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apia\Downloads\"/>
    </mc:Choice>
  </mc:AlternateContent>
  <bookViews>
    <workbookView xWindow="0" yWindow="0" windowWidth="28800" windowHeight="12300" tabRatio="585" activeTab="5"/>
  </bookViews>
  <sheets>
    <sheet name="PN_Distrito" sheetId="2" r:id="rId1"/>
    <sheet name="PN_Pob x Genero" sheetId="3" r:id="rId2"/>
    <sheet name="Poblacion_2021_Total" sheetId="8" r:id="rId3"/>
    <sheet name="Poblacion_2021_Masculino" sheetId="5" r:id="rId4"/>
    <sheet name="Poblacion_2021_Femenino" sheetId="4" r:id="rId5"/>
    <sheet name="Piramide_EESS" sheetId="7" r:id="rId6"/>
  </sheets>
  <definedNames>
    <definedName name="_xlnm._FilterDatabase" localSheetId="0" hidden="1">PN_Distrito!$A$9:$AW$17</definedName>
    <definedName name="_xlnm._FilterDatabase" localSheetId="3" hidden="1">Poblacion_2021_Masculino!#REF!</definedName>
    <definedName name="_xlnm.Print_Area" localSheetId="5">Piramide_EESS!$F$109:$W$152</definedName>
  </definedNames>
  <calcPr calcId="162913"/>
</workbook>
</file>

<file path=xl/calcChain.xml><?xml version="1.0" encoding="utf-8"?>
<calcChain xmlns="http://schemas.openxmlformats.org/spreadsheetml/2006/main">
  <c r="J122" i="8" l="1"/>
  <c r="F14" i="2"/>
  <c r="AU118" i="4" l="1"/>
  <c r="AU119" i="4"/>
  <c r="AU120" i="4"/>
  <c r="AU121" i="4"/>
  <c r="AU122" i="4"/>
  <c r="AU123" i="4"/>
  <c r="AU124" i="4"/>
  <c r="AY124" i="4"/>
  <c r="AX124" i="4"/>
  <c r="AW124" i="4"/>
  <c r="AV124" i="4"/>
  <c r="AT124" i="4"/>
  <c r="AS124" i="4"/>
  <c r="AR124" i="4"/>
  <c r="AQ124" i="4"/>
  <c r="AP124" i="4"/>
  <c r="AO124" i="4"/>
  <c r="AN124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AY123" i="4"/>
  <c r="AX123" i="4"/>
  <c r="AW123" i="4"/>
  <c r="AV123" i="4"/>
  <c r="AT123" i="4"/>
  <c r="AS123" i="4"/>
  <c r="AR123" i="4"/>
  <c r="AQ123" i="4"/>
  <c r="AP123" i="4"/>
  <c r="AO123" i="4"/>
  <c r="AN123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AY122" i="4"/>
  <c r="AX122" i="4"/>
  <c r="AW122" i="4"/>
  <c r="AV122" i="4"/>
  <c r="AT122" i="4"/>
  <c r="AS122" i="4"/>
  <c r="AR122" i="4"/>
  <c r="AQ122" i="4"/>
  <c r="AP122" i="4"/>
  <c r="AO122" i="4"/>
  <c r="AN122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AY121" i="4"/>
  <c r="AX121" i="4"/>
  <c r="AW121" i="4"/>
  <c r="AV121" i="4"/>
  <c r="AT121" i="4"/>
  <c r="AS121" i="4"/>
  <c r="AR121" i="4"/>
  <c r="AQ121" i="4"/>
  <c r="AP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AY120" i="4"/>
  <c r="AX120" i="4"/>
  <c r="AW120" i="4"/>
  <c r="AV120" i="4"/>
  <c r="AT120" i="4"/>
  <c r="AS120" i="4"/>
  <c r="AR120" i="4"/>
  <c r="AQ120" i="4"/>
  <c r="AP120" i="4"/>
  <c r="AO120" i="4"/>
  <c r="AN120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AY119" i="4"/>
  <c r="AX119" i="4"/>
  <c r="AW119" i="4"/>
  <c r="AV119" i="4"/>
  <c r="AT119" i="4"/>
  <c r="AS119" i="4"/>
  <c r="AR119" i="4"/>
  <c r="AQ119" i="4"/>
  <c r="AP119" i="4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AY118" i="4"/>
  <c r="AX118" i="4"/>
  <c r="AW118" i="4"/>
  <c r="AV118" i="4"/>
  <c r="AT118" i="4"/>
  <c r="AS118" i="4"/>
  <c r="AR118" i="4"/>
  <c r="AQ118" i="4"/>
  <c r="AP118" i="4"/>
  <c r="AO118" i="4"/>
  <c r="AN118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AT124" i="5"/>
  <c r="AS124" i="5"/>
  <c r="AR124" i="5"/>
  <c r="AQ124" i="5"/>
  <c r="AP124" i="5"/>
  <c r="AO124" i="5"/>
  <c r="AN124" i="5"/>
  <c r="AM124" i="5"/>
  <c r="AL124" i="5"/>
  <c r="AK124" i="5"/>
  <c r="AJ124" i="5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AT123" i="5"/>
  <c r="AS123" i="5"/>
  <c r="AR123" i="5"/>
  <c r="AQ123" i="5"/>
  <c r="AP123" i="5"/>
  <c r="AO123" i="5"/>
  <c r="AN123" i="5"/>
  <c r="AM123" i="5"/>
  <c r="AL123" i="5"/>
  <c r="AK123" i="5"/>
  <c r="AJ123" i="5"/>
  <c r="AI123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AT122" i="5"/>
  <c r="AS122" i="5"/>
  <c r="AR122" i="5"/>
  <c r="AQ122" i="5"/>
  <c r="AP122" i="5"/>
  <c r="AO122" i="5"/>
  <c r="AN122" i="5"/>
  <c r="AM122" i="5"/>
  <c r="AL122" i="5"/>
  <c r="AK122" i="5"/>
  <c r="AJ122" i="5"/>
  <c r="AI122" i="5"/>
  <c r="AH122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AT121" i="5"/>
  <c r="AS121" i="5"/>
  <c r="AR121" i="5"/>
  <c r="AQ121" i="5"/>
  <c r="AP121" i="5"/>
  <c r="AO121" i="5"/>
  <c r="AN121" i="5"/>
  <c r="AM121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AT120" i="5"/>
  <c r="AS120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AT118" i="5"/>
  <c r="AS118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AY124" i="8"/>
  <c r="AX124" i="8"/>
  <c r="AW124" i="8"/>
  <c r="AV124" i="8"/>
  <c r="AU124" i="8"/>
  <c r="AT124" i="8"/>
  <c r="AS124" i="8"/>
  <c r="AR124" i="8"/>
  <c r="AQ124" i="8"/>
  <c r="AP124" i="8"/>
  <c r="AO124" i="8"/>
  <c r="AN124" i="8"/>
  <c r="AM124" i="8"/>
  <c r="AL124" i="8"/>
  <c r="AK124" i="8"/>
  <c r="AJ124" i="8"/>
  <c r="AI124" i="8"/>
  <c r="AH124" i="8"/>
  <c r="AG124" i="8"/>
  <c r="AF124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AY123" i="8"/>
  <c r="AX123" i="8"/>
  <c r="AW123" i="8"/>
  <c r="AV123" i="8"/>
  <c r="AU123" i="8"/>
  <c r="AT123" i="8"/>
  <c r="AS123" i="8"/>
  <c r="AR123" i="8"/>
  <c r="AQ123" i="8"/>
  <c r="AP123" i="8"/>
  <c r="AO123" i="8"/>
  <c r="AN123" i="8"/>
  <c r="AM123" i="8"/>
  <c r="AL123" i="8"/>
  <c r="AK123" i="8"/>
  <c r="AJ123" i="8"/>
  <c r="AI123" i="8"/>
  <c r="AH123" i="8"/>
  <c r="AG123" i="8"/>
  <c r="AF123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AY122" i="8"/>
  <c r="AX122" i="8"/>
  <c r="AW122" i="8"/>
  <c r="AV122" i="8"/>
  <c r="AU122" i="8"/>
  <c r="AT122" i="8"/>
  <c r="AS122" i="8"/>
  <c r="AR122" i="8"/>
  <c r="AQ122" i="8"/>
  <c r="AP122" i="8"/>
  <c r="AO122" i="8"/>
  <c r="AN122" i="8"/>
  <c r="AM122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I122" i="8"/>
  <c r="H122" i="8"/>
  <c r="AY121" i="8"/>
  <c r="AX121" i="8"/>
  <c r="AW121" i="8"/>
  <c r="AV121" i="8"/>
  <c r="AU121" i="8"/>
  <c r="AT121" i="8"/>
  <c r="AS121" i="8"/>
  <c r="AR121" i="8"/>
  <c r="AQ121" i="8"/>
  <c r="AP121" i="8"/>
  <c r="AO121" i="8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AY120" i="8"/>
  <c r="AX120" i="8"/>
  <c r="AW120" i="8"/>
  <c r="AV120" i="8"/>
  <c r="AU120" i="8"/>
  <c r="AT120" i="8"/>
  <c r="AS120" i="8"/>
  <c r="AR120" i="8"/>
  <c r="AQ120" i="8"/>
  <c r="AP120" i="8"/>
  <c r="AO120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AY119" i="8"/>
  <c r="AX119" i="8"/>
  <c r="AW119" i="8"/>
  <c r="AV119" i="8"/>
  <c r="AU119" i="8"/>
  <c r="AT119" i="8"/>
  <c r="AS119" i="8"/>
  <c r="AR119" i="8"/>
  <c r="AQ119" i="8"/>
  <c r="AP119" i="8"/>
  <c r="AO119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AY118" i="8"/>
  <c r="AX118" i="8"/>
  <c r="AW118" i="8"/>
  <c r="AV118" i="8"/>
  <c r="AU118" i="8"/>
  <c r="AT118" i="8"/>
  <c r="AS118" i="8"/>
  <c r="AR118" i="8"/>
  <c r="AQ118" i="8"/>
  <c r="AP118" i="8"/>
  <c r="AO118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AU99" i="8"/>
  <c r="AU77" i="8"/>
  <c r="AU65" i="8"/>
  <c r="AU53" i="8"/>
  <c r="AU41" i="8"/>
  <c r="AU18" i="8"/>
  <c r="O117" i="5" l="1"/>
  <c r="W117" i="5"/>
  <c r="AE117" i="5"/>
  <c r="AM117" i="5"/>
  <c r="H117" i="5"/>
  <c r="P117" i="5"/>
  <c r="X117" i="5"/>
  <c r="AF117" i="5"/>
  <c r="AN117" i="5"/>
  <c r="I117" i="5"/>
  <c r="Q117" i="5"/>
  <c r="Y117" i="5"/>
  <c r="AG117" i="5"/>
  <c r="AO117" i="5"/>
  <c r="J117" i="5"/>
  <c r="R117" i="5"/>
  <c r="Z117" i="5"/>
  <c r="AH117" i="5"/>
  <c r="AP117" i="5"/>
  <c r="K117" i="5"/>
  <c r="S117" i="5"/>
  <c r="AA117" i="5"/>
  <c r="AI117" i="5"/>
  <c r="AQ117" i="5"/>
  <c r="L117" i="5"/>
  <c r="T117" i="5"/>
  <c r="AB117" i="5"/>
  <c r="AJ117" i="5"/>
  <c r="AR117" i="5"/>
  <c r="M117" i="5"/>
  <c r="U117" i="5"/>
  <c r="AC117" i="5"/>
  <c r="AK117" i="5"/>
  <c r="AS117" i="5"/>
  <c r="N117" i="5"/>
  <c r="V117" i="5"/>
  <c r="AD117" i="5"/>
  <c r="AL117" i="5"/>
  <c r="AT117" i="5"/>
  <c r="AU117" i="4"/>
  <c r="AS117" i="4"/>
  <c r="AX117" i="4"/>
  <c r="AW117" i="4"/>
  <c r="AQ117" i="4"/>
  <c r="AP117" i="4"/>
  <c r="AY117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AY99" i="4"/>
  <c r="AX99" i="4"/>
  <c r="AW99" i="4"/>
  <c r="AV99" i="4"/>
  <c r="AU99" i="4"/>
  <c r="AT99" i="4"/>
  <c r="AS99" i="4"/>
  <c r="AR99" i="4"/>
  <c r="AQ99" i="4"/>
  <c r="AP99" i="4"/>
  <c r="AO99" i="4"/>
  <c r="AN99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AT99" i="5"/>
  <c r="AS99" i="5"/>
  <c r="AR99" i="5"/>
  <c r="AQ99" i="5"/>
  <c r="AP99" i="5"/>
  <c r="AO99" i="5"/>
  <c r="AN99" i="5"/>
  <c r="AM99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B13" i="4"/>
  <c r="B14" i="4" s="1"/>
  <c r="B15" i="4" s="1"/>
  <c r="B16" i="4" s="1"/>
  <c r="B17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100" i="4" s="1"/>
  <c r="B101" i="4" s="1"/>
  <c r="B102" i="4" s="1"/>
  <c r="B103" i="4" s="1"/>
  <c r="B104" i="4" s="1"/>
  <c r="B105" i="4" s="1"/>
  <c r="B106" i="4" s="1"/>
  <c r="B107" i="4" s="1"/>
  <c r="B13" i="5"/>
  <c r="B14" i="5" s="1"/>
  <c r="B15" i="5" s="1"/>
  <c r="B16" i="5" s="1"/>
  <c r="B17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100" i="5" s="1"/>
  <c r="B101" i="5" s="1"/>
  <c r="B102" i="5" s="1"/>
  <c r="B103" i="5" s="1"/>
  <c r="B104" i="5" s="1"/>
  <c r="B105" i="5" s="1"/>
  <c r="B106" i="5" s="1"/>
  <c r="B107" i="5" s="1"/>
  <c r="B13" i="8"/>
  <c r="B14" i="8" s="1"/>
  <c r="B15" i="8" s="1"/>
  <c r="B16" i="8" s="1"/>
  <c r="B17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100" i="8" s="1"/>
  <c r="B101" i="8" s="1"/>
  <c r="B102" i="8" s="1"/>
  <c r="B103" i="8" s="1"/>
  <c r="B104" i="8" s="1"/>
  <c r="B105" i="8" s="1"/>
  <c r="B106" i="8" s="1"/>
  <c r="B107" i="8" s="1"/>
  <c r="AT117" i="8"/>
  <c r="L10" i="5" l="1"/>
  <c r="L114" i="5" s="1"/>
  <c r="T10" i="5"/>
  <c r="T114" i="5" s="1"/>
  <c r="AB10" i="5"/>
  <c r="AB114" i="5" s="1"/>
  <c r="AJ10" i="5"/>
  <c r="AJ114" i="5" s="1"/>
  <c r="AR10" i="5"/>
  <c r="AR114" i="5" s="1"/>
  <c r="M10" i="4"/>
  <c r="U10" i="4"/>
  <c r="AC10" i="4"/>
  <c r="AK10" i="4"/>
  <c r="AS10" i="4"/>
  <c r="AS114" i="4" s="1"/>
  <c r="W10" i="5"/>
  <c r="W114" i="5" s="1"/>
  <c r="P10" i="4"/>
  <c r="H10" i="5"/>
  <c r="H114" i="5" s="1"/>
  <c r="X10" i="5"/>
  <c r="X114" i="5" s="1"/>
  <c r="AN10" i="5"/>
  <c r="AN114" i="5" s="1"/>
  <c r="Q10" i="4"/>
  <c r="Y10" i="4"/>
  <c r="AO10" i="4"/>
  <c r="AW10" i="4"/>
  <c r="I10" i="5"/>
  <c r="I114" i="5" s="1"/>
  <c r="Q10" i="5"/>
  <c r="Q114" i="5" s="1"/>
  <c r="Y10" i="5"/>
  <c r="Y114" i="5" s="1"/>
  <c r="AG10" i="5"/>
  <c r="AG114" i="5" s="1"/>
  <c r="AO10" i="5"/>
  <c r="AO114" i="5" s="1"/>
  <c r="J10" i="4"/>
  <c r="R10" i="4"/>
  <c r="Z10" i="4"/>
  <c r="AH10" i="4"/>
  <c r="AP10" i="4"/>
  <c r="AP114" i="4" s="1"/>
  <c r="AX10" i="4"/>
  <c r="J10" i="5"/>
  <c r="J114" i="5" s="1"/>
  <c r="R10" i="5"/>
  <c r="R114" i="5" s="1"/>
  <c r="Z10" i="5"/>
  <c r="Z114" i="5" s="1"/>
  <c r="AH10" i="5"/>
  <c r="AH114" i="5" s="1"/>
  <c r="AP10" i="5"/>
  <c r="AP114" i="5" s="1"/>
  <c r="K10" i="4"/>
  <c r="S10" i="4"/>
  <c r="AA10" i="4"/>
  <c r="AI10" i="4"/>
  <c r="AQ10" i="4"/>
  <c r="AQ114" i="4" s="1"/>
  <c r="AY10" i="4"/>
  <c r="O10" i="5"/>
  <c r="O114" i="5" s="1"/>
  <c r="AM10" i="5"/>
  <c r="AM114" i="5" s="1"/>
  <c r="H10" i="4"/>
  <c r="X10" i="4"/>
  <c r="AF10" i="4"/>
  <c r="AV10" i="4"/>
  <c r="P10" i="5"/>
  <c r="P114" i="5" s="1"/>
  <c r="AF10" i="5"/>
  <c r="AF114" i="5" s="1"/>
  <c r="I10" i="4"/>
  <c r="AG10" i="4"/>
  <c r="K10" i="5"/>
  <c r="K114" i="5" s="1"/>
  <c r="S10" i="5"/>
  <c r="S114" i="5" s="1"/>
  <c r="AA10" i="5"/>
  <c r="AA114" i="5" s="1"/>
  <c r="AI10" i="5"/>
  <c r="AI114" i="5" s="1"/>
  <c r="AQ10" i="5"/>
  <c r="AQ114" i="5" s="1"/>
  <c r="L10" i="4"/>
  <c r="T10" i="4"/>
  <c r="AB10" i="4"/>
  <c r="AJ10" i="4"/>
  <c r="AR10" i="4"/>
  <c r="M10" i="5"/>
  <c r="M114" i="5" s="1"/>
  <c r="U10" i="5"/>
  <c r="U114" i="5" s="1"/>
  <c r="AC10" i="5"/>
  <c r="AC114" i="5" s="1"/>
  <c r="AK10" i="5"/>
  <c r="AK114" i="5" s="1"/>
  <c r="AS10" i="5"/>
  <c r="AS114" i="5" s="1"/>
  <c r="N10" i="4"/>
  <c r="V10" i="4"/>
  <c r="AD10" i="4"/>
  <c r="AL10" i="4"/>
  <c r="AT10" i="4"/>
  <c r="N10" i="5"/>
  <c r="N114" i="5" s="1"/>
  <c r="V10" i="5"/>
  <c r="V114" i="5" s="1"/>
  <c r="AD10" i="5"/>
  <c r="AD114" i="5" s="1"/>
  <c r="AL10" i="5"/>
  <c r="AL114" i="5" s="1"/>
  <c r="AT10" i="5"/>
  <c r="AT114" i="5" s="1"/>
  <c r="O10" i="4"/>
  <c r="W10" i="4"/>
  <c r="AE10" i="4"/>
  <c r="AM10" i="4"/>
  <c r="AU10" i="4"/>
  <c r="AE10" i="5"/>
  <c r="AE114" i="5" s="1"/>
  <c r="AN10" i="4"/>
  <c r="AT117" i="4"/>
  <c r="AV117" i="4"/>
  <c r="AR117" i="4"/>
  <c r="AQ117" i="8"/>
  <c r="AY117" i="8"/>
  <c r="AB117" i="8"/>
  <c r="AR117" i="8"/>
  <c r="T117" i="8"/>
  <c r="AJ117" i="8"/>
  <c r="AE117" i="8"/>
  <c r="AU117" i="8"/>
  <c r="K117" i="4"/>
  <c r="I117" i="4"/>
  <c r="H117" i="4"/>
  <c r="J117" i="4"/>
  <c r="AI117" i="4"/>
  <c r="AA117" i="4"/>
  <c r="S117" i="4"/>
  <c r="AG117" i="4"/>
  <c r="AH117" i="4"/>
  <c r="Z117" i="4"/>
  <c r="R117" i="4"/>
  <c r="AN117" i="4"/>
  <c r="AF117" i="4"/>
  <c r="X117" i="4"/>
  <c r="P117" i="4"/>
  <c r="Y117" i="4"/>
  <c r="AM117" i="4"/>
  <c r="AE117" i="4"/>
  <c r="W117" i="4"/>
  <c r="O117" i="4"/>
  <c r="AO117" i="4"/>
  <c r="AL117" i="4"/>
  <c r="AD117" i="4"/>
  <c r="V117" i="4"/>
  <c r="N117" i="4"/>
  <c r="Q117" i="4"/>
  <c r="AK117" i="4"/>
  <c r="AC117" i="4"/>
  <c r="U117" i="4"/>
  <c r="M117" i="4"/>
  <c r="AJ117" i="4"/>
  <c r="AB117" i="4"/>
  <c r="T117" i="4"/>
  <c r="L117" i="4"/>
  <c r="L117" i="8"/>
  <c r="AA117" i="8"/>
  <c r="Q117" i="8"/>
  <c r="Y117" i="8"/>
  <c r="AG117" i="8"/>
  <c r="AO117" i="8"/>
  <c r="AW117" i="8"/>
  <c r="M117" i="8"/>
  <c r="U117" i="8"/>
  <c r="AC117" i="8"/>
  <c r="AK117" i="8"/>
  <c r="AS117" i="8"/>
  <c r="K117" i="8"/>
  <c r="S117" i="8"/>
  <c r="AI117" i="8"/>
  <c r="O117" i="8"/>
  <c r="W117" i="8"/>
  <c r="AM117" i="8"/>
  <c r="J117" i="8"/>
  <c r="P117" i="8"/>
  <c r="X117" i="8"/>
  <c r="AF117" i="8"/>
  <c r="AN117" i="8"/>
  <c r="AV117" i="8"/>
  <c r="R117" i="8"/>
  <c r="Z117" i="8"/>
  <c r="AH117" i="8"/>
  <c r="AP117" i="8"/>
  <c r="AX117" i="8"/>
  <c r="N117" i="8"/>
  <c r="V117" i="8"/>
  <c r="AD117" i="8"/>
  <c r="AL117" i="8"/>
  <c r="AD114" i="4" l="1"/>
  <c r="S114" i="4"/>
  <c r="X114" i="4"/>
  <c r="AM114" i="4"/>
  <c r="AC114" i="4"/>
  <c r="U114" i="4"/>
  <c r="AK114" i="4"/>
  <c r="AT114" i="4"/>
  <c r="O114" i="4"/>
  <c r="W114" i="4"/>
  <c r="AF114" i="4"/>
  <c r="AR114" i="4"/>
  <c r="AI114" i="4"/>
  <c r="K114" i="4"/>
  <c r="AJ114" i="4"/>
  <c r="J114" i="4"/>
  <c r="AG114" i="4"/>
  <c r="M114" i="4"/>
  <c r="AL114" i="4"/>
  <c r="AE114" i="4"/>
  <c r="P114" i="4"/>
  <c r="H114" i="4"/>
  <c r="N114" i="4"/>
  <c r="V114" i="4"/>
  <c r="AN114" i="4"/>
  <c r="L114" i="4"/>
  <c r="R114" i="4"/>
  <c r="AA114" i="4"/>
  <c r="AO114" i="4"/>
  <c r="I114" i="4"/>
  <c r="T114" i="4"/>
  <c r="Y114" i="4"/>
  <c r="Z114" i="4"/>
  <c r="AB114" i="4"/>
  <c r="Q114" i="4"/>
  <c r="AH114" i="4"/>
  <c r="AY99" i="8"/>
  <c r="AX99" i="8"/>
  <c r="AW99" i="8"/>
  <c r="AV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AY77" i="8"/>
  <c r="AX77" i="8"/>
  <c r="AW77" i="8"/>
  <c r="AV77" i="8"/>
  <c r="AT77" i="8"/>
  <c r="AS77" i="8"/>
  <c r="AR77" i="8"/>
  <c r="AQ77" i="8"/>
  <c r="AP77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AY65" i="8"/>
  <c r="AX65" i="8"/>
  <c r="AW65" i="8"/>
  <c r="AV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AY53" i="8"/>
  <c r="AX53" i="8"/>
  <c r="AW53" i="8"/>
  <c r="AV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AY41" i="8"/>
  <c r="AX41" i="8"/>
  <c r="AW41" i="8"/>
  <c r="AV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I10" i="8" l="1"/>
  <c r="Q10" i="8"/>
  <c r="Q114" i="8" s="1"/>
  <c r="Y10" i="8"/>
  <c r="Y114" i="8" s="1"/>
  <c r="AG10" i="8"/>
  <c r="AG114" i="8" s="1"/>
  <c r="AO10" i="8"/>
  <c r="AO114" i="8" s="1"/>
  <c r="J10" i="8"/>
  <c r="J114" i="8" s="1"/>
  <c r="Z10" i="8"/>
  <c r="Z114" i="8" s="1"/>
  <c r="AY10" i="8"/>
  <c r="AY114" i="8" s="1"/>
  <c r="AU10" i="8"/>
  <c r="AU114" i="8" s="1"/>
  <c r="R10" i="8"/>
  <c r="R114" i="8" s="1"/>
  <c r="AP10" i="8"/>
  <c r="AP114" i="8" s="1"/>
  <c r="AH10" i="8"/>
  <c r="AX10" i="8"/>
  <c r="AX114" i="8" s="1"/>
  <c r="S10" i="8"/>
  <c r="S114" i="8" s="1"/>
  <c r="M10" i="8"/>
  <c r="M114" i="8" s="1"/>
  <c r="AK10" i="8"/>
  <c r="AK114" i="8" s="1"/>
  <c r="N10" i="8"/>
  <c r="N114" i="8" s="1"/>
  <c r="V10" i="8"/>
  <c r="V114" i="8" s="1"/>
  <c r="AD10" i="8"/>
  <c r="AD114" i="8" s="1"/>
  <c r="AL10" i="8"/>
  <c r="AL114" i="8" s="1"/>
  <c r="AT10" i="8"/>
  <c r="AT114" i="8" s="1"/>
  <c r="AA10" i="8"/>
  <c r="AA114" i="8" s="1"/>
  <c r="AQ10" i="8"/>
  <c r="AQ114" i="8" s="1"/>
  <c r="L10" i="8"/>
  <c r="L114" i="8" s="1"/>
  <c r="AJ10" i="8"/>
  <c r="AJ114" i="8" s="1"/>
  <c r="AC10" i="8"/>
  <c r="AC114" i="8" s="1"/>
  <c r="O10" i="8"/>
  <c r="O114" i="8" s="1"/>
  <c r="W10" i="8"/>
  <c r="W114" i="8" s="1"/>
  <c r="AE10" i="8"/>
  <c r="AE114" i="8" s="1"/>
  <c r="AM10" i="8"/>
  <c r="AM114" i="8" s="1"/>
  <c r="AV10" i="8"/>
  <c r="AV114" i="8" s="1"/>
  <c r="K10" i="8"/>
  <c r="K114" i="8" s="1"/>
  <c r="AI10" i="8"/>
  <c r="AI114" i="8" s="1"/>
  <c r="T10" i="8"/>
  <c r="T114" i="8" s="1"/>
  <c r="AB10" i="8"/>
  <c r="AB114" i="8" s="1"/>
  <c r="AR10" i="8"/>
  <c r="AR114" i="8" s="1"/>
  <c r="U10" i="8"/>
  <c r="U114" i="8" s="1"/>
  <c r="AS10" i="8"/>
  <c r="AS114" i="8" s="1"/>
  <c r="P10" i="8"/>
  <c r="P114" i="8" s="1"/>
  <c r="X10" i="8"/>
  <c r="X114" i="8" s="1"/>
  <c r="AF10" i="8"/>
  <c r="AF114" i="8" s="1"/>
  <c r="AN10" i="8"/>
  <c r="AN114" i="8" s="1"/>
  <c r="AW10" i="8"/>
  <c r="AW114" i="8" s="1"/>
  <c r="AH114" i="8"/>
  <c r="H10" i="8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V96" i="7"/>
  <c r="U96" i="7"/>
  <c r="T96" i="7"/>
  <c r="S96" i="7"/>
  <c r="R96" i="7"/>
  <c r="Q96" i="7"/>
  <c r="P96" i="7"/>
  <c r="O96" i="7"/>
  <c r="N96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V74" i="7"/>
  <c r="U74" i="7"/>
  <c r="T74" i="7"/>
  <c r="S74" i="7"/>
  <c r="R74" i="7"/>
  <c r="Q74" i="7"/>
  <c r="P74" i="7"/>
  <c r="O74" i="7"/>
  <c r="N74" i="7"/>
  <c r="BE62" i="7"/>
  <c r="BD62" i="7"/>
  <c r="BC62" i="7"/>
  <c r="BB62" i="7"/>
  <c r="BA62" i="7"/>
  <c r="AZ62" i="7"/>
  <c r="AY62" i="7"/>
  <c r="AX62" i="7"/>
  <c r="AW62" i="7"/>
  <c r="AV62" i="7"/>
  <c r="AU62" i="7"/>
  <c r="AT62" i="7"/>
  <c r="AS62" i="7"/>
  <c r="AR62" i="7"/>
  <c r="AQ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V62" i="7"/>
  <c r="U62" i="7"/>
  <c r="T62" i="7"/>
  <c r="S62" i="7"/>
  <c r="R62" i="7"/>
  <c r="Q62" i="7"/>
  <c r="P62" i="7"/>
  <c r="O62" i="7"/>
  <c r="N62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V51" i="7"/>
  <c r="U51" i="7"/>
  <c r="T51" i="7"/>
  <c r="S51" i="7"/>
  <c r="R51" i="7"/>
  <c r="Q51" i="7"/>
  <c r="P51" i="7"/>
  <c r="O51" i="7"/>
  <c r="N51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V40" i="7"/>
  <c r="U40" i="7"/>
  <c r="T40" i="7"/>
  <c r="S40" i="7"/>
  <c r="R40" i="7"/>
  <c r="Q40" i="7"/>
  <c r="P40" i="7"/>
  <c r="O40" i="7"/>
  <c r="N40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V18" i="7"/>
  <c r="U18" i="7"/>
  <c r="T18" i="7"/>
  <c r="S18" i="7"/>
  <c r="R18" i="7"/>
  <c r="Q18" i="7"/>
  <c r="P18" i="7"/>
  <c r="O18" i="7"/>
  <c r="N18" i="7"/>
  <c r="H104" i="7"/>
  <c r="H103" i="7"/>
  <c r="H102" i="7"/>
  <c r="H101" i="7"/>
  <c r="H100" i="7"/>
  <c r="H99" i="7"/>
  <c r="H98" i="7"/>
  <c r="H97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3" i="7"/>
  <c r="H72" i="7"/>
  <c r="H71" i="7"/>
  <c r="H70" i="7"/>
  <c r="H69" i="7"/>
  <c r="H68" i="7"/>
  <c r="H67" i="7"/>
  <c r="H66" i="7"/>
  <c r="H65" i="7"/>
  <c r="H64" i="7"/>
  <c r="H63" i="7"/>
  <c r="H61" i="7"/>
  <c r="H60" i="7"/>
  <c r="H59" i="7"/>
  <c r="H58" i="7"/>
  <c r="H57" i="7"/>
  <c r="H56" i="7"/>
  <c r="H55" i="7"/>
  <c r="H54" i="7"/>
  <c r="H53" i="7"/>
  <c r="H52" i="7"/>
  <c r="H50" i="7"/>
  <c r="H49" i="7"/>
  <c r="H48" i="7"/>
  <c r="H47" i="7"/>
  <c r="H46" i="7"/>
  <c r="H45" i="7"/>
  <c r="H44" i="7"/>
  <c r="H43" i="7"/>
  <c r="H42" i="7"/>
  <c r="H41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3" i="7"/>
  <c r="H14" i="7"/>
  <c r="H15" i="7"/>
  <c r="H16" i="7"/>
  <c r="H17" i="7"/>
  <c r="H12" i="7"/>
  <c r="I117" i="8" l="1"/>
  <c r="I114" i="8" s="1"/>
  <c r="I45" i="2"/>
  <c r="K27" i="2"/>
  <c r="F11" i="2"/>
  <c r="F12" i="2"/>
  <c r="F13" i="2"/>
  <c r="F15" i="2"/>
  <c r="F16" i="2"/>
  <c r="F17" i="2"/>
  <c r="AY114" i="4"/>
  <c r="AX114" i="4"/>
  <c r="AW114" i="4"/>
  <c r="AV114" i="4"/>
  <c r="AA24" i="3"/>
  <c r="R24" i="3"/>
  <c r="K24" i="3"/>
  <c r="M112" i="7"/>
  <c r="Q112" i="7"/>
  <c r="K110" i="7"/>
  <c r="M127" i="7"/>
  <c r="M96" i="7"/>
  <c r="K96" i="7"/>
  <c r="H96" i="7"/>
  <c r="M74" i="7"/>
  <c r="K74" i="7"/>
  <c r="H74" i="7"/>
  <c r="M62" i="7"/>
  <c r="K62" i="7"/>
  <c r="H62" i="7"/>
  <c r="M51" i="7"/>
  <c r="K51" i="7"/>
  <c r="H51" i="7"/>
  <c r="M40" i="7"/>
  <c r="K40" i="7"/>
  <c r="H40" i="7"/>
  <c r="M18" i="7"/>
  <c r="K18" i="7"/>
  <c r="H18" i="7"/>
  <c r="BE11" i="7"/>
  <c r="BE10" i="7" s="1"/>
  <c r="J146" i="7" s="1"/>
  <c r="BD11" i="7"/>
  <c r="BC11" i="7"/>
  <c r="BC10" i="7" s="1"/>
  <c r="J144" i="7" s="1"/>
  <c r="BB11" i="7"/>
  <c r="BA11" i="7"/>
  <c r="BA10" i="7" s="1"/>
  <c r="J142" i="7" s="1"/>
  <c r="AZ11" i="7"/>
  <c r="AY11" i="7"/>
  <c r="AY10" i="7" s="1"/>
  <c r="J140" i="7" s="1"/>
  <c r="AX11" i="7"/>
  <c r="AW11" i="7"/>
  <c r="AW10" i="7" s="1"/>
  <c r="J138" i="7" s="1"/>
  <c r="AV11" i="7"/>
  <c r="AU11" i="7"/>
  <c r="AU10" i="7" s="1"/>
  <c r="J136" i="7" s="1"/>
  <c r="AT11" i="7"/>
  <c r="AS11" i="7"/>
  <c r="AS10" i="7" s="1"/>
  <c r="J134" i="7" s="1"/>
  <c r="AR11" i="7"/>
  <c r="AQ11" i="7"/>
  <c r="AQ10" i="7" s="1"/>
  <c r="J132" i="7" s="1"/>
  <c r="AP11" i="7"/>
  <c r="AO11" i="7"/>
  <c r="AO10" i="7" s="1"/>
  <c r="J130" i="7" s="1"/>
  <c r="AN11" i="7"/>
  <c r="AM11" i="7"/>
  <c r="AM10" i="7" s="1"/>
  <c r="I145" i="7" s="1"/>
  <c r="AL11" i="7"/>
  <c r="AK11" i="7"/>
  <c r="AK10" i="7" s="1"/>
  <c r="I143" i="7" s="1"/>
  <c r="AJ11" i="7"/>
  <c r="AI11" i="7"/>
  <c r="AI10" i="7" s="1"/>
  <c r="I141" i="7" s="1"/>
  <c r="AH11" i="7"/>
  <c r="AG11" i="7"/>
  <c r="AG10" i="7" s="1"/>
  <c r="I139" i="7" s="1"/>
  <c r="AF11" i="7"/>
  <c r="AE11" i="7"/>
  <c r="AE10" i="7" s="1"/>
  <c r="I137" i="7" s="1"/>
  <c r="AD11" i="7"/>
  <c r="AC11" i="7"/>
  <c r="AC10" i="7" s="1"/>
  <c r="I135" i="7" s="1"/>
  <c r="AB11" i="7"/>
  <c r="AA11" i="7"/>
  <c r="AA10" i="7" s="1"/>
  <c r="I133" i="7" s="1"/>
  <c r="Z11" i="7"/>
  <c r="Y11" i="7"/>
  <c r="Y10" i="7" s="1"/>
  <c r="I131" i="7" s="1"/>
  <c r="X11" i="7"/>
  <c r="V11" i="7"/>
  <c r="V10" i="7" s="1"/>
  <c r="K120" i="7" s="1"/>
  <c r="U11" i="7"/>
  <c r="T11" i="7"/>
  <c r="T10" i="7" s="1"/>
  <c r="K118" i="7" s="1"/>
  <c r="S11" i="7"/>
  <c r="R11" i="7"/>
  <c r="R10" i="7" s="1"/>
  <c r="K116" i="7" s="1"/>
  <c r="Q11" i="7"/>
  <c r="P11" i="7"/>
  <c r="P10" i="7" s="1"/>
  <c r="J119" i="7" s="1"/>
  <c r="O11" i="7"/>
  <c r="N11" i="7"/>
  <c r="N10" i="7" s="1"/>
  <c r="J117" i="7" s="1"/>
  <c r="M11" i="7"/>
  <c r="L11" i="7"/>
  <c r="K11" i="7"/>
  <c r="H11" i="7"/>
  <c r="J104" i="7"/>
  <c r="I104" i="7"/>
  <c r="J103" i="7"/>
  <c r="I103" i="7"/>
  <c r="J102" i="7"/>
  <c r="I102" i="7"/>
  <c r="J101" i="7"/>
  <c r="I101" i="7"/>
  <c r="J100" i="7"/>
  <c r="I100" i="7"/>
  <c r="J99" i="7"/>
  <c r="I99" i="7"/>
  <c r="J98" i="7"/>
  <c r="I98" i="7"/>
  <c r="J97" i="7"/>
  <c r="I97" i="7"/>
  <c r="J95" i="7"/>
  <c r="I95" i="7"/>
  <c r="J94" i="7"/>
  <c r="I94" i="7"/>
  <c r="J93" i="7"/>
  <c r="I93" i="7"/>
  <c r="J92" i="7"/>
  <c r="I92" i="7"/>
  <c r="J91" i="7"/>
  <c r="I91" i="7"/>
  <c r="J90" i="7"/>
  <c r="I90" i="7"/>
  <c r="J89" i="7"/>
  <c r="I89" i="7"/>
  <c r="J88" i="7"/>
  <c r="I88" i="7"/>
  <c r="J87" i="7"/>
  <c r="I87" i="7"/>
  <c r="J86" i="7"/>
  <c r="I86" i="7"/>
  <c r="J85" i="7"/>
  <c r="I85" i="7"/>
  <c r="J84" i="7"/>
  <c r="I84" i="7"/>
  <c r="J83" i="7"/>
  <c r="I83" i="7"/>
  <c r="J82" i="7"/>
  <c r="I82" i="7"/>
  <c r="J81" i="7"/>
  <c r="I81" i="7"/>
  <c r="J80" i="7"/>
  <c r="I80" i="7"/>
  <c r="J79" i="7"/>
  <c r="I79" i="7"/>
  <c r="J78" i="7"/>
  <c r="I78" i="7"/>
  <c r="J77" i="7"/>
  <c r="I77" i="7"/>
  <c r="J76" i="7"/>
  <c r="I76" i="7"/>
  <c r="J75" i="7"/>
  <c r="I75" i="7"/>
  <c r="J73" i="7"/>
  <c r="I73" i="7"/>
  <c r="J72" i="7"/>
  <c r="I72" i="7"/>
  <c r="J71" i="7"/>
  <c r="I71" i="7"/>
  <c r="J70" i="7"/>
  <c r="I70" i="7"/>
  <c r="J69" i="7"/>
  <c r="I69" i="7"/>
  <c r="J68" i="7"/>
  <c r="I68" i="7"/>
  <c r="J67" i="7"/>
  <c r="I67" i="7"/>
  <c r="J66" i="7"/>
  <c r="I66" i="7"/>
  <c r="J65" i="7"/>
  <c r="I65" i="7"/>
  <c r="J64" i="7"/>
  <c r="I64" i="7"/>
  <c r="J63" i="7"/>
  <c r="I63" i="7"/>
  <c r="J61" i="7"/>
  <c r="I61" i="7"/>
  <c r="J60" i="7"/>
  <c r="I60" i="7"/>
  <c r="J59" i="7"/>
  <c r="I59" i="7"/>
  <c r="J58" i="7"/>
  <c r="I58" i="7"/>
  <c r="J57" i="7"/>
  <c r="I57" i="7"/>
  <c r="J56" i="7"/>
  <c r="I56" i="7"/>
  <c r="J55" i="7"/>
  <c r="I55" i="7"/>
  <c r="J54" i="7"/>
  <c r="I54" i="7"/>
  <c r="J53" i="7"/>
  <c r="I53" i="7"/>
  <c r="J52" i="7"/>
  <c r="I52" i="7"/>
  <c r="J50" i="7"/>
  <c r="I50" i="7"/>
  <c r="J49" i="7"/>
  <c r="I49" i="7"/>
  <c r="J48" i="7"/>
  <c r="I48" i="7"/>
  <c r="J47" i="7"/>
  <c r="I47" i="7"/>
  <c r="J46" i="7"/>
  <c r="I46" i="7"/>
  <c r="J45" i="7"/>
  <c r="I45" i="7"/>
  <c r="J44" i="7"/>
  <c r="I44" i="7"/>
  <c r="J43" i="7"/>
  <c r="I43" i="7"/>
  <c r="J42" i="7"/>
  <c r="I42" i="7"/>
  <c r="J41" i="7"/>
  <c r="I41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7" i="7"/>
  <c r="I17" i="7"/>
  <c r="J16" i="7"/>
  <c r="I16" i="7"/>
  <c r="J15" i="7"/>
  <c r="I15" i="7"/>
  <c r="J14" i="7"/>
  <c r="I14" i="7"/>
  <c r="J13" i="7"/>
  <c r="I13" i="7"/>
  <c r="J12" i="7"/>
  <c r="I12" i="7"/>
  <c r="G15" i="7" l="1"/>
  <c r="G20" i="7"/>
  <c r="G24" i="7"/>
  <c r="G28" i="7"/>
  <c r="G32" i="7"/>
  <c r="G36" i="7"/>
  <c r="G45" i="7"/>
  <c r="G49" i="7"/>
  <c r="G54" i="7"/>
  <c r="G58" i="7"/>
  <c r="G63" i="7"/>
  <c r="G67" i="7"/>
  <c r="G71" i="7"/>
  <c r="G76" i="7"/>
  <c r="G80" i="7"/>
  <c r="G84" i="7"/>
  <c r="G88" i="7"/>
  <c r="G92" i="7"/>
  <c r="G101" i="7"/>
  <c r="G13" i="7"/>
  <c r="G17" i="7"/>
  <c r="G22" i="7"/>
  <c r="G26" i="7"/>
  <c r="G30" i="7"/>
  <c r="G34" i="7"/>
  <c r="G38" i="7"/>
  <c r="G43" i="7"/>
  <c r="G52" i="7"/>
  <c r="G56" i="7"/>
  <c r="G60" i="7"/>
  <c r="G65" i="7"/>
  <c r="G69" i="7"/>
  <c r="G73" i="7"/>
  <c r="G78" i="7"/>
  <c r="G82" i="7"/>
  <c r="G86" i="7"/>
  <c r="G90" i="7"/>
  <c r="G94" i="7"/>
  <c r="G99" i="7"/>
  <c r="G103" i="7"/>
  <c r="J11" i="7"/>
  <c r="AU114" i="4"/>
  <c r="J18" i="7"/>
  <c r="J74" i="7"/>
  <c r="I96" i="7"/>
  <c r="I40" i="7"/>
  <c r="J40" i="7"/>
  <c r="G47" i="7"/>
  <c r="H10" i="7"/>
  <c r="G12" i="7"/>
  <c r="G14" i="7"/>
  <c r="G16" i="7"/>
  <c r="G19" i="7"/>
  <c r="G21" i="7"/>
  <c r="G23" i="7"/>
  <c r="G25" i="7"/>
  <c r="G27" i="7"/>
  <c r="G29" i="7"/>
  <c r="G31" i="7"/>
  <c r="G33" i="7"/>
  <c r="G35" i="7"/>
  <c r="G37" i="7"/>
  <c r="G39" i="7"/>
  <c r="G42" i="7"/>
  <c r="G44" i="7"/>
  <c r="G46" i="7"/>
  <c r="G48" i="7"/>
  <c r="G50" i="7"/>
  <c r="G53" i="7"/>
  <c r="G55" i="7"/>
  <c r="G57" i="7"/>
  <c r="G59" i="7"/>
  <c r="G61" i="7"/>
  <c r="G64" i="7"/>
  <c r="G66" i="7"/>
  <c r="G68" i="7"/>
  <c r="G70" i="7"/>
  <c r="G72" i="7"/>
  <c r="G75" i="7"/>
  <c r="G77" i="7"/>
  <c r="G79" i="7"/>
  <c r="G81" i="7"/>
  <c r="G83" i="7"/>
  <c r="G85" i="7"/>
  <c r="G87" i="7"/>
  <c r="G89" i="7"/>
  <c r="G91" i="7"/>
  <c r="G93" i="7"/>
  <c r="G95" i="7"/>
  <c r="G98" i="7"/>
  <c r="G100" i="7"/>
  <c r="G102" i="7"/>
  <c r="G104" i="7"/>
  <c r="L10" i="7"/>
  <c r="J51" i="7"/>
  <c r="J62" i="7"/>
  <c r="J96" i="7"/>
  <c r="K10" i="7"/>
  <c r="O10" i="7"/>
  <c r="J118" i="7" s="1"/>
  <c r="S10" i="7"/>
  <c r="K117" i="7" s="1"/>
  <c r="X10" i="7"/>
  <c r="I130" i="7" s="1"/>
  <c r="AB10" i="7"/>
  <c r="I134" i="7" s="1"/>
  <c r="AF10" i="7"/>
  <c r="I138" i="7" s="1"/>
  <c r="AJ10" i="7"/>
  <c r="I142" i="7" s="1"/>
  <c r="AN10" i="7"/>
  <c r="I146" i="7" s="1"/>
  <c r="AR10" i="7"/>
  <c r="J133" i="7" s="1"/>
  <c r="AV10" i="7"/>
  <c r="J137" i="7" s="1"/>
  <c r="AZ10" i="7"/>
  <c r="J141" i="7" s="1"/>
  <c r="BD10" i="7"/>
  <c r="J145" i="7" s="1"/>
  <c r="G97" i="7"/>
  <c r="I11" i="7"/>
  <c r="M10" i="7"/>
  <c r="J116" i="7" s="1"/>
  <c r="Q10" i="7"/>
  <c r="J120" i="7" s="1"/>
  <c r="U10" i="7"/>
  <c r="K119" i="7" s="1"/>
  <c r="Z10" i="7"/>
  <c r="I132" i="7" s="1"/>
  <c r="AD10" i="7"/>
  <c r="I136" i="7" s="1"/>
  <c r="AH10" i="7"/>
  <c r="I140" i="7" s="1"/>
  <c r="AL10" i="7"/>
  <c r="I144" i="7" s="1"/>
  <c r="AP10" i="7"/>
  <c r="J131" i="7" s="1"/>
  <c r="AT10" i="7"/>
  <c r="J135" i="7" s="1"/>
  <c r="AX10" i="7"/>
  <c r="J139" i="7" s="1"/>
  <c r="BB10" i="7"/>
  <c r="J143" i="7" s="1"/>
  <c r="H117" i="8"/>
  <c r="H114" i="8" s="1"/>
  <c r="I62" i="7"/>
  <c r="I74" i="7"/>
  <c r="G41" i="7"/>
  <c r="I51" i="7"/>
  <c r="I18" i="7"/>
  <c r="G11" i="7" l="1"/>
  <c r="J10" i="7"/>
  <c r="G74" i="7"/>
  <c r="G62" i="7"/>
  <c r="G51" i="7"/>
  <c r="G18" i="7"/>
  <c r="G96" i="7"/>
  <c r="G40" i="7"/>
  <c r="I10" i="7"/>
  <c r="I120" i="7"/>
  <c r="I119" i="7"/>
  <c r="I118" i="7"/>
  <c r="G10" i="7" l="1"/>
  <c r="J147" i="7"/>
  <c r="I147" i="7"/>
  <c r="K115" i="7"/>
  <c r="I117" i="7"/>
  <c r="J115" i="7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CP14" i="3"/>
  <c r="CO14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CP12" i="3"/>
  <c r="CO12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CS11" i="3"/>
  <c r="CR11" i="3"/>
  <c r="CQ11" i="3"/>
  <c r="CP11" i="3"/>
  <c r="CO11" i="3"/>
  <c r="S17" i="3"/>
  <c r="R17" i="3"/>
  <c r="Q17" i="3"/>
  <c r="P17" i="3"/>
  <c r="O17" i="3"/>
  <c r="N17" i="3"/>
  <c r="M17" i="3"/>
  <c r="L17" i="3"/>
  <c r="K17" i="3"/>
  <c r="J17" i="3"/>
  <c r="I17" i="3"/>
  <c r="H17" i="3"/>
  <c r="S16" i="3"/>
  <c r="R16" i="3"/>
  <c r="Q16" i="3"/>
  <c r="P16" i="3"/>
  <c r="O16" i="3"/>
  <c r="N16" i="3"/>
  <c r="M16" i="3"/>
  <c r="L16" i="3"/>
  <c r="K16" i="3"/>
  <c r="J16" i="3"/>
  <c r="I16" i="3"/>
  <c r="H16" i="3"/>
  <c r="S15" i="3"/>
  <c r="R15" i="3"/>
  <c r="Q15" i="3"/>
  <c r="P15" i="3"/>
  <c r="O15" i="3"/>
  <c r="N15" i="3"/>
  <c r="M15" i="3"/>
  <c r="L15" i="3"/>
  <c r="K15" i="3"/>
  <c r="J15" i="3"/>
  <c r="I15" i="3"/>
  <c r="H15" i="3"/>
  <c r="S14" i="3"/>
  <c r="R14" i="3"/>
  <c r="Q14" i="3"/>
  <c r="P14" i="3"/>
  <c r="O14" i="3"/>
  <c r="N14" i="3"/>
  <c r="M14" i="3"/>
  <c r="L14" i="3"/>
  <c r="K14" i="3"/>
  <c r="J14" i="3"/>
  <c r="I14" i="3"/>
  <c r="H14" i="3"/>
  <c r="S13" i="3"/>
  <c r="R13" i="3"/>
  <c r="Q13" i="3"/>
  <c r="P13" i="3"/>
  <c r="O13" i="3"/>
  <c r="N13" i="3"/>
  <c r="M13" i="3"/>
  <c r="L13" i="3"/>
  <c r="K13" i="3"/>
  <c r="J13" i="3"/>
  <c r="I13" i="3"/>
  <c r="H13" i="3"/>
  <c r="S12" i="3"/>
  <c r="R12" i="3"/>
  <c r="Q12" i="3"/>
  <c r="P12" i="3"/>
  <c r="O12" i="3"/>
  <c r="N12" i="3"/>
  <c r="M12" i="3"/>
  <c r="L12" i="3"/>
  <c r="K12" i="3"/>
  <c r="J12" i="3"/>
  <c r="I12" i="3"/>
  <c r="H12" i="3"/>
  <c r="S11" i="3"/>
  <c r="R11" i="3"/>
  <c r="Q11" i="3"/>
  <c r="P11" i="3"/>
  <c r="O11" i="3"/>
  <c r="N11" i="3"/>
  <c r="M11" i="3"/>
  <c r="L11" i="3"/>
  <c r="K11" i="3"/>
  <c r="J11" i="3"/>
  <c r="I11" i="3"/>
  <c r="H11" i="3"/>
  <c r="DA10" i="3" l="1"/>
  <c r="DX11" i="3"/>
  <c r="DE10" i="3"/>
  <c r="CW10" i="3"/>
  <c r="CX10" i="3"/>
  <c r="CY10" i="3"/>
  <c r="DC10" i="3"/>
  <c r="CU10" i="3"/>
  <c r="CR10" i="3"/>
  <c r="CO10" i="3"/>
  <c r="DM10" i="3"/>
  <c r="DU10" i="3"/>
  <c r="DS10" i="3"/>
  <c r="DK10" i="3"/>
  <c r="G17" i="3"/>
  <c r="DX13" i="3"/>
  <c r="DX17" i="3"/>
  <c r="CP10" i="3"/>
  <c r="CT10" i="3"/>
  <c r="DB10" i="3"/>
  <c r="DX14" i="3"/>
  <c r="CQ10" i="3"/>
  <c r="DD10" i="3"/>
  <c r="CZ10" i="3"/>
  <c r="CV10" i="3"/>
  <c r="CS10" i="3"/>
  <c r="DF10" i="3"/>
  <c r="DN10" i="3"/>
  <c r="DV10" i="3"/>
  <c r="G13" i="3"/>
  <c r="G15" i="3"/>
  <c r="DH10" i="3"/>
  <c r="DI10" i="3"/>
  <c r="DQ10" i="3"/>
  <c r="DX15" i="3"/>
  <c r="DX12" i="3"/>
  <c r="DX16" i="3"/>
  <c r="DL10" i="3"/>
  <c r="DT10" i="3"/>
  <c r="DJ10" i="3"/>
  <c r="DR10" i="3"/>
  <c r="DG10" i="3"/>
  <c r="DO10" i="3"/>
  <c r="DP10" i="3"/>
  <c r="F17" i="3"/>
  <c r="I148" i="7"/>
  <c r="P144" i="7" s="1"/>
  <c r="I116" i="7"/>
  <c r="I115" i="7" s="1"/>
  <c r="F12" i="3"/>
  <c r="F16" i="3"/>
  <c r="F14" i="3"/>
  <c r="F15" i="3"/>
  <c r="F11" i="3"/>
  <c r="F13" i="3"/>
  <c r="G12" i="3"/>
  <c r="G16" i="3"/>
  <c r="G14" i="3"/>
  <c r="G11" i="3"/>
  <c r="E17" i="3" l="1"/>
  <c r="E15" i="3"/>
  <c r="E16" i="3"/>
  <c r="E13" i="3"/>
  <c r="E12" i="3"/>
  <c r="E11" i="3"/>
  <c r="E14" i="3"/>
  <c r="O130" i="7"/>
  <c r="O135" i="7"/>
  <c r="O143" i="7"/>
  <c r="P145" i="7"/>
  <c r="P141" i="7"/>
  <c r="P133" i="7"/>
  <c r="O133" i="7"/>
  <c r="P146" i="7"/>
  <c r="O141" i="7"/>
  <c r="P136" i="7"/>
  <c r="O139" i="7"/>
  <c r="P131" i="7"/>
  <c r="P139" i="7"/>
  <c r="O137" i="7"/>
  <c r="O136" i="7"/>
  <c r="P134" i="7"/>
  <c r="P143" i="7"/>
  <c r="O144" i="7"/>
  <c r="P138" i="7"/>
  <c r="P140" i="7"/>
  <c r="P137" i="7"/>
  <c r="P135" i="7"/>
  <c r="O132" i="7"/>
  <c r="O142" i="7"/>
  <c r="P132" i="7"/>
  <c r="O140" i="7"/>
  <c r="P142" i="7"/>
  <c r="O134" i="7"/>
  <c r="O131" i="7"/>
  <c r="O138" i="7"/>
  <c r="O145" i="7"/>
  <c r="P130" i="7"/>
  <c r="O146" i="7"/>
  <c r="O120" i="7"/>
  <c r="N117" i="7"/>
  <c r="N120" i="7"/>
  <c r="O119" i="7"/>
  <c r="O118" i="7"/>
  <c r="O117" i="7"/>
  <c r="N119" i="7"/>
  <c r="N118" i="7"/>
  <c r="N116" i="7"/>
  <c r="O116" i="7"/>
  <c r="AZ11" i="2"/>
  <c r="BD17" i="2"/>
  <c r="BC17" i="2"/>
  <c r="BB17" i="2"/>
  <c r="BA17" i="2"/>
  <c r="AZ17" i="2"/>
  <c r="BD16" i="2"/>
  <c r="BC16" i="2"/>
  <c r="BB16" i="2"/>
  <c r="BA16" i="2"/>
  <c r="AZ16" i="2"/>
  <c r="BD15" i="2"/>
  <c r="BC15" i="2"/>
  <c r="BB15" i="2"/>
  <c r="BA15" i="2"/>
  <c r="AZ15" i="2"/>
  <c r="BD14" i="2"/>
  <c r="BC14" i="2"/>
  <c r="BB14" i="2"/>
  <c r="BA14" i="2"/>
  <c r="AZ14" i="2"/>
  <c r="BD13" i="2"/>
  <c r="BC13" i="2"/>
  <c r="BB13" i="2"/>
  <c r="BA13" i="2"/>
  <c r="AZ13" i="2"/>
  <c r="BD12" i="2"/>
  <c r="BC12" i="2"/>
  <c r="BB12" i="2"/>
  <c r="BA12" i="2"/>
  <c r="AZ12" i="2"/>
  <c r="BD11" i="2"/>
  <c r="BC11" i="2"/>
  <c r="BB11" i="2"/>
  <c r="BA11" i="2"/>
  <c r="AY15" i="2" l="1"/>
  <c r="AY12" i="2"/>
  <c r="F33" i="2" s="1"/>
  <c r="AY17" i="2"/>
  <c r="F35" i="2" s="1"/>
  <c r="AY14" i="2"/>
  <c r="AY16" i="2"/>
  <c r="F38" i="2" s="1"/>
  <c r="AY11" i="2"/>
  <c r="AY13" i="2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H70" i="3"/>
  <c r="I48" i="3"/>
  <c r="D39" i="3"/>
  <c r="D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DX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G55" i="3" s="1"/>
  <c r="R10" i="3"/>
  <c r="G54" i="3" s="1"/>
  <c r="Q10" i="3"/>
  <c r="G53" i="3" s="1"/>
  <c r="P10" i="3"/>
  <c r="G52" i="3" s="1"/>
  <c r="O10" i="3"/>
  <c r="G51" i="3" s="1"/>
  <c r="N10" i="3"/>
  <c r="F55" i="3" s="1"/>
  <c r="M10" i="3"/>
  <c r="F54" i="3" s="1"/>
  <c r="L10" i="3"/>
  <c r="F53" i="3" s="1"/>
  <c r="K10" i="3"/>
  <c r="F52" i="3" s="1"/>
  <c r="J10" i="3"/>
  <c r="F51" i="3" s="1"/>
  <c r="I10" i="3"/>
  <c r="H10" i="3"/>
  <c r="G10" i="3"/>
  <c r="F10" i="3"/>
  <c r="E10" i="3"/>
  <c r="E40" i="2"/>
  <c r="E39" i="2"/>
  <c r="F30" i="2"/>
  <c r="G17" i="2"/>
  <c r="G16" i="2"/>
  <c r="G15" i="2"/>
  <c r="G14" i="2"/>
  <c r="G13" i="2"/>
  <c r="G12" i="2"/>
  <c r="G11" i="2"/>
  <c r="BD10" i="2"/>
  <c r="F56" i="2" s="1"/>
  <c r="BC10" i="2"/>
  <c r="F55" i="2" s="1"/>
  <c r="BB10" i="2"/>
  <c r="F54" i="2" s="1"/>
  <c r="BA10" i="2"/>
  <c r="F53" i="2" s="1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37" i="2" l="1"/>
  <c r="E31" i="3"/>
  <c r="I31" i="3" s="1"/>
  <c r="F34" i="2"/>
  <c r="F36" i="2"/>
  <c r="G10" i="2"/>
  <c r="AY10" i="2"/>
  <c r="F32" i="2"/>
  <c r="F10" i="2"/>
  <c r="F90" i="3"/>
  <c r="E53" i="3"/>
  <c r="E54" i="3"/>
  <c r="E34" i="3"/>
  <c r="I34" i="3" s="1"/>
  <c r="F50" i="3"/>
  <c r="E36" i="3"/>
  <c r="G36" i="3" s="1"/>
  <c r="E51" i="3"/>
  <c r="AZ10" i="2"/>
  <c r="F52" i="2" s="1"/>
  <c r="F51" i="2" s="1"/>
  <c r="G50" i="3"/>
  <c r="E55" i="3"/>
  <c r="E90" i="3"/>
  <c r="E33" i="3"/>
  <c r="I33" i="3" s="1"/>
  <c r="F30" i="3"/>
  <c r="E35" i="3"/>
  <c r="I35" i="3" s="1"/>
  <c r="E32" i="3"/>
  <c r="G32" i="3" s="1"/>
  <c r="H30" i="3"/>
  <c r="E37" i="3"/>
  <c r="I37" i="3" s="1"/>
  <c r="E52" i="3"/>
  <c r="F31" i="2" l="1"/>
  <c r="G33" i="2" s="1"/>
  <c r="E91" i="3"/>
  <c r="I79" i="3" s="1"/>
  <c r="G34" i="3"/>
  <c r="E50" i="3"/>
  <c r="J53" i="3" s="1"/>
  <c r="G31" i="3"/>
  <c r="I36" i="3"/>
  <c r="G56" i="2"/>
  <c r="G55" i="2"/>
  <c r="G54" i="2"/>
  <c r="G53" i="2"/>
  <c r="G52" i="2"/>
  <c r="E30" i="3"/>
  <c r="G30" i="3" s="1"/>
  <c r="G37" i="3"/>
  <c r="G33" i="3"/>
  <c r="G35" i="3"/>
  <c r="I32" i="3"/>
  <c r="G34" i="2" l="1"/>
  <c r="G37" i="2"/>
  <c r="G36" i="2"/>
  <c r="G38" i="2"/>
  <c r="G35" i="2"/>
  <c r="G32" i="2"/>
  <c r="J78" i="3"/>
  <c r="J83" i="3"/>
  <c r="J87" i="3"/>
  <c r="J89" i="3"/>
  <c r="I73" i="3"/>
  <c r="I80" i="3"/>
  <c r="J77" i="3"/>
  <c r="I86" i="3"/>
  <c r="J84" i="3"/>
  <c r="J80" i="3"/>
  <c r="I84" i="3"/>
  <c r="J79" i="3"/>
  <c r="J74" i="3"/>
  <c r="I89" i="3"/>
  <c r="J81" i="3"/>
  <c r="J73" i="3"/>
  <c r="I76" i="3"/>
  <c r="J75" i="3"/>
  <c r="I88" i="3"/>
  <c r="J76" i="3"/>
  <c r="J82" i="3"/>
  <c r="I77" i="3"/>
  <c r="I82" i="3"/>
  <c r="I81" i="3"/>
  <c r="J85" i="3"/>
  <c r="J86" i="3"/>
  <c r="I87" i="3"/>
  <c r="I75" i="3"/>
  <c r="I74" i="3"/>
  <c r="I83" i="3"/>
  <c r="I78" i="3"/>
  <c r="I85" i="3"/>
  <c r="J88" i="3"/>
  <c r="J55" i="3"/>
  <c r="K55" i="3"/>
  <c r="I30" i="3"/>
  <c r="K51" i="3"/>
  <c r="J54" i="3"/>
  <c r="K54" i="3"/>
  <c r="J51" i="3"/>
  <c r="J52" i="3"/>
  <c r="K53" i="3"/>
  <c r="K52" i="3"/>
</calcChain>
</file>

<file path=xl/sharedStrings.xml><?xml version="1.0" encoding="utf-8"?>
<sst xmlns="http://schemas.openxmlformats.org/spreadsheetml/2006/main" count="3752" uniqueCount="257">
  <si>
    <t>Distrito</t>
  </si>
  <si>
    <t>Cod IPRESS</t>
  </si>
  <si>
    <t>Establecimiento de Salud</t>
  </si>
  <si>
    <t>Categoria</t>
  </si>
  <si>
    <t>Poblacion Total por edades simples</t>
  </si>
  <si>
    <t>Pob. 0-5a</t>
  </si>
  <si>
    <t>0a</t>
  </si>
  <si>
    <t>1a</t>
  </si>
  <si>
    <t>2a</t>
  </si>
  <si>
    <t>3a</t>
  </si>
  <si>
    <t>4a</t>
  </si>
  <si>
    <t>5a</t>
  </si>
  <si>
    <t xml:space="preserve"> DIRIS LIMA ESTE</t>
  </si>
  <si>
    <t>Hospitales</t>
  </si>
  <si>
    <t>Ate</t>
  </si>
  <si>
    <t>Hospital de Vitarte</t>
  </si>
  <si>
    <t>II-1</t>
  </si>
  <si>
    <t>El Agustino</t>
  </si>
  <si>
    <t>Hospital Nacional Hipólito Unanue</t>
  </si>
  <si>
    <t>III-1</t>
  </si>
  <si>
    <t>Lurigancho</t>
  </si>
  <si>
    <t>Hospital José Agurto Tello (Chosica)</t>
  </si>
  <si>
    <t>II-2</t>
  </si>
  <si>
    <t>Santa Anita</t>
  </si>
  <si>
    <t>Hospital Hermilio Valdizán</t>
  </si>
  <si>
    <t>Hospital de Baja Complejidad Huaycán</t>
  </si>
  <si>
    <t>UBG Santa Anita - El Agustino</t>
  </si>
  <si>
    <t>P.S. Cerro El Agustino</t>
  </si>
  <si>
    <t>I-2</t>
  </si>
  <si>
    <t>C.S. Madre Teresa  Calcuta</t>
  </si>
  <si>
    <t>I-3</t>
  </si>
  <si>
    <t>C.S. Catalina Huanca</t>
  </si>
  <si>
    <t>C.S. Bethania</t>
  </si>
  <si>
    <t>C.S. Ancieta Baja</t>
  </si>
  <si>
    <t>C.S. Primavera</t>
  </si>
  <si>
    <t>C.S. El Agustino</t>
  </si>
  <si>
    <t>C.S. Santa Magdalena Sofía</t>
  </si>
  <si>
    <t>C.S. 7 de Octubre</t>
  </si>
  <si>
    <t>CSMC El Agustino</t>
  </si>
  <si>
    <t>CSMC David Tejada de Rivero</t>
  </si>
  <si>
    <t>C.S. Cooperativa Universal</t>
  </si>
  <si>
    <t>C.S. Chancas de Andahuaylas</t>
  </si>
  <si>
    <t>C.S. Huáscar</t>
  </si>
  <si>
    <t>P.S. Metropolitana</t>
  </si>
  <si>
    <t>C.S. San Carlos</t>
  </si>
  <si>
    <t>P.S. Viña San Francisco</t>
  </si>
  <si>
    <t>C.S. Nocheto</t>
  </si>
  <si>
    <t>P.S. Santa Rosa de Quives</t>
  </si>
  <si>
    <t>C.S. Santa Anita</t>
  </si>
  <si>
    <t>I-4</t>
  </si>
  <si>
    <t>CSMC Santa Anita</t>
  </si>
  <si>
    <t>UBG Ate</t>
  </si>
  <si>
    <t>P.S. Fraternidad Niño Jesús Zona X</t>
  </si>
  <si>
    <t>P.S. Horacio Zevallos</t>
  </si>
  <si>
    <t>C.S. Señor de los Milagros</t>
  </si>
  <si>
    <t>C.S. El Éxito</t>
  </si>
  <si>
    <t>C.S. Santa Clara</t>
  </si>
  <si>
    <t>C.S. Manylsa</t>
  </si>
  <si>
    <t>P.S. Amauta</t>
  </si>
  <si>
    <t>C.S. San Antonio</t>
  </si>
  <si>
    <t>P.S. La Fraternidad</t>
  </si>
  <si>
    <t>C.S. Fortaleza</t>
  </si>
  <si>
    <t>C.S. Micaela Bastidas</t>
  </si>
  <si>
    <t>P.S. Ate</t>
  </si>
  <si>
    <t>P.S. Alfa y Omega</t>
  </si>
  <si>
    <t>P.S. Túpac Amaru</t>
  </si>
  <si>
    <t>C.S. Gustavo Lanatta</t>
  </si>
  <si>
    <t>C.S. Salamanca</t>
  </si>
  <si>
    <t>C.S. El Bosque</t>
  </si>
  <si>
    <t>C.S. San Fernando</t>
  </si>
  <si>
    <t>CSMC Santa Rosa de Huaycan</t>
  </si>
  <si>
    <t>UBG La Molina - Cieneguilla</t>
  </si>
  <si>
    <t>La Molina</t>
  </si>
  <si>
    <t>C.S. La Molina</t>
  </si>
  <si>
    <t>C.S. Musa</t>
  </si>
  <si>
    <t>P.S. Matazango</t>
  </si>
  <si>
    <t>P.S. Portada del Sol</t>
  </si>
  <si>
    <t>C.S. Viña Alta</t>
  </si>
  <si>
    <t>CSMC La Molina</t>
  </si>
  <si>
    <t>Cieneguilla</t>
  </si>
  <si>
    <t>C.S. Tambo Viejo</t>
  </si>
  <si>
    <t>P.S. Huaycán de Cieneguilla</t>
  </si>
  <si>
    <t>P.S. Colca</t>
  </si>
  <si>
    <t>CSMC Cieneguilla</t>
  </si>
  <si>
    <t>UBG Chaclacayo - Lurigancho</t>
  </si>
  <si>
    <t>Chaclacayo</t>
  </si>
  <si>
    <t>C.S. Chaclacayo - López Silva</t>
  </si>
  <si>
    <t>C.S. Morón</t>
  </si>
  <si>
    <t>C.S. Progreso</t>
  </si>
  <si>
    <t>C.S. Miguel Grau</t>
  </si>
  <si>
    <t>P.S. Perla del Sol</t>
  </si>
  <si>
    <t>P.S. Huascata</t>
  </si>
  <si>
    <t>P.S. Villa Rica</t>
  </si>
  <si>
    <t>P.S. Tres de Octubre</t>
  </si>
  <si>
    <t>P.S. Alto Huampani</t>
  </si>
  <si>
    <t>C.S. Virgen del Carmen - La Era</t>
  </si>
  <si>
    <t>C.S. Moyopampa</t>
  </si>
  <si>
    <t>C.S. Chosica</t>
  </si>
  <si>
    <t>C.S. Nicolás de Piérola</t>
  </si>
  <si>
    <t>C.S. San Antonio de Pedregal</t>
  </si>
  <si>
    <t>P.S. Chacrasana</t>
  </si>
  <si>
    <t>P.S. Yanacoto</t>
  </si>
  <si>
    <t>P.S. Mariscal Castilla</t>
  </si>
  <si>
    <t>P.S. Señor de los Milagros</t>
  </si>
  <si>
    <t>P.S. Villa del Sol</t>
  </si>
  <si>
    <t>P.S. Pablo Patrón</t>
  </si>
  <si>
    <t>Centro de Rehabilitación Chosica</t>
  </si>
  <si>
    <t>P.S. Villa Mercedes</t>
  </si>
  <si>
    <t>C.S. Jicamarca</t>
  </si>
  <si>
    <t>C.S. Santa María de Huachipa</t>
  </si>
  <si>
    <t>P.S. Virgen del Rosario Carapongo</t>
  </si>
  <si>
    <t>C.S. Villa Leticia de Cajamarquilla</t>
  </si>
  <si>
    <t>P.S. Alto Perú</t>
  </si>
  <si>
    <t>C.S. Nieveria del Paraíso</t>
  </si>
  <si>
    <t>P.S. Casa Huerta La Campiña</t>
  </si>
  <si>
    <t>* CMSC y Centro Rehabilitacion NO tienen poblacion Asignada</t>
  </si>
  <si>
    <t>Poblacion</t>
  </si>
  <si>
    <t>Total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</si>
  <si>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</si>
  <si>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</si>
  <si>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</si>
  <si>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</si>
  <si>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</si>
  <si>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</si>
  <si>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</si>
  <si>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</si>
  <si>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</si>
  <si>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</si>
  <si>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</si>
  <si>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</si>
  <si>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</si>
  <si>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</si>
  <si>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150103</t>
  </si>
  <si>
    <t>150107</t>
  </si>
  <si>
    <t>150109</t>
  </si>
  <si>
    <t>150111</t>
  </si>
  <si>
    <t>150114</t>
  </si>
  <si>
    <t>150118</t>
  </si>
  <si>
    <t>150137</t>
  </si>
  <si>
    <t>UBG</t>
  </si>
  <si>
    <t>POBLACIÓN TOTAL,  POR GRUPOS QUINQUEN ALES DE EDAD</t>
  </si>
  <si>
    <t>Niño (0-11a)</t>
  </si>
  <si>
    <t>Adolescente
 (12-17a)</t>
  </si>
  <si>
    <t>Joven (18-29a)</t>
  </si>
  <si>
    <t>Adulto (30-59a)</t>
  </si>
  <si>
    <t>Adulto Mayor
 (60 a +)</t>
  </si>
  <si>
    <t>Mujeres  
50a - 69a</t>
  </si>
  <si>
    <t>UBIGEO</t>
  </si>
  <si>
    <t>DIRIS</t>
  </si>
  <si>
    <t>DEPARTAMENTO</t>
  </si>
  <si>
    <t>PROVINCIA</t>
  </si>
  <si>
    <t>DISTRITO</t>
  </si>
  <si>
    <t>000000</t>
  </si>
  <si>
    <t>DIRIS Lima Este</t>
  </si>
  <si>
    <t>LIMA</t>
  </si>
  <si>
    <t>DIRIS ESTE</t>
  </si>
  <si>
    <t>Seleccionar ETV</t>
  </si>
  <si>
    <t>Elaborado por la OGTI DIRIS Lima Este</t>
  </si>
  <si>
    <t>Seleccionar Distrito</t>
  </si>
  <si>
    <t>TOTAL</t>
  </si>
  <si>
    <t>Total Masculino</t>
  </si>
  <si>
    <t>Total Femenino</t>
  </si>
  <si>
    <t>0 - 5años</t>
  </si>
  <si>
    <t>Masculino</t>
  </si>
  <si>
    <t>Femenino</t>
  </si>
  <si>
    <t>Masculino (0 - 5años)</t>
  </si>
  <si>
    <t>Femenino (0 - 5años)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</si>
  <si>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</si>
  <si>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</si>
  <si>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</si>
  <si>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</si>
  <si>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</si>
  <si>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</si>
  <si>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</si>
  <si>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</si>
  <si>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</si>
  <si>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</si>
  <si>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</si>
  <si>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</si>
  <si>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</si>
  <si>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</si>
  <si>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</si>
  <si>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</si>
  <si>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</si>
  <si>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ATE</t>
  </si>
  <si>
    <t>CHACLACAYO</t>
  </si>
  <si>
    <t>CIENEGUILLA</t>
  </si>
  <si>
    <t>EL AGUSTINO</t>
  </si>
  <si>
    <t>LA MOLINA</t>
  </si>
  <si>
    <t>LURIGANCHO</t>
  </si>
  <si>
    <t>SANTA ANITA</t>
  </si>
  <si>
    <t>Sexo</t>
  </si>
  <si>
    <t>Poblacion Total, por grupos quinquenales de edad</t>
  </si>
  <si>
    <t>RIS Huaycan</t>
  </si>
  <si>
    <t>RIS Santa Anita El Agustino</t>
  </si>
  <si>
    <t>RIS Ate</t>
  </si>
  <si>
    <t>RIS La Molina</t>
  </si>
  <si>
    <t>RIS Chaclacayo</t>
  </si>
  <si>
    <t>RIS Cajamarquilla</t>
  </si>
  <si>
    <t>20a-24a</t>
  </si>
  <si>
    <t>25a-29a</t>
  </si>
  <si>
    <t>30a-34a</t>
  </si>
  <si>
    <t>35a-39a</t>
  </si>
  <si>
    <t>40a-44a</t>
  </si>
  <si>
    <t>45a-49a</t>
  </si>
  <si>
    <t>50a-54a</t>
  </si>
  <si>
    <t>55a-59a</t>
  </si>
  <si>
    <t>60a-64a</t>
  </si>
  <si>
    <t>65a-69a</t>
  </si>
  <si>
    <t>70a-74a</t>
  </si>
  <si>
    <t>75a-79a</t>
  </si>
  <si>
    <t>80a y +</t>
  </si>
  <si>
    <t>Edades Especiales</t>
  </si>
  <si>
    <t>28 dias</t>
  </si>
  <si>
    <t>6m-11m</t>
  </si>
  <si>
    <t>Nacimientos</t>
  </si>
  <si>
    <t>Poblacion Femenina Total</t>
  </si>
  <si>
    <t>Poblacion Femenina</t>
  </si>
  <si>
    <t>10a-14a</t>
  </si>
  <si>
    <t>15a-19a</t>
  </si>
  <si>
    <t>20a-49a</t>
  </si>
  <si>
    <t>Gestantes Esperadas</t>
  </si>
  <si>
    <t>0 - 5m</t>
  </si>
  <si>
    <t>Seleccionar Establecimiento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</si>
  <si>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EDADES SIMPLES, GRUPOS DE EDAD y SEXO, SEGÚN DISTRITO. 2021</t>
    </r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</si>
  <si>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</si>
  <si>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</si>
  <si>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</si>
  <si>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</si>
  <si>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</si>
  <si>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</si>
  <si>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</si>
  <si>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</si>
  <si>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</si>
  <si>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</si>
  <si>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</si>
  <si>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</si>
  <si>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</si>
  <si>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</si>
  <si>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Hospital de Emergencia Ate Vitarte</t>
  </si>
  <si>
    <t>II-E</t>
  </si>
  <si>
    <t>CSMC Santisima Cruz</t>
  </si>
  <si>
    <t>C.S. Nueva Gales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</si>
  <si>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Cursos de Vida, edades quinquenales y sexo, según Establecimiento de salud, 2021</t>
    </r>
  </si>
  <si>
    <t>Poblacion 6 a Más años, INEI: CENSO NACIONAL XI DE POBLACION Y VIVIVIENDA 2017_(https://www.minsa.gob.pe/reunis/data/poblacion_estimada.asp)</t>
  </si>
  <si>
    <t>Elaborado por: Gestion de la Informacion - DIRIS Lima Este</t>
  </si>
  <si>
    <t>NOTA: POBLACION DE 0 A 5 AÑOS ES INFORMACION DE NIÑOS REGISTRADOS EN PADRON NOMINAL AL 31 DE DICIEMBRE 2020. (https://www.minsa.gob.pe/reunis/data/poblacion_padron_nominal.asp)</t>
  </si>
  <si>
    <t>Hogar protegido Santa Anita</t>
  </si>
  <si>
    <t>Hogar protegido Ate</t>
  </si>
  <si>
    <t>Hogar protegido Huaycan</t>
  </si>
  <si>
    <t>* CMSC, Hogares protegidos y Centro Rehabilitacion NO tienen poblacion Asignada</t>
  </si>
  <si>
    <t>Establecimiento de salud</t>
  </si>
  <si>
    <t>Poblacion Estimada por Edades Simples y grupos de edad por establecimiento de salud de la DIRIS Lima Este 2021</t>
  </si>
  <si>
    <t>Poblacion MASCULINA Estimada por Edades Simples y grupos de edad por establecimiento de salud de la DIRIS Lima Este 2021</t>
  </si>
  <si>
    <t>Poblacion FEMENINA Estimada por Edades Simples y grupos de edad por establecimiento de salud de la DIRIS Lima Este 2021</t>
  </si>
  <si>
    <t>Ubigeo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</si>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</sst>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##0.0"/>
    <numFmt numFmtId="166" formatCode="#,##0.000"/>
  </numFmts>
  <fonts count="3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6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rgb="FF0000FF"/>
      <name val="Calibri"/>
      <family val="2"/>
      <scheme val="minor"/>
    </font>
    <font>
      <sz val="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4F27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F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DCFC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E2E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theme="3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3"/>
      </right>
      <top style="medium">
        <color indexed="64"/>
      </top>
      <bottom/>
      <diagonal/>
    </border>
    <border>
      <left style="medium">
        <color indexed="64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9" fontId="8" fillId="0" borderId="0"/>
    <xf numFmtId="0" fontId="8" fillId="0" borderId="0"/>
  </cellStyleXfs>
  <cellXfs count="577">
    <xf numFmtId="0" fontId="0" fillId="0" borderId="0" xfId="0"/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0" xfId="0" applyFont="1"/>
    <xf numFmtId="0" fontId="2" fillId="0" borderId="20" xfId="0" applyFont="1" applyFill="1" applyBorder="1" applyAlignment="1">
      <alignment vertical="center"/>
    </xf>
    <xf numFmtId="0" fontId="0" fillId="0" borderId="32" xfId="0" applyBorder="1"/>
    <xf numFmtId="0" fontId="2" fillId="0" borderId="32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0" xfId="0" quotePrefix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41" xfId="0" applyNumberFormat="1" applyFont="1" applyBorder="1" applyAlignment="1">
      <alignment vertical="center"/>
    </xf>
    <xf numFmtId="0" fontId="14" fillId="0" borderId="0" xfId="2" applyFont="1" applyFill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7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 wrapText="1"/>
    </xf>
    <xf numFmtId="164" fontId="2" fillId="0" borderId="41" xfId="3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19" fillId="0" borderId="31" xfId="0" applyNumberFormat="1" applyFont="1" applyBorder="1" applyAlignment="1">
      <alignment horizontal="center" vertical="center"/>
    </xf>
    <xf numFmtId="3" fontId="20" fillId="9" borderId="8" xfId="0" applyNumberFormat="1" applyFont="1" applyFill="1" applyBorder="1" applyAlignment="1">
      <alignment horizontal="left" vertical="center"/>
    </xf>
    <xf numFmtId="3" fontId="20" fillId="9" borderId="8" xfId="0" applyNumberFormat="1" applyFont="1" applyFill="1" applyBorder="1" applyAlignment="1">
      <alignment horizontal="centerContinuous" vertical="center"/>
    </xf>
    <xf numFmtId="3" fontId="20" fillId="9" borderId="9" xfId="0" applyNumberFormat="1" applyFont="1" applyFill="1" applyBorder="1" applyAlignment="1">
      <alignment horizontal="centerContinuous" vertical="center"/>
    </xf>
    <xf numFmtId="0" fontId="1" fillId="8" borderId="2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3" fontId="22" fillId="9" borderId="9" xfId="0" quotePrefix="1" applyNumberFormat="1" applyFont="1" applyFill="1" applyBorder="1" applyAlignment="1">
      <alignment horizontal="center" vertical="center"/>
    </xf>
    <xf numFmtId="3" fontId="22" fillId="9" borderId="8" xfId="0" applyNumberFormat="1" applyFont="1" applyFill="1" applyBorder="1" applyAlignment="1">
      <alignment horizontal="center" vertical="center"/>
    </xf>
    <xf numFmtId="3" fontId="22" fillId="9" borderId="30" xfId="0" applyNumberFormat="1" applyFont="1" applyFill="1" applyBorder="1" applyAlignment="1">
      <alignment horizontal="center" vertical="center"/>
    </xf>
    <xf numFmtId="3" fontId="22" fillId="9" borderId="9" xfId="0" applyNumberFormat="1" applyFont="1" applyFill="1" applyBorder="1" applyAlignment="1">
      <alignment horizontal="center" vertical="center"/>
    </xf>
    <xf numFmtId="0" fontId="1" fillId="11" borderId="49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3" fontId="9" fillId="3" borderId="0" xfId="0" quotePrefix="1" applyNumberFormat="1" applyFont="1" applyFill="1" applyBorder="1" applyAlignment="1">
      <alignment horizontal="center" vertical="center" wrapText="1"/>
    </xf>
    <xf numFmtId="3" fontId="9" fillId="3" borderId="50" xfId="0" applyNumberFormat="1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center" vertical="center" wrapText="1"/>
    </xf>
    <xf numFmtId="3" fontId="9" fillId="3" borderId="51" xfId="0" quotePrefix="1" applyNumberFormat="1" applyFont="1" applyFill="1" applyBorder="1" applyAlignment="1">
      <alignment horizontal="center" vertical="center" wrapText="1"/>
    </xf>
    <xf numFmtId="3" fontId="9" fillId="3" borderId="12" xfId="0" quotePrefix="1" applyNumberFormat="1" applyFont="1" applyFill="1" applyBorder="1" applyAlignment="1">
      <alignment horizontal="center" vertical="center" wrapText="1"/>
    </xf>
    <xf numFmtId="3" fontId="9" fillId="3" borderId="10" xfId="0" quotePrefix="1" applyNumberFormat="1" applyFont="1" applyFill="1" applyBorder="1" applyAlignment="1">
      <alignment horizontal="center" vertical="center" wrapText="1"/>
    </xf>
    <xf numFmtId="3" fontId="9" fillId="3" borderId="11" xfId="0" quotePrefix="1" applyNumberFormat="1" applyFont="1" applyFill="1" applyBorder="1" applyAlignment="1">
      <alignment horizontal="center" vertical="center" wrapText="1"/>
    </xf>
    <xf numFmtId="3" fontId="9" fillId="3" borderId="52" xfId="0" applyNumberFormat="1" applyFont="1" applyFill="1" applyBorder="1" applyAlignment="1">
      <alignment horizontal="center" vertical="center" wrapText="1"/>
    </xf>
    <xf numFmtId="3" fontId="9" fillId="13" borderId="10" xfId="0" quotePrefix="1" applyNumberFormat="1" applyFont="1" applyFill="1" applyBorder="1" applyAlignment="1">
      <alignment horizontal="center" vertical="center" wrapText="1"/>
    </xf>
    <xf numFmtId="3" fontId="9" fillId="13" borderId="11" xfId="0" quotePrefix="1" applyNumberFormat="1" applyFont="1" applyFill="1" applyBorder="1" applyAlignment="1">
      <alignment horizontal="center" vertical="center" wrapText="1"/>
    </xf>
    <xf numFmtId="3" fontId="9" fillId="13" borderId="12" xfId="0" quotePrefix="1" applyNumberFormat="1" applyFont="1" applyFill="1" applyBorder="1" applyAlignment="1">
      <alignment horizontal="center" vertical="center" wrapText="1"/>
    </xf>
    <xf numFmtId="3" fontId="2" fillId="0" borderId="53" xfId="0" applyNumberFormat="1" applyFont="1" applyBorder="1" applyAlignment="1">
      <alignment vertical="center"/>
    </xf>
    <xf numFmtId="3" fontId="3" fillId="0" borderId="42" xfId="0" applyNumberFormat="1" applyFont="1" applyFill="1" applyBorder="1" applyAlignment="1">
      <alignment vertical="center"/>
    </xf>
    <xf numFmtId="3" fontId="2" fillId="0" borderId="54" xfId="0" applyNumberFormat="1" applyFont="1" applyBorder="1" applyAlignment="1">
      <alignment vertical="center"/>
    </xf>
    <xf numFmtId="3" fontId="2" fillId="0" borderId="42" xfId="0" applyNumberFormat="1" applyFont="1" applyBorder="1" applyAlignment="1">
      <alignment vertical="center"/>
    </xf>
    <xf numFmtId="3" fontId="2" fillId="0" borderId="32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164" fontId="19" fillId="0" borderId="31" xfId="3" applyNumberFormat="1" applyFont="1" applyBorder="1" applyAlignment="1">
      <alignment horizontal="center" vertical="center"/>
    </xf>
    <xf numFmtId="10" fontId="2" fillId="0" borderId="41" xfId="3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4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23" fillId="0" borderId="0" xfId="4" applyFont="1" applyBorder="1" applyAlignment="1">
      <alignment horizontal="center" vertical="center" wrapText="1"/>
    </xf>
    <xf numFmtId="0" fontId="25" fillId="0" borderId="31" xfId="4" applyFont="1" applyBorder="1" applyAlignment="1">
      <alignment horizontal="center" vertical="center" wrapText="1"/>
    </xf>
    <xf numFmtId="0" fontId="24" fillId="0" borderId="0" xfId="4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41" xfId="4" applyFont="1" applyBorder="1" applyAlignment="1">
      <alignment horizontal="center" vertical="center" wrapText="1"/>
    </xf>
    <xf numFmtId="3" fontId="26" fillId="0" borderId="41" xfId="5" applyNumberFormat="1" applyFont="1" applyBorder="1" applyAlignment="1">
      <alignment horizontal="right" vertical="center"/>
    </xf>
    <xf numFmtId="0" fontId="23" fillId="0" borderId="0" xfId="4" applyFont="1" applyBorder="1" applyAlignment="1">
      <alignment horizontal="left" vertical="center" wrapText="1"/>
    </xf>
    <xf numFmtId="165" fontId="23" fillId="0" borderId="0" xfId="4" applyNumberFormat="1" applyFont="1" applyBorder="1" applyAlignment="1">
      <alignment horizontal="right" vertical="center"/>
    </xf>
    <xf numFmtId="0" fontId="22" fillId="0" borderId="41" xfId="4" applyFont="1" applyBorder="1" applyAlignment="1">
      <alignment horizontal="left" vertical="center" wrapText="1"/>
    </xf>
    <xf numFmtId="3" fontId="28" fillId="0" borderId="56" xfId="0" applyNumberFormat="1" applyFont="1" applyBorder="1" applyAlignment="1">
      <alignment vertical="center"/>
    </xf>
    <xf numFmtId="3" fontId="1" fillId="0" borderId="57" xfId="0" applyNumberFormat="1" applyFont="1" applyFill="1" applyBorder="1" applyAlignment="1" applyProtection="1">
      <alignment horizontal="center" vertical="center"/>
    </xf>
    <xf numFmtId="3" fontId="1" fillId="0" borderId="62" xfId="0" applyNumberFormat="1" applyFont="1" applyFill="1" applyBorder="1" applyAlignment="1" applyProtection="1">
      <alignment horizontal="center" vertical="center"/>
    </xf>
    <xf numFmtId="3" fontId="1" fillId="4" borderId="59" xfId="0" applyNumberFormat="1" applyFont="1" applyFill="1" applyBorder="1" applyAlignment="1" applyProtection="1">
      <alignment horizontal="center" vertical="center"/>
    </xf>
    <xf numFmtId="3" fontId="1" fillId="4" borderId="29" xfId="0" applyNumberFormat="1" applyFont="1" applyFill="1" applyBorder="1" applyAlignment="1" applyProtection="1">
      <alignment horizontal="center" vertical="center"/>
    </xf>
    <xf numFmtId="3" fontId="1" fillId="4" borderId="8" xfId="0" applyNumberFormat="1" applyFont="1" applyFill="1" applyBorder="1" applyAlignment="1" applyProtection="1">
      <alignment horizontal="center" vertical="center"/>
    </xf>
    <xf numFmtId="3" fontId="1" fillId="4" borderId="9" xfId="0" applyNumberFormat="1" applyFont="1" applyFill="1" applyBorder="1" applyAlignment="1" applyProtection="1">
      <alignment horizontal="center" vertical="center"/>
    </xf>
    <xf numFmtId="0" fontId="1" fillId="15" borderId="66" xfId="0" applyFont="1" applyFill="1" applyBorder="1" applyAlignment="1">
      <alignment horizontal="center" vertical="center" wrapText="1"/>
    </xf>
    <xf numFmtId="0" fontId="1" fillId="15" borderId="67" xfId="0" applyFont="1" applyFill="1" applyBorder="1" applyAlignment="1">
      <alignment horizontal="center" vertical="center" wrapText="1"/>
    </xf>
    <xf numFmtId="3" fontId="1" fillId="4" borderId="68" xfId="0" applyNumberFormat="1" applyFont="1" applyFill="1" applyBorder="1" applyAlignment="1" applyProtection="1">
      <alignment horizontal="center" vertical="center"/>
    </xf>
    <xf numFmtId="0" fontId="22" fillId="16" borderId="48" xfId="0" applyFont="1" applyFill="1" applyBorder="1" applyAlignment="1">
      <alignment horizontal="center" vertical="center"/>
    </xf>
    <xf numFmtId="0" fontId="22" fillId="16" borderId="68" xfId="0" applyFont="1" applyFill="1" applyBorder="1" applyAlignment="1">
      <alignment horizontal="center" vertical="center"/>
    </xf>
    <xf numFmtId="0" fontId="22" fillId="16" borderId="63" xfId="0" applyFont="1" applyFill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1" fontId="31" fillId="0" borderId="0" xfId="1" quotePrefix="1" applyNumberFormat="1" applyFont="1" applyFill="1" applyAlignment="1">
      <alignment horizontal="left" vertical="center"/>
    </xf>
    <xf numFmtId="0" fontId="31" fillId="0" borderId="0" xfId="2" applyFont="1" applyFill="1" applyAlignment="1">
      <alignment vertical="center"/>
    </xf>
    <xf numFmtId="3" fontId="1" fillId="17" borderId="54" xfId="0" applyNumberFormat="1" applyFont="1" applyFill="1" applyBorder="1" applyAlignment="1">
      <alignment horizontal="center" vertical="center"/>
    </xf>
    <xf numFmtId="3" fontId="1" fillId="17" borderId="69" xfId="0" applyNumberFormat="1" applyFont="1" applyFill="1" applyBorder="1" applyAlignment="1">
      <alignment horizontal="center" vertical="center"/>
    </xf>
    <xf numFmtId="3" fontId="1" fillId="15" borderId="69" xfId="0" applyNumberFormat="1" applyFont="1" applyFill="1" applyBorder="1" applyAlignment="1">
      <alignment horizontal="center" vertical="center"/>
    </xf>
    <xf numFmtId="3" fontId="1" fillId="15" borderId="70" xfId="0" applyNumberFormat="1" applyFont="1" applyFill="1" applyBorder="1" applyAlignment="1">
      <alignment horizontal="center" vertical="center"/>
    </xf>
    <xf numFmtId="3" fontId="1" fillId="4" borderId="71" xfId="0" applyNumberFormat="1" applyFont="1" applyFill="1" applyBorder="1" applyAlignment="1" applyProtection="1">
      <alignment horizontal="center" vertical="center"/>
    </xf>
    <xf numFmtId="3" fontId="1" fillId="4" borderId="58" xfId="0" applyNumberFormat="1" applyFont="1" applyFill="1" applyBorder="1" applyAlignment="1" applyProtection="1">
      <alignment horizontal="center" vertical="center"/>
    </xf>
    <xf numFmtId="3" fontId="12" fillId="21" borderId="5" xfId="0" quotePrefix="1" applyNumberFormat="1" applyFont="1" applyFill="1" applyBorder="1" applyAlignment="1">
      <alignment horizontal="center" vertical="center"/>
    </xf>
    <xf numFmtId="3" fontId="12" fillId="21" borderId="15" xfId="0" applyNumberFormat="1" applyFont="1" applyFill="1" applyBorder="1" applyAlignment="1">
      <alignment horizontal="center" vertical="center"/>
    </xf>
    <xf numFmtId="3" fontId="12" fillId="21" borderId="16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 applyProtection="1">
      <alignment horizontal="center" vertical="center"/>
    </xf>
    <xf numFmtId="3" fontId="1" fillId="0" borderId="12" xfId="0" applyNumberFormat="1" applyFont="1" applyBorder="1" applyAlignment="1">
      <alignment vertical="center"/>
    </xf>
    <xf numFmtId="3" fontId="1" fillId="0" borderId="42" xfId="0" applyNumberFormat="1" applyFont="1" applyBorder="1" applyAlignment="1">
      <alignment vertical="center"/>
    </xf>
    <xf numFmtId="3" fontId="1" fillId="0" borderId="40" xfId="0" applyNumberFormat="1" applyFont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3" fontId="1" fillId="0" borderId="66" xfId="0" applyNumberFormat="1" applyFont="1" applyBorder="1" applyAlignment="1">
      <alignment vertical="center"/>
    </xf>
    <xf numFmtId="3" fontId="1" fillId="0" borderId="48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3" fontId="3" fillId="0" borderId="31" xfId="0" applyNumberFormat="1" applyFont="1" applyFill="1" applyBorder="1" applyAlignment="1">
      <alignment vertical="center"/>
    </xf>
    <xf numFmtId="3" fontId="2" fillId="0" borderId="31" xfId="0" applyNumberFormat="1" applyFont="1" applyBorder="1" applyAlignment="1">
      <alignment vertical="center"/>
    </xf>
    <xf numFmtId="3" fontId="2" fillId="0" borderId="72" xfId="0" applyNumberFormat="1" applyFont="1" applyBorder="1" applyAlignment="1">
      <alignment vertical="center"/>
    </xf>
    <xf numFmtId="3" fontId="3" fillId="0" borderId="40" xfId="0" applyNumberFormat="1" applyFont="1" applyFill="1" applyBorder="1" applyAlignment="1">
      <alignment vertical="center"/>
    </xf>
    <xf numFmtId="3" fontId="2" fillId="0" borderId="73" xfId="0" applyNumberFormat="1" applyFont="1" applyBorder="1" applyAlignment="1">
      <alignment vertical="center"/>
    </xf>
    <xf numFmtId="3" fontId="2" fillId="0" borderId="40" xfId="0" applyNumberFormat="1" applyFont="1" applyBorder="1" applyAlignment="1">
      <alignment vertical="center"/>
    </xf>
    <xf numFmtId="3" fontId="2" fillId="0" borderId="74" xfId="0" applyNumberFormat="1" applyFont="1" applyBorder="1" applyAlignment="1">
      <alignment vertical="center"/>
    </xf>
    <xf numFmtId="0" fontId="20" fillId="21" borderId="8" xfId="0" applyFont="1" applyFill="1" applyBorder="1" applyAlignment="1">
      <alignment horizontal="center" vertical="center" wrapText="1"/>
    </xf>
    <xf numFmtId="0" fontId="20" fillId="21" borderId="5" xfId="0" applyFont="1" applyFill="1" applyBorder="1" applyAlignment="1">
      <alignment horizontal="center" vertical="center" wrapText="1"/>
    </xf>
    <xf numFmtId="0" fontId="20" fillId="21" borderId="15" xfId="0" applyFont="1" applyFill="1" applyBorder="1" applyAlignment="1">
      <alignment horizontal="center" vertical="center" wrapText="1"/>
    </xf>
    <xf numFmtId="0" fontId="20" fillId="21" borderId="16" xfId="0" applyFont="1" applyFill="1" applyBorder="1" applyAlignment="1">
      <alignment horizontal="center" vertical="center" wrapText="1"/>
    </xf>
    <xf numFmtId="3" fontId="20" fillId="21" borderId="47" xfId="0" applyNumberFormat="1" applyFont="1" applyFill="1" applyBorder="1" applyAlignment="1">
      <alignment horizontal="left" vertical="center"/>
    </xf>
    <xf numFmtId="3" fontId="20" fillId="21" borderId="8" xfId="0" applyNumberFormat="1" applyFont="1" applyFill="1" applyBorder="1" applyAlignment="1">
      <alignment horizontal="centerContinuous" vertical="center"/>
    </xf>
    <xf numFmtId="3" fontId="20" fillId="21" borderId="9" xfId="0" applyNumberFormat="1" applyFont="1" applyFill="1" applyBorder="1" applyAlignment="1">
      <alignment horizontal="centerContinuous" vertical="center"/>
    </xf>
    <xf numFmtId="3" fontId="22" fillId="21" borderId="75" xfId="0" quotePrefix="1" applyNumberFormat="1" applyFont="1" applyFill="1" applyBorder="1" applyAlignment="1">
      <alignment horizontal="center" vertical="center"/>
    </xf>
    <xf numFmtId="3" fontId="22" fillId="21" borderId="11" xfId="0" applyNumberFormat="1" applyFont="1" applyFill="1" applyBorder="1" applyAlignment="1">
      <alignment horizontal="center" vertical="center"/>
    </xf>
    <xf numFmtId="3" fontId="22" fillId="21" borderId="36" xfId="0" applyNumberFormat="1" applyFont="1" applyFill="1" applyBorder="1" applyAlignment="1">
      <alignment horizontal="center" vertical="center"/>
    </xf>
    <xf numFmtId="3" fontId="22" fillId="21" borderId="12" xfId="0" applyNumberFormat="1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 wrapText="1"/>
    </xf>
    <xf numFmtId="0" fontId="1" fillId="12" borderId="61" xfId="0" applyFont="1" applyFill="1" applyBorder="1" applyAlignment="1">
      <alignment horizontal="center" vertical="center" wrapText="1"/>
    </xf>
    <xf numFmtId="0" fontId="1" fillId="12" borderId="76" xfId="0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14" borderId="10" xfId="0" quotePrefix="1" applyNumberFormat="1" applyFont="1" applyFill="1" applyBorder="1" applyAlignment="1">
      <alignment horizontal="center" vertical="center" wrapText="1"/>
    </xf>
    <xf numFmtId="3" fontId="9" fillId="14" borderId="11" xfId="0" quotePrefix="1" applyNumberFormat="1" applyFont="1" applyFill="1" applyBorder="1" applyAlignment="1">
      <alignment horizontal="center" vertical="center" wrapText="1"/>
    </xf>
    <xf numFmtId="3" fontId="9" fillId="14" borderId="12" xfId="0" quotePrefix="1" applyNumberFormat="1" applyFont="1" applyFill="1" applyBorder="1" applyAlignment="1">
      <alignment horizontal="center" vertical="center" wrapText="1"/>
    </xf>
    <xf numFmtId="3" fontId="22" fillId="9" borderId="8" xfId="0" applyNumberFormat="1" applyFont="1" applyFill="1" applyBorder="1" applyAlignment="1">
      <alignment horizontal="centerContinuous" vertical="center"/>
    </xf>
    <xf numFmtId="3" fontId="22" fillId="21" borderId="8" xfId="0" applyNumberFormat="1" applyFont="1" applyFill="1" applyBorder="1" applyAlignment="1">
      <alignment horizontal="centerContinuous" vertical="center"/>
    </xf>
    <xf numFmtId="3" fontId="22" fillId="10" borderId="8" xfId="0" applyNumberFormat="1" applyFont="1" applyFill="1" applyBorder="1" applyAlignment="1">
      <alignment horizontal="centerContinuous" vertical="center"/>
    </xf>
    <xf numFmtId="3" fontId="22" fillId="10" borderId="9" xfId="0" applyNumberFormat="1" applyFont="1" applyFill="1" applyBorder="1" applyAlignment="1">
      <alignment horizontal="centerContinuous" vertical="center"/>
    </xf>
    <xf numFmtId="3" fontId="22" fillId="9" borderId="7" xfId="0" applyNumberFormat="1" applyFont="1" applyFill="1" applyBorder="1" applyAlignment="1">
      <alignment horizontal="center" vertical="center"/>
    </xf>
    <xf numFmtId="3" fontId="22" fillId="21" borderId="1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" fillId="15" borderId="16" xfId="0" applyFont="1" applyFill="1" applyBorder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1" borderId="15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3" fontId="32" fillId="0" borderId="41" xfId="5" applyNumberFormat="1" applyFont="1" applyBorder="1" applyAlignment="1">
      <alignment horizontal="right" vertical="center"/>
    </xf>
    <xf numFmtId="3" fontId="19" fillId="0" borderId="56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/>
    </xf>
    <xf numFmtId="0" fontId="0" fillId="23" borderId="0" xfId="0" applyFill="1"/>
    <xf numFmtId="1" fontId="0" fillId="22" borderId="0" xfId="0" applyNumberFormat="1" applyFill="1"/>
    <xf numFmtId="1" fontId="0" fillId="22" borderId="0" xfId="0" applyNumberFormat="1" applyFill="1"/>
    <xf numFmtId="1" fontId="0" fillId="22" borderId="0" xfId="0" applyNumberFormat="1" applyFill="1"/>
    <xf numFmtId="1" fontId="0" fillId="22" borderId="0" xfId="0" applyNumberFormat="1" applyFill="1"/>
    <xf numFmtId="1" fontId="0" fillId="22" borderId="0" xfId="0" applyNumberFormat="1" applyFill="1"/>
    <xf numFmtId="1" fontId="0" fillId="22" borderId="0" xfId="0" applyNumberFormat="1" applyFill="1"/>
    <xf numFmtId="1" fontId="0" fillId="22" borderId="0" xfId="0" applyNumberFormat="1" applyFill="1"/>
    <xf numFmtId="0" fontId="0" fillId="0" borderId="0" xfId="0"/>
    <xf numFmtId="0" fontId="0" fillId="0" borderId="0" xfId="0"/>
    <xf numFmtId="0" fontId="2" fillId="16" borderId="10" xfId="0" applyFont="1" applyFill="1" applyBorder="1" applyAlignment="1">
      <alignment vertical="center"/>
    </xf>
    <xf numFmtId="0" fontId="2" fillId="16" borderId="11" xfId="0" applyFont="1" applyFill="1" applyBorder="1" applyAlignment="1">
      <alignment vertical="center"/>
    </xf>
    <xf numFmtId="0" fontId="1" fillId="16" borderId="11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16" borderId="8" xfId="0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19" borderId="23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19" borderId="26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19" borderId="26" xfId="0" applyFont="1" applyFill="1" applyBorder="1" applyAlignment="1">
      <alignment vertical="center"/>
    </xf>
    <xf numFmtId="0" fontId="2" fillId="18" borderId="23" xfId="0" applyFont="1" applyFill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33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16" borderId="7" xfId="0" applyFont="1" applyFill="1" applyBorder="1" applyAlignment="1">
      <alignment vertical="center"/>
    </xf>
    <xf numFmtId="0" fontId="2" fillId="16" borderId="8" xfId="0" applyFont="1" applyFill="1" applyBorder="1" applyAlignment="1">
      <alignment vertical="center"/>
    </xf>
    <xf numFmtId="0" fontId="0" fillId="0" borderId="0" xfId="0"/>
    <xf numFmtId="0" fontId="1" fillId="16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3" fontId="1" fillId="2" borderId="25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19" borderId="23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19" borderId="26" xfId="0" applyFont="1" applyFill="1" applyBorder="1" applyAlignment="1">
      <alignment vertical="center"/>
    </xf>
    <xf numFmtId="0" fontId="4" fillId="19" borderId="26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16" borderId="29" xfId="0" applyNumberFormat="1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vertical="center"/>
    </xf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33" fillId="0" borderId="0" xfId="0" applyFont="1"/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/>
    <xf numFmtId="0" fontId="5" fillId="0" borderId="0" xfId="0" applyFont="1"/>
    <xf numFmtId="3" fontId="1" fillId="16" borderId="29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3" fontId="1" fillId="2" borderId="25" xfId="0" applyNumberFormat="1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vertical="center"/>
    </xf>
    <xf numFmtId="0" fontId="1" fillId="16" borderId="9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19" borderId="23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19" borderId="26" xfId="0" applyFont="1" applyFill="1" applyBorder="1" applyAlignment="1">
      <alignment vertical="center"/>
    </xf>
    <xf numFmtId="0" fontId="4" fillId="19" borderId="26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33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1" fillId="0" borderId="0" xfId="0" applyFont="1"/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3" fontId="9" fillId="3" borderId="4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19" borderId="23" xfId="0" applyFont="1" applyFill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0" fillId="0" borderId="0" xfId="0" applyFill="1" applyBorder="1"/>
    <xf numFmtId="166" fontId="0" fillId="0" borderId="0" xfId="0" applyNumberFormat="1"/>
    <xf numFmtId="0" fontId="36" fillId="0" borderId="0" xfId="0" applyFont="1"/>
    <xf numFmtId="0" fontId="36" fillId="0" borderId="0" xfId="0" applyFont="1" applyAlignment="1">
      <alignment vertical="center"/>
    </xf>
    <xf numFmtId="0" fontId="1" fillId="16" borderId="8" xfId="0" applyFont="1" applyFill="1" applyBorder="1" applyAlignment="1">
      <alignment horizontal="center" vertical="center"/>
    </xf>
    <xf numFmtId="3" fontId="2" fillId="0" borderId="23" xfId="0" applyNumberFormat="1" applyFont="1" applyBorder="1" applyAlignment="1">
      <alignment vertical="center"/>
    </xf>
    <xf numFmtId="3" fontId="1" fillId="16" borderId="8" xfId="0" applyNumberFormat="1" applyFont="1" applyFill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0" borderId="3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0" fontId="25" fillId="16" borderId="48" xfId="0" applyFont="1" applyFill="1" applyBorder="1" applyAlignment="1">
      <alignment horizontal="center" vertical="center"/>
    </xf>
    <xf numFmtId="0" fontId="25" fillId="16" borderId="68" xfId="0" applyFont="1" applyFill="1" applyBorder="1" applyAlignment="1">
      <alignment horizontal="center" vertical="center"/>
    </xf>
    <xf numFmtId="0" fontId="25" fillId="16" borderId="88" xfId="0" applyFont="1" applyFill="1" applyBorder="1" applyAlignment="1">
      <alignment horizontal="center" vertical="center"/>
    </xf>
    <xf numFmtId="3" fontId="37" fillId="21" borderId="5" xfId="0" quotePrefix="1" applyNumberFormat="1" applyFont="1" applyFill="1" applyBorder="1" applyAlignment="1">
      <alignment horizontal="center" vertical="center"/>
    </xf>
    <xf numFmtId="3" fontId="37" fillId="21" borderId="15" xfId="0" applyNumberFormat="1" applyFont="1" applyFill="1" applyBorder="1" applyAlignment="1">
      <alignment horizontal="center" vertical="center"/>
    </xf>
    <xf numFmtId="3" fontId="37" fillId="21" borderId="16" xfId="0" applyNumberFormat="1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3" fontId="25" fillId="9" borderId="9" xfId="0" quotePrefix="1" applyNumberFormat="1" applyFont="1" applyFill="1" applyBorder="1" applyAlignment="1">
      <alignment horizontal="center" vertical="center"/>
    </xf>
    <xf numFmtId="3" fontId="25" fillId="9" borderId="8" xfId="0" applyNumberFormat="1" applyFont="1" applyFill="1" applyBorder="1" applyAlignment="1">
      <alignment horizontal="center" vertical="center"/>
    </xf>
    <xf numFmtId="3" fontId="25" fillId="9" borderId="30" xfId="0" applyNumberFormat="1" applyFont="1" applyFill="1" applyBorder="1" applyAlignment="1">
      <alignment horizontal="center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19" fillId="9" borderId="91" xfId="0" applyFont="1" applyFill="1" applyBorder="1" applyAlignment="1">
      <alignment horizontal="center" vertical="center" wrapText="1"/>
    </xf>
    <xf numFmtId="3" fontId="9" fillId="3" borderId="51" xfId="0" applyNumberFormat="1" applyFont="1" applyFill="1" applyBorder="1" applyAlignment="1">
      <alignment horizontal="center" vertical="center"/>
    </xf>
    <xf numFmtId="3" fontId="2" fillId="0" borderId="22" xfId="0" applyNumberFormat="1" applyFont="1" applyBorder="1" applyAlignment="1">
      <alignment vertical="center"/>
    </xf>
    <xf numFmtId="3" fontId="2" fillId="0" borderId="82" xfId="0" applyNumberFormat="1" applyFont="1" applyBorder="1" applyAlignment="1">
      <alignment vertical="center"/>
    </xf>
    <xf numFmtId="3" fontId="9" fillId="3" borderId="36" xfId="0" applyNumberFormat="1" applyFont="1" applyFill="1" applyBorder="1" applyAlignment="1">
      <alignment horizontal="center" vertical="center"/>
    </xf>
    <xf numFmtId="3" fontId="2" fillId="0" borderId="94" xfId="0" applyNumberFormat="1" applyFont="1" applyBorder="1" applyAlignment="1">
      <alignment vertical="center"/>
    </xf>
    <xf numFmtId="3" fontId="2" fillId="0" borderId="95" xfId="0" applyNumberFormat="1" applyFont="1" applyBorder="1" applyAlignment="1">
      <alignment vertical="center"/>
    </xf>
    <xf numFmtId="3" fontId="2" fillId="0" borderId="96" xfId="0" applyNumberFormat="1" applyFont="1" applyBorder="1" applyAlignment="1">
      <alignment vertical="center"/>
    </xf>
    <xf numFmtId="0" fontId="9" fillId="3" borderId="74" xfId="0" applyFont="1" applyFill="1" applyBorder="1" applyAlignment="1">
      <alignment vertical="center"/>
    </xf>
    <xf numFmtId="3" fontId="2" fillId="0" borderId="38" xfId="0" applyNumberFormat="1" applyFont="1" applyBorder="1" applyAlignment="1">
      <alignment vertical="center"/>
    </xf>
    <xf numFmtId="3" fontId="2" fillId="0" borderId="83" xfId="0" applyNumberFormat="1" applyFont="1" applyBorder="1" applyAlignment="1">
      <alignment vertical="center"/>
    </xf>
    <xf numFmtId="3" fontId="9" fillId="3" borderId="29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71" xfId="0" applyNumberFormat="1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center" vertical="center"/>
    </xf>
    <xf numFmtId="3" fontId="2" fillId="0" borderId="84" xfId="0" applyNumberFormat="1" applyFont="1" applyBorder="1" applyAlignment="1">
      <alignment vertical="center"/>
    </xf>
    <xf numFmtId="3" fontId="2" fillId="0" borderId="85" xfId="0" applyNumberFormat="1" applyFont="1" applyBorder="1" applyAlignment="1">
      <alignment vertical="center"/>
    </xf>
    <xf numFmtId="3" fontId="2" fillId="0" borderId="86" xfId="0" applyNumberFormat="1" applyFont="1" applyBorder="1" applyAlignment="1">
      <alignment vertical="center"/>
    </xf>
    <xf numFmtId="3" fontId="9" fillId="3" borderId="9" xfId="0" applyNumberFormat="1" applyFont="1" applyFill="1" applyBorder="1" applyAlignment="1">
      <alignment horizontal="center" vertical="center"/>
    </xf>
    <xf numFmtId="3" fontId="2" fillId="0" borderId="98" xfId="0" applyNumberFormat="1" applyFont="1" applyBorder="1" applyAlignment="1">
      <alignment vertical="center"/>
    </xf>
    <xf numFmtId="3" fontId="2" fillId="0" borderId="92" xfId="0" applyNumberFormat="1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3" fontId="2" fillId="0" borderId="99" xfId="0" applyNumberFormat="1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3" fontId="2" fillId="0" borderId="87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2" borderId="20" xfId="0" applyNumberFormat="1" applyFont="1" applyFill="1" applyBorder="1" applyAlignment="1">
      <alignment horizontal="center" vertical="center"/>
    </xf>
    <xf numFmtId="3" fontId="1" fillId="2" borderId="98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92" xfId="0" applyNumberFormat="1" applyFont="1" applyFill="1" applyBorder="1" applyAlignment="1">
      <alignment horizontal="center" vertical="center"/>
    </xf>
    <xf numFmtId="3" fontId="1" fillId="2" borderId="32" xfId="0" applyNumberFormat="1" applyFont="1" applyFill="1" applyBorder="1" applyAlignment="1">
      <alignment horizontal="center" vertical="center"/>
    </xf>
    <xf numFmtId="3" fontId="1" fillId="2" borderId="42" xfId="0" applyNumberFormat="1" applyFont="1" applyFill="1" applyBorder="1" applyAlignment="1">
      <alignment horizontal="center" vertical="center"/>
    </xf>
    <xf numFmtId="3" fontId="1" fillId="16" borderId="7" xfId="0" applyNumberFormat="1" applyFont="1" applyFill="1" applyBorder="1" applyAlignment="1">
      <alignment vertical="center"/>
    </xf>
    <xf numFmtId="3" fontId="1" fillId="16" borderId="9" xfId="0" applyNumberFormat="1" applyFont="1" applyFill="1" applyBorder="1" applyAlignment="1">
      <alignment vertical="center"/>
    </xf>
    <xf numFmtId="3" fontId="2" fillId="0" borderId="103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1" fillId="2" borderId="99" xfId="0" applyNumberFormat="1" applyFont="1" applyFill="1" applyBorder="1" applyAlignment="1">
      <alignment horizontal="center" vertical="center"/>
    </xf>
    <xf numFmtId="3" fontId="1" fillId="2" borderId="100" xfId="0" applyNumberFormat="1" applyFont="1" applyFill="1" applyBorder="1" applyAlignment="1">
      <alignment horizontal="center" vertical="center"/>
    </xf>
    <xf numFmtId="3" fontId="1" fillId="2" borderId="89" xfId="0" applyNumberFormat="1" applyFont="1" applyFill="1" applyBorder="1" applyAlignment="1">
      <alignment horizontal="center" vertical="center"/>
    </xf>
    <xf numFmtId="3" fontId="1" fillId="16" borderId="30" xfId="0" applyNumberFormat="1" applyFont="1" applyFill="1" applyBorder="1" applyAlignment="1">
      <alignment vertical="center"/>
    </xf>
    <xf numFmtId="3" fontId="2" fillId="0" borderId="104" xfId="0" applyNumberFormat="1" applyFont="1" applyBorder="1" applyAlignment="1">
      <alignment vertical="center"/>
    </xf>
    <xf numFmtId="3" fontId="1" fillId="2" borderId="102" xfId="0" applyNumberFormat="1" applyFont="1" applyFill="1" applyBorder="1" applyAlignment="1">
      <alignment horizontal="center" vertical="center"/>
    </xf>
    <xf numFmtId="3" fontId="1" fillId="2" borderId="81" xfId="0" applyNumberFormat="1" applyFont="1" applyFill="1" applyBorder="1" applyAlignment="1">
      <alignment horizontal="center" vertical="center"/>
    </xf>
    <xf numFmtId="3" fontId="1" fillId="2" borderId="105" xfId="0" applyNumberFormat="1" applyFont="1" applyFill="1" applyBorder="1" applyAlignment="1">
      <alignment horizontal="center" vertical="center"/>
    </xf>
    <xf numFmtId="3" fontId="1" fillId="2" borderId="104" xfId="0" applyNumberFormat="1" applyFon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94" xfId="0" applyFont="1" applyBorder="1" applyAlignment="1">
      <alignment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0" fontId="28" fillId="0" borderId="0" xfId="0" applyFont="1"/>
    <xf numFmtId="3" fontId="1" fillId="16" borderId="30" xfId="0" applyNumberFormat="1" applyFont="1" applyFill="1" applyBorder="1" applyAlignment="1">
      <alignment horizontal="center" vertical="center"/>
    </xf>
    <xf numFmtId="3" fontId="19" fillId="25" borderId="15" xfId="0" applyNumberFormat="1" applyFont="1" applyFill="1" applyBorder="1" applyAlignment="1">
      <alignment horizontal="center" vertical="center"/>
    </xf>
    <xf numFmtId="3" fontId="19" fillId="9" borderId="15" xfId="0" applyNumberFormat="1" applyFont="1" applyFill="1" applyBorder="1" applyAlignment="1">
      <alignment horizontal="center" vertical="center"/>
    </xf>
    <xf numFmtId="3" fontId="19" fillId="9" borderId="5" xfId="0" applyNumberFormat="1" applyFont="1" applyFill="1" applyBorder="1" applyAlignment="1">
      <alignment horizontal="center" vertical="center"/>
    </xf>
    <xf numFmtId="3" fontId="19" fillId="9" borderId="16" xfId="0" applyNumberFormat="1" applyFont="1" applyFill="1" applyBorder="1" applyAlignment="1">
      <alignment horizontal="center" vertical="center"/>
    </xf>
    <xf numFmtId="3" fontId="19" fillId="26" borderId="15" xfId="0" applyNumberFormat="1" applyFont="1" applyFill="1" applyBorder="1" applyAlignment="1">
      <alignment horizontal="center" vertical="center"/>
    </xf>
    <xf numFmtId="3" fontId="19" fillId="26" borderId="5" xfId="0" applyNumberFormat="1" applyFont="1" applyFill="1" applyBorder="1" applyAlignment="1">
      <alignment horizontal="center" vertical="center"/>
    </xf>
    <xf numFmtId="3" fontId="19" fillId="25" borderId="5" xfId="0" applyNumberFormat="1" applyFont="1" applyFill="1" applyBorder="1" applyAlignment="1">
      <alignment horizontal="center" vertical="center"/>
    </xf>
    <xf numFmtId="0" fontId="19" fillId="24" borderId="5" xfId="0" applyFont="1" applyFill="1" applyBorder="1" applyAlignment="1">
      <alignment horizontal="center" vertical="center" wrapText="1"/>
    </xf>
    <xf numFmtId="0" fontId="19" fillId="24" borderId="16" xfId="0" applyFont="1" applyFill="1" applyBorder="1" applyAlignment="1">
      <alignment horizontal="center" vertical="center" wrapText="1"/>
    </xf>
    <xf numFmtId="3" fontId="19" fillId="27" borderId="91" xfId="0" applyNumberFormat="1" applyFont="1" applyFill="1" applyBorder="1" applyAlignment="1">
      <alignment horizontal="center" vertical="center"/>
    </xf>
    <xf numFmtId="3" fontId="19" fillId="27" borderId="15" xfId="0" applyNumberFormat="1" applyFont="1" applyFill="1" applyBorder="1" applyAlignment="1">
      <alignment horizontal="center" vertical="center"/>
    </xf>
    <xf numFmtId="3" fontId="19" fillId="27" borderId="16" xfId="0" applyNumberFormat="1" applyFont="1" applyFill="1" applyBorder="1" applyAlignment="1">
      <alignment horizontal="center" vertical="center"/>
    </xf>
    <xf numFmtId="0" fontId="33" fillId="0" borderId="0" xfId="0" applyFont="1" applyAlignment="1"/>
    <xf numFmtId="0" fontId="19" fillId="27" borderId="5" xfId="0" applyFont="1" applyFill="1" applyBorder="1" applyAlignment="1">
      <alignment horizontal="center" vertical="center" wrapText="1"/>
    </xf>
    <xf numFmtId="0" fontId="25" fillId="16" borderId="73" xfId="0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0" fontId="19" fillId="27" borderId="6" xfId="0" applyFont="1" applyFill="1" applyBorder="1" applyAlignment="1">
      <alignment horizontal="center" vertical="center" wrapText="1"/>
    </xf>
    <xf numFmtId="3" fontId="9" fillId="3" borderId="73" xfId="0" applyNumberFormat="1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 wrapText="1"/>
    </xf>
    <xf numFmtId="3" fontId="9" fillId="3" borderId="74" xfId="0" applyNumberFormat="1" applyFont="1" applyFill="1" applyBorder="1" applyAlignment="1">
      <alignment horizontal="center" vertical="center"/>
    </xf>
    <xf numFmtId="0" fontId="2" fillId="0" borderId="100" xfId="0" applyNumberFormat="1" applyFont="1" applyBorder="1" applyAlignment="1">
      <alignment vertical="center"/>
    </xf>
    <xf numFmtId="0" fontId="2" fillId="0" borderId="101" xfId="0" applyNumberFormat="1" applyFont="1" applyBorder="1" applyAlignment="1">
      <alignment vertical="center"/>
    </xf>
    <xf numFmtId="0" fontId="2" fillId="0" borderId="94" xfId="0" applyNumberFormat="1" applyFont="1" applyBorder="1" applyAlignment="1">
      <alignment vertical="center"/>
    </xf>
    <xf numFmtId="0" fontId="2" fillId="0" borderId="95" xfId="0" applyNumberFormat="1" applyFont="1" applyBorder="1" applyAlignment="1">
      <alignment vertical="center"/>
    </xf>
    <xf numFmtId="3" fontId="1" fillId="16" borderId="7" xfId="0" applyNumberFormat="1" applyFont="1" applyFill="1" applyBorder="1" applyAlignment="1">
      <alignment horizontal="center" vertical="center"/>
    </xf>
    <xf numFmtId="3" fontId="1" fillId="16" borderId="71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1" fontId="2" fillId="0" borderId="100" xfId="0" applyNumberFormat="1" applyFont="1" applyBorder="1" applyAlignment="1">
      <alignment vertical="center"/>
    </xf>
    <xf numFmtId="1" fontId="2" fillId="0" borderId="101" xfId="0" applyNumberFormat="1" applyFont="1" applyBorder="1" applyAlignment="1">
      <alignment vertical="center"/>
    </xf>
    <xf numFmtId="1" fontId="2" fillId="0" borderId="94" xfId="0" applyNumberFormat="1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1" fontId="2" fillId="0" borderId="95" xfId="0" applyNumberFormat="1" applyFont="1" applyBorder="1" applyAlignment="1">
      <alignment vertical="center"/>
    </xf>
    <xf numFmtId="1" fontId="2" fillId="0" borderId="26" xfId="0" applyNumberFormat="1" applyFont="1" applyBorder="1" applyAlignment="1">
      <alignment vertical="center"/>
    </xf>
    <xf numFmtId="1" fontId="2" fillId="0" borderId="27" xfId="0" applyNumberFormat="1" applyFont="1" applyBorder="1" applyAlignment="1">
      <alignment vertical="center"/>
    </xf>
    <xf numFmtId="3" fontId="1" fillId="3" borderId="3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9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3" xfId="0" applyFont="1" applyBorder="1" applyAlignment="1">
      <alignment vertical="center"/>
    </xf>
    <xf numFmtId="0" fontId="19" fillId="9" borderId="12" xfId="0" applyFont="1" applyFill="1" applyBorder="1" applyAlignment="1">
      <alignment vertical="center"/>
    </xf>
    <xf numFmtId="0" fontId="19" fillId="9" borderId="40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9" fillId="27" borderId="12" xfId="0" applyFont="1" applyFill="1" applyBorder="1" applyAlignment="1">
      <alignment vertical="center"/>
    </xf>
    <xf numFmtId="0" fontId="19" fillId="27" borderId="40" xfId="0" applyFont="1" applyFill="1" applyBorder="1" applyAlignment="1">
      <alignment vertical="center"/>
    </xf>
    <xf numFmtId="3" fontId="9" fillId="24" borderId="91" xfId="0" applyNumberFormat="1" applyFont="1" applyFill="1" applyBorder="1" applyAlignment="1">
      <alignment horizontal="center" vertical="center"/>
    </xf>
    <xf numFmtId="3" fontId="9" fillId="24" borderId="15" xfId="0" applyNumberFormat="1" applyFont="1" applyFill="1" applyBorder="1" applyAlignment="1">
      <alignment horizontal="center" vertical="center"/>
    </xf>
    <xf numFmtId="3" fontId="9" fillId="24" borderId="6" xfId="0" applyNumberFormat="1" applyFont="1" applyFill="1" applyBorder="1" applyAlignment="1">
      <alignment horizontal="center" vertical="center"/>
    </xf>
    <xf numFmtId="3" fontId="9" fillId="24" borderId="5" xfId="0" applyNumberFormat="1" applyFont="1" applyFill="1" applyBorder="1" applyAlignment="1">
      <alignment horizontal="center" vertical="center"/>
    </xf>
    <xf numFmtId="3" fontId="9" fillId="24" borderId="16" xfId="0" applyNumberFormat="1" applyFont="1" applyFill="1" applyBorder="1" applyAlignment="1">
      <alignment horizontal="center" vertical="center"/>
    </xf>
    <xf numFmtId="3" fontId="9" fillId="26" borderId="5" xfId="0" applyNumberFormat="1" applyFont="1" applyFill="1" applyBorder="1" applyAlignment="1">
      <alignment horizontal="center" vertical="center"/>
    </xf>
    <xf numFmtId="3" fontId="9" fillId="26" borderId="15" xfId="0" applyNumberFormat="1" applyFont="1" applyFill="1" applyBorder="1" applyAlignment="1">
      <alignment horizontal="center" vertical="center"/>
    </xf>
    <xf numFmtId="3" fontId="9" fillId="27" borderId="15" xfId="0" applyNumberFormat="1" applyFont="1" applyFill="1" applyBorder="1" applyAlignment="1">
      <alignment horizontal="center" vertical="center"/>
    </xf>
    <xf numFmtId="3" fontId="9" fillId="27" borderId="16" xfId="0" applyNumberFormat="1" applyFont="1" applyFill="1" applyBorder="1" applyAlignment="1">
      <alignment horizontal="center" vertical="center"/>
    </xf>
    <xf numFmtId="3" fontId="9" fillId="27" borderId="91" xfId="0" applyNumberFormat="1" applyFont="1" applyFill="1" applyBorder="1" applyAlignment="1">
      <alignment horizontal="center" vertical="center"/>
    </xf>
    <xf numFmtId="3" fontId="9" fillId="25" borderId="5" xfId="0" applyNumberFormat="1" applyFont="1" applyFill="1" applyBorder="1" applyAlignment="1">
      <alignment horizontal="center" vertical="center"/>
    </xf>
    <xf numFmtId="3" fontId="9" fillId="25" borderId="15" xfId="0" applyNumberFormat="1" applyFont="1" applyFill="1" applyBorder="1" applyAlignment="1">
      <alignment horizontal="center" vertical="center"/>
    </xf>
    <xf numFmtId="3" fontId="9" fillId="9" borderId="15" xfId="0" applyNumberFormat="1" applyFont="1" applyFill="1" applyBorder="1" applyAlignment="1">
      <alignment horizontal="center" vertical="center"/>
    </xf>
    <xf numFmtId="3" fontId="9" fillId="9" borderId="16" xfId="0" applyNumberFormat="1" applyFont="1" applyFill="1" applyBorder="1" applyAlignment="1">
      <alignment horizontal="center" vertical="center"/>
    </xf>
    <xf numFmtId="3" fontId="9" fillId="9" borderId="5" xfId="0" applyNumberFormat="1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3" fillId="6" borderId="12" xfId="0" applyNumberFormat="1" applyFont="1" applyFill="1" applyBorder="1" applyAlignment="1">
      <alignment horizontal="center" vertical="center" wrapText="1"/>
    </xf>
    <xf numFmtId="3" fontId="29" fillId="6" borderId="40" xfId="0" applyNumberFormat="1" applyFont="1" applyFill="1" applyBorder="1" applyAlignment="1">
      <alignment horizontal="center" vertical="center" wrapText="1"/>
    </xf>
    <xf numFmtId="3" fontId="19" fillId="0" borderId="31" xfId="0" applyNumberFormat="1" applyFont="1" applyBorder="1" applyAlignment="1">
      <alignment horizontal="center" vertical="center"/>
    </xf>
    <xf numFmtId="3" fontId="1" fillId="15" borderId="29" xfId="0" applyNumberFormat="1" applyFont="1" applyFill="1" applyBorder="1" applyAlignment="1">
      <alignment horizontal="center" vertical="center" wrapText="1"/>
    </xf>
    <xf numFmtId="3" fontId="1" fillId="15" borderId="59" xfId="0" applyNumberFormat="1" applyFont="1" applyFill="1" applyBorder="1" applyAlignment="1">
      <alignment horizontal="center" vertical="center" wrapText="1"/>
    </xf>
    <xf numFmtId="3" fontId="1" fillId="15" borderId="60" xfId="0" applyNumberFormat="1" applyFont="1" applyFill="1" applyBorder="1" applyAlignment="1">
      <alignment horizontal="center" vertical="center" wrapText="1"/>
    </xf>
    <xf numFmtId="3" fontId="1" fillId="15" borderId="58" xfId="0" applyNumberFormat="1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58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/>
    </xf>
    <xf numFmtId="0" fontId="3" fillId="16" borderId="59" xfId="0" applyFont="1" applyFill="1" applyBorder="1" applyAlignment="1">
      <alignment horizontal="center" vertical="center"/>
    </xf>
    <xf numFmtId="0" fontId="3" fillId="16" borderId="58" xfId="0" applyFont="1" applyFill="1" applyBorder="1" applyAlignment="1">
      <alignment horizontal="center" vertical="center"/>
    </xf>
    <xf numFmtId="3" fontId="20" fillId="20" borderId="11" xfId="0" applyNumberFormat="1" applyFont="1" applyFill="1" applyBorder="1" applyAlignment="1">
      <alignment horizontal="center" vertical="center" wrapText="1"/>
    </xf>
    <xf numFmtId="0" fontId="3" fillId="20" borderId="0" xfId="0" applyFont="1" applyFill="1" applyBorder="1" applyAlignment="1">
      <alignment horizontal="center" vertical="center" wrapText="1"/>
    </xf>
    <xf numFmtId="3" fontId="12" fillId="21" borderId="4" xfId="0" applyNumberFormat="1" applyFont="1" applyFill="1" applyBorder="1" applyAlignment="1">
      <alignment horizontal="center" vertical="center" wrapText="1"/>
    </xf>
    <xf numFmtId="3" fontId="15" fillId="21" borderId="5" xfId="0" applyNumberFormat="1" applyFont="1" applyFill="1" applyBorder="1" applyAlignment="1">
      <alignment horizontal="center" vertical="center" wrapText="1"/>
    </xf>
    <xf numFmtId="3" fontId="12" fillId="21" borderId="4" xfId="0" applyNumberFormat="1" applyFont="1" applyFill="1" applyBorder="1" applyAlignment="1">
      <alignment horizontal="center" vertical="center"/>
    </xf>
    <xf numFmtId="3" fontId="12" fillId="21" borderId="13" xfId="0" applyNumberFormat="1" applyFont="1" applyFill="1" applyBorder="1" applyAlignment="1">
      <alignment horizontal="center" vertical="center"/>
    </xf>
    <xf numFmtId="3" fontId="12" fillId="21" borderId="14" xfId="0" applyNumberFormat="1" applyFont="1" applyFill="1" applyBorder="1" applyAlignment="1">
      <alignment horizontal="center" vertical="center"/>
    </xf>
    <xf numFmtId="3" fontId="12" fillId="21" borderId="14" xfId="0" applyNumberFormat="1" applyFont="1" applyFill="1" applyBorder="1" applyAlignment="1">
      <alignment horizontal="center" vertical="center" wrapText="1"/>
    </xf>
    <xf numFmtId="3" fontId="15" fillId="21" borderId="16" xfId="0" applyNumberFormat="1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 wrapText="1"/>
    </xf>
    <xf numFmtId="0" fontId="1" fillId="15" borderId="64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65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49" xfId="0" applyFont="1" applyFill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28" fillId="0" borderId="5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" fillId="15" borderId="15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8" borderId="43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3" fontId="20" fillId="21" borderId="12" xfId="0" applyNumberFormat="1" applyFont="1" applyFill="1" applyBorder="1" applyAlignment="1">
      <alignment horizontal="center" vertical="center" wrapText="1"/>
    </xf>
    <xf numFmtId="3" fontId="20" fillId="21" borderId="40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8" borderId="44" xfId="0" applyFont="1" applyFill="1" applyBorder="1" applyAlignment="1">
      <alignment horizontal="center" vertical="center" wrapText="1"/>
    </xf>
    <xf numFmtId="0" fontId="1" fillId="8" borderId="45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10" borderId="45" xfId="0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74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 wrapText="1"/>
    </xf>
    <xf numFmtId="0" fontId="19" fillId="9" borderId="74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/>
    </xf>
    <xf numFmtId="0" fontId="19" fillId="24" borderId="3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center" vertical="center" wrapText="1"/>
    </xf>
    <xf numFmtId="3" fontId="25" fillId="24" borderId="7" xfId="0" applyNumberFormat="1" applyFont="1" applyFill="1" applyBorder="1" applyAlignment="1">
      <alignment horizontal="center" vertical="center"/>
    </xf>
    <xf numFmtId="3" fontId="25" fillId="24" borderId="8" xfId="0" applyNumberFormat="1" applyFont="1" applyFill="1" applyBorder="1" applyAlignment="1">
      <alignment horizontal="center" vertical="center"/>
    </xf>
    <xf numFmtId="3" fontId="25" fillId="24" borderId="9" xfId="0" applyNumberFormat="1" applyFont="1" applyFill="1" applyBorder="1" applyAlignment="1">
      <alignment horizontal="center" vertical="center"/>
    </xf>
    <xf numFmtId="3" fontId="34" fillId="24" borderId="7" xfId="0" applyNumberFormat="1" applyFont="1" applyFill="1" applyBorder="1" applyAlignment="1">
      <alignment horizontal="center" vertical="center"/>
    </xf>
    <xf numFmtId="3" fontId="34" fillId="24" borderId="8" xfId="0" applyNumberFormat="1" applyFont="1" applyFill="1" applyBorder="1" applyAlignment="1">
      <alignment horizontal="center" vertical="center"/>
    </xf>
    <xf numFmtId="3" fontId="34" fillId="24" borderId="9" xfId="0" applyNumberFormat="1" applyFont="1" applyFill="1" applyBorder="1" applyAlignment="1">
      <alignment horizontal="center" vertical="center"/>
    </xf>
    <xf numFmtId="0" fontId="19" fillId="24" borderId="4" xfId="0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 wrapText="1"/>
    </xf>
    <xf numFmtId="0" fontId="25" fillId="16" borderId="29" xfId="0" applyFont="1" applyFill="1" applyBorder="1" applyAlignment="1">
      <alignment horizontal="center" vertical="center"/>
    </xf>
    <xf numFmtId="0" fontId="35" fillId="16" borderId="59" xfId="0" applyFont="1" applyFill="1" applyBorder="1" applyAlignment="1">
      <alignment horizontal="center" vertical="center"/>
    </xf>
    <xf numFmtId="0" fontId="35" fillId="16" borderId="60" xfId="0" applyFont="1" applyFill="1" applyBorder="1" applyAlignment="1">
      <alignment horizontal="center" vertical="center"/>
    </xf>
    <xf numFmtId="0" fontId="1" fillId="24" borderId="12" xfId="0" applyFont="1" applyFill="1" applyBorder="1" applyAlignment="1">
      <alignment horizontal="center" vertical="center"/>
    </xf>
    <xf numFmtId="0" fontId="1" fillId="24" borderId="40" xfId="0" applyFont="1" applyFill="1" applyBorder="1" applyAlignment="1">
      <alignment horizontal="center" vertical="center"/>
    </xf>
    <xf numFmtId="0" fontId="19" fillId="9" borderId="90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3" fontId="37" fillId="21" borderId="4" xfId="0" applyNumberFormat="1" applyFont="1" applyFill="1" applyBorder="1" applyAlignment="1">
      <alignment horizontal="center" vertical="center"/>
    </xf>
    <xf numFmtId="3" fontId="37" fillId="21" borderId="13" xfId="0" applyNumberFormat="1" applyFont="1" applyFill="1" applyBorder="1" applyAlignment="1">
      <alignment horizontal="center" vertical="center"/>
    </xf>
    <xf numFmtId="3" fontId="37" fillId="21" borderId="14" xfId="0" applyNumberFormat="1" applyFont="1" applyFill="1" applyBorder="1" applyAlignment="1">
      <alignment horizontal="center" vertical="center"/>
    </xf>
    <xf numFmtId="3" fontId="37" fillId="21" borderId="14" xfId="0" applyNumberFormat="1" applyFont="1" applyFill="1" applyBorder="1" applyAlignment="1">
      <alignment horizontal="center" vertical="center" wrapText="1"/>
    </xf>
    <xf numFmtId="3" fontId="38" fillId="21" borderId="16" xfId="0" applyNumberFormat="1" applyFont="1" applyFill="1" applyBorder="1" applyAlignment="1">
      <alignment horizontal="center" vertical="center"/>
    </xf>
    <xf numFmtId="3" fontId="34" fillId="20" borderId="36" xfId="0" applyNumberFormat="1" applyFont="1" applyFill="1" applyBorder="1" applyAlignment="1">
      <alignment horizontal="center" vertical="center" wrapText="1"/>
    </xf>
    <xf numFmtId="0" fontId="35" fillId="20" borderId="89" xfId="0" applyFont="1" applyFill="1" applyBorder="1" applyAlignment="1">
      <alignment horizontal="center" vertical="center" wrapText="1"/>
    </xf>
    <xf numFmtId="3" fontId="37" fillId="21" borderId="4" xfId="0" applyNumberFormat="1" applyFont="1" applyFill="1" applyBorder="1" applyAlignment="1">
      <alignment horizontal="center" vertical="center" wrapText="1"/>
    </xf>
    <xf numFmtId="3" fontId="38" fillId="21" borderId="5" xfId="0" applyNumberFormat="1" applyFont="1" applyFill="1" applyBorder="1" applyAlignment="1">
      <alignment horizontal="center" vertical="center" wrapText="1"/>
    </xf>
    <xf numFmtId="3" fontId="34" fillId="9" borderId="7" xfId="0" applyNumberFormat="1" applyFont="1" applyFill="1" applyBorder="1" applyAlignment="1">
      <alignment horizontal="center" vertical="center"/>
    </xf>
    <xf numFmtId="3" fontId="34" fillId="9" borderId="8" xfId="0" applyNumberFormat="1" applyFont="1" applyFill="1" applyBorder="1" applyAlignment="1">
      <alignment horizontal="center" vertical="center"/>
    </xf>
    <xf numFmtId="3" fontId="34" fillId="9" borderId="9" xfId="0" applyNumberFormat="1" applyFont="1" applyFill="1" applyBorder="1" applyAlignment="1">
      <alignment horizontal="center" vertical="center"/>
    </xf>
    <xf numFmtId="3" fontId="25" fillId="9" borderId="7" xfId="0" applyNumberFormat="1" applyFont="1" applyFill="1" applyBorder="1" applyAlignment="1">
      <alignment horizontal="center" vertical="center"/>
    </xf>
    <xf numFmtId="3" fontId="25" fillId="9" borderId="8" xfId="0" applyNumberFormat="1" applyFont="1" applyFill="1" applyBorder="1" applyAlignment="1">
      <alignment horizontal="center" vertical="center"/>
    </xf>
    <xf numFmtId="3" fontId="25" fillId="9" borderId="9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25" fillId="16" borderId="71" xfId="0" applyFont="1" applyFill="1" applyBorder="1" applyAlignment="1">
      <alignment horizontal="center" vertical="center"/>
    </xf>
    <xf numFmtId="3" fontId="34" fillId="9" borderId="4" xfId="0" applyNumberFormat="1" applyFont="1" applyFill="1" applyBorder="1" applyAlignment="1">
      <alignment horizontal="center" vertical="center"/>
    </xf>
    <xf numFmtId="3" fontId="34" fillId="9" borderId="13" xfId="0" applyNumberFormat="1" applyFont="1" applyFill="1" applyBorder="1" applyAlignment="1">
      <alignment horizontal="center" vertical="center"/>
    </xf>
    <xf numFmtId="3" fontId="34" fillId="9" borderId="14" xfId="0" applyNumberFormat="1" applyFont="1" applyFill="1" applyBorder="1" applyAlignment="1">
      <alignment horizontal="center" vertical="center"/>
    </xf>
    <xf numFmtId="3" fontId="25" fillId="9" borderId="4" xfId="0" applyNumberFormat="1" applyFont="1" applyFill="1" applyBorder="1" applyAlignment="1">
      <alignment horizontal="center" vertical="center"/>
    </xf>
    <xf numFmtId="3" fontId="25" fillId="9" borderId="13" xfId="0" applyNumberFormat="1" applyFont="1" applyFill="1" applyBorder="1" applyAlignment="1">
      <alignment horizontal="center" vertical="center"/>
    </xf>
    <xf numFmtId="3" fontId="25" fillId="9" borderId="14" xfId="0" applyNumberFormat="1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74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9" fillId="9" borderId="31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19" fillId="27" borderId="4" xfId="0" applyFont="1" applyFill="1" applyBorder="1" applyAlignment="1">
      <alignment horizontal="center" vertical="center" wrapText="1"/>
    </xf>
    <xf numFmtId="0" fontId="19" fillId="27" borderId="1" xfId="0" applyFont="1" applyFill="1" applyBorder="1" applyAlignment="1">
      <alignment horizontal="center" vertical="center" wrapText="1"/>
    </xf>
    <xf numFmtId="3" fontId="34" fillId="27" borderId="4" xfId="0" applyNumberFormat="1" applyFont="1" applyFill="1" applyBorder="1" applyAlignment="1">
      <alignment horizontal="center" vertical="center"/>
    </xf>
    <xf numFmtId="3" fontId="34" fillId="27" borderId="13" xfId="0" applyNumberFormat="1" applyFont="1" applyFill="1" applyBorder="1" applyAlignment="1">
      <alignment horizontal="center" vertical="center"/>
    </xf>
    <xf numFmtId="3" fontId="34" fillId="27" borderId="14" xfId="0" applyNumberFormat="1" applyFont="1" applyFill="1" applyBorder="1" applyAlignment="1">
      <alignment horizontal="center" vertical="center"/>
    </xf>
    <xf numFmtId="3" fontId="25" fillId="27" borderId="90" xfId="0" applyNumberFormat="1" applyFont="1" applyFill="1" applyBorder="1" applyAlignment="1">
      <alignment horizontal="center" vertical="center"/>
    </xf>
    <xf numFmtId="3" fontId="25" fillId="27" borderId="13" xfId="0" applyNumberFormat="1" applyFont="1" applyFill="1" applyBorder="1" applyAlignment="1">
      <alignment horizontal="center" vertical="center"/>
    </xf>
    <xf numFmtId="3" fontId="25" fillId="27" borderId="14" xfId="0" applyNumberFormat="1" applyFont="1" applyFill="1" applyBorder="1" applyAlignment="1">
      <alignment horizontal="center" vertical="center"/>
    </xf>
    <xf numFmtId="0" fontId="19" fillId="27" borderId="10" xfId="0" applyFont="1" applyFill="1" applyBorder="1" applyAlignment="1">
      <alignment horizontal="center" vertical="center" wrapText="1"/>
    </xf>
    <xf numFmtId="0" fontId="19" fillId="27" borderId="74" xfId="0" applyFont="1" applyFill="1" applyBorder="1" applyAlignment="1">
      <alignment horizontal="center" vertical="center" wrapText="1"/>
    </xf>
    <xf numFmtId="0" fontId="1" fillId="27" borderId="12" xfId="0" applyFont="1" applyFill="1" applyBorder="1" applyAlignment="1">
      <alignment horizontal="center" vertical="center"/>
    </xf>
    <xf numFmtId="0" fontId="1" fillId="27" borderId="40" xfId="0" applyFont="1" applyFill="1" applyBorder="1" applyAlignment="1">
      <alignment horizontal="center" vertical="center"/>
    </xf>
    <xf numFmtId="0" fontId="19" fillId="27" borderId="11" xfId="0" applyFont="1" applyFill="1" applyBorder="1" applyAlignment="1">
      <alignment horizontal="center" vertical="center" wrapText="1"/>
    </xf>
    <xf numFmtId="0" fontId="19" fillId="27" borderId="31" xfId="0" applyFont="1" applyFill="1" applyBorder="1" applyAlignment="1">
      <alignment horizontal="center" vertical="center" wrapText="1"/>
    </xf>
    <xf numFmtId="0" fontId="19" fillId="27" borderId="10" xfId="0" applyFont="1" applyFill="1" applyBorder="1" applyAlignment="1">
      <alignment horizontal="center" vertical="center"/>
    </xf>
    <xf numFmtId="0" fontId="19" fillId="27" borderId="74" xfId="0" applyFont="1" applyFill="1" applyBorder="1" applyAlignment="1">
      <alignment horizontal="center" vertical="center"/>
    </xf>
    <xf numFmtId="0" fontId="19" fillId="27" borderId="11" xfId="0" applyFont="1" applyFill="1" applyBorder="1" applyAlignment="1">
      <alignment horizontal="center" vertical="center"/>
    </xf>
    <xf numFmtId="0" fontId="19" fillId="27" borderId="3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21" borderId="44" xfId="0" applyFont="1" applyFill="1" applyBorder="1" applyAlignment="1">
      <alignment horizontal="center" vertical="center"/>
    </xf>
    <xf numFmtId="0" fontId="1" fillId="21" borderId="45" xfId="0" applyFont="1" applyFill="1" applyBorder="1" applyAlignment="1">
      <alignment horizontal="center" vertical="center"/>
    </xf>
    <xf numFmtId="0" fontId="1" fillId="21" borderId="46" xfId="0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 wrapText="1"/>
    </xf>
    <xf numFmtId="0" fontId="1" fillId="9" borderId="45" xfId="0" applyFont="1" applyFill="1" applyBorder="1" applyAlignment="1">
      <alignment horizontal="center" vertical="center" wrapText="1"/>
    </xf>
    <xf numFmtId="0" fontId="1" fillId="21" borderId="44" xfId="0" applyFont="1" applyFill="1" applyBorder="1" applyAlignment="1">
      <alignment horizontal="center" vertical="center" wrapText="1"/>
    </xf>
    <xf numFmtId="0" fontId="1" fillId="21" borderId="45" xfId="0" applyFont="1" applyFill="1" applyBorder="1" applyAlignment="1">
      <alignment horizontal="center" vertical="center" wrapText="1"/>
    </xf>
    <xf numFmtId="0" fontId="1" fillId="21" borderId="46" xfId="0" applyFont="1" applyFill="1" applyBorder="1" applyAlignment="1">
      <alignment horizontal="center" vertical="center" wrapText="1"/>
    </xf>
    <xf numFmtId="0" fontId="1" fillId="15" borderId="77" xfId="0" applyFont="1" applyFill="1" applyBorder="1" applyAlignment="1">
      <alignment horizontal="center" vertical="center" wrapText="1"/>
    </xf>
    <xf numFmtId="0" fontId="1" fillId="15" borderId="78" xfId="0" applyFont="1" applyFill="1" applyBorder="1" applyAlignment="1">
      <alignment horizontal="center" vertical="center" wrapText="1"/>
    </xf>
    <xf numFmtId="0" fontId="1" fillId="15" borderId="35" xfId="0" applyFont="1" applyFill="1" applyBorder="1" applyAlignment="1">
      <alignment horizontal="center" vertical="center" wrapText="1"/>
    </xf>
    <xf numFmtId="0" fontId="1" fillId="15" borderId="79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center" vertical="center" wrapText="1"/>
    </xf>
    <xf numFmtId="0" fontId="1" fillId="9" borderId="48" xfId="0" applyFont="1" applyFill="1" applyBorder="1" applyAlignment="1">
      <alignment horizontal="center" vertical="center" wrapText="1"/>
    </xf>
    <xf numFmtId="0" fontId="1" fillId="15" borderId="28" xfId="0" applyFont="1" applyFill="1" applyBorder="1" applyAlignment="1">
      <alignment horizontal="center" vertical="center" wrapText="1"/>
    </xf>
    <xf numFmtId="0" fontId="1" fillId="15" borderId="80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3" fontId="25" fillId="0" borderId="56" xfId="5" applyNumberFormat="1" applyFont="1" applyBorder="1" applyAlignment="1">
      <alignment horizontal="center" vertical="center" wrapText="1"/>
    </xf>
    <xf numFmtId="3" fontId="25" fillId="0" borderId="41" xfId="5" applyNumberFormat="1" applyFont="1" applyBorder="1" applyAlignment="1">
      <alignment horizontal="center" vertical="center" wrapText="1"/>
    </xf>
    <xf numFmtId="0" fontId="25" fillId="0" borderId="41" xfId="4" applyFont="1" applyBorder="1" applyAlignment="1">
      <alignment horizontal="center" vertical="center" wrapText="1"/>
    </xf>
    <xf numFmtId="0" fontId="25" fillId="0" borderId="56" xfId="4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9" fillId="0" borderId="5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0">
    <cellStyle name="Normal" xfId="0" builtinId="0"/>
    <cellStyle name="Normal 2" xfId="1"/>
    <cellStyle name="Normal 3" xfId="2"/>
    <cellStyle name="Normal 4" xfId="6"/>
    <cellStyle name="Normal 4 2" xfId="7"/>
    <cellStyle name="Normal 5" xfId="9"/>
    <cellStyle name="Normal_Hoja6" xfId="4"/>
    <cellStyle name="Normal_piramide total" xfId="5"/>
    <cellStyle name="Porcentaje" xfId="3" builtinId="5"/>
    <cellStyle name="Porcentaje 2" xfId="8"/>
  </cellStyles>
  <dxfs count="0"/>
  <tableStyles count="0" defaultTableStyle="TableStyleMedium2" defaultPivotStyle="PivotStyleLight16"/>
  <colors>
    <mruColors>
      <color rgb="FFFEE2E2"/>
      <color rgb="FFFFFFFF"/>
      <color rgb="FFFDCFCF"/>
      <color rgb="FFE7F1F9"/>
      <color rgb="FFFFFBFB"/>
      <color rgb="FFFEF0F0"/>
      <color rgb="FFFCAAAA"/>
      <color rgb="FFFFF8E5"/>
      <color rgb="FFD8FCE4"/>
      <color rgb="FFA5F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03197049348424"/>
          <c:y val="2.8938266278359041E-2"/>
          <c:w val="0.84118485189351333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gradFill flip="none" rotWithShape="1">
              <a:gsLst>
                <a:gs pos="0">
                  <a:schemeClr val="bg1">
                    <a:lumMod val="65000"/>
                    <a:shade val="30000"/>
                    <a:satMod val="115000"/>
                  </a:schemeClr>
                </a:gs>
                <a:gs pos="50000">
                  <a:schemeClr val="bg1">
                    <a:lumMod val="65000"/>
                    <a:shade val="67500"/>
                    <a:satMod val="115000"/>
                  </a:schemeClr>
                </a:gs>
                <a:gs pos="100000">
                  <a:schemeClr val="bg1">
                    <a:lumMod val="6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63-4C2B-968B-5065F055A5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63-4C2B-968B-5065F055A58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63-4C2B-968B-5065F055A5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63-4C2B-968B-5065F055A5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63-4C2B-968B-5065F055A58D}"/>
              </c:ext>
            </c:extLst>
          </c:dPt>
          <c:cat>
            <c:strRef>
              <c:f>PN_Distrito!$E$52:$E$56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PN_Distrito!$F$52:$F$56</c:f>
              <c:numCache>
                <c:formatCode>#,##0</c:formatCode>
                <c:ptCount val="5"/>
                <c:pt idx="0">
                  <c:v>279613</c:v>
                </c:pt>
                <c:pt idx="1">
                  <c:v>134619</c:v>
                </c:pt>
                <c:pt idx="2">
                  <c:v>339017</c:v>
                </c:pt>
                <c:pt idx="3">
                  <c:v>689462</c:v>
                </c:pt>
                <c:pt idx="4">
                  <c:v>226925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63-4C2B-968B-5065F055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8634880"/>
        <c:axId val="258636416"/>
        <c:axId val="0"/>
      </c:bar3DChart>
      <c:catAx>
        <c:axId val="25863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8636416"/>
        <c:crosses val="autoZero"/>
        <c:auto val="1"/>
        <c:lblAlgn val="ctr"/>
        <c:lblOffset val="100"/>
        <c:noMultiLvlLbl val="0"/>
      </c:catAx>
      <c:valAx>
        <c:axId val="258636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258634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Piramide_EESS!$J$114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Piramide_EESS!$M$116:$M$120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Piramide_EESS!$N$116:$N$120</c:f>
              <c:numCache>
                <c:formatCode>###0.0</c:formatCode>
                <c:ptCount val="5"/>
                <c:pt idx="0">
                  <c:v>-8.5261098826331008</c:v>
                </c:pt>
                <c:pt idx="1">
                  <c:v>-3.9475670146067765</c:v>
                </c:pt>
                <c:pt idx="2">
                  <c:v>-9.1927821393405509</c:v>
                </c:pt>
                <c:pt idx="3">
                  <c:v>-20.193623041189817</c:v>
                </c:pt>
                <c:pt idx="4">
                  <c:v>-6.9994298158400996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4-4494-A154-E256E9501FE5}"/>
            </c:ext>
          </c:extLst>
        </c:ser>
        <c:ser>
          <c:idx val="1"/>
          <c:order val="1"/>
          <c:tx>
            <c:strRef>
              <c:f>Piramide_EESS!$K$114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Piramide_EESS!$M$116:$M$120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Piramide_EESS!$O$116:$O$120</c:f>
              <c:numCache>
                <c:formatCode>###0.0</c:formatCode>
                <c:ptCount val="5"/>
                <c:pt idx="0">
                  <c:v>8.2208337625686081</c:v>
                </c:pt>
                <c:pt idx="1">
                  <c:v>4.1152083448128813</c:v>
                </c:pt>
                <c:pt idx="2">
                  <c:v>11.11206274900637</c:v>
                </c:pt>
                <c:pt idx="3">
                  <c:v>21.100527300561321</c:v>
                </c:pt>
                <c:pt idx="4">
                  <c:v>6.5918559494404771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4-4494-A154-E256E950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80192"/>
        <c:axId val="217081728"/>
      </c:barChart>
      <c:catAx>
        <c:axId val="21708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81728"/>
        <c:crosses val="autoZero"/>
        <c:auto val="1"/>
        <c:lblAlgn val="ctr"/>
        <c:lblOffset val="100"/>
        <c:tickLblSkip val="1"/>
        <c:noMultiLvlLbl val="0"/>
      </c:catAx>
      <c:valAx>
        <c:axId val="217081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8019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45888917496743E-2"/>
          <c:y val="2.3898437098252977E-2"/>
          <c:w val="0.89089428817405003"/>
          <c:h val="0.88880633237969686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E5-4E5F-8B7F-9CB08AECA6C3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2E5-4E5F-8B7F-9CB08AECA6C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Piramide_EESS!$J$114:$K$114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Piramide_EESS!$J$115:$K$115</c:f>
              <c:numCache>
                <c:formatCode>#,##0</c:formatCode>
                <c:ptCount val="2"/>
                <c:pt idx="0">
                  <c:v>815776</c:v>
                </c:pt>
                <c:pt idx="1">
                  <c:v>853860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5-4E5F-8B7F-9CB08AECA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75014347696334"/>
          <c:y val="6.9011086728912985E-2"/>
          <c:w val="0.82369211786851992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solidFill>
              <a:srgbClr val="67603B">
                <a:alpha val="98824"/>
              </a:srgb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PN_Distrito!$E$32:$E$38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PN_Distrito!$F$32:$F$38</c:f>
              <c:numCache>
                <c:formatCode>#,##0</c:formatCode>
                <c:ptCount val="7"/>
                <c:pt idx="0">
                  <c:v>683151</c:v>
                </c:pt>
                <c:pt idx="1">
                  <c:v>224478</c:v>
                </c:pt>
                <c:pt idx="2">
                  <c:v>224895</c:v>
                </c:pt>
                <c:pt idx="3">
                  <c:v>290497</c:v>
                </c:pt>
                <c:pt idx="4">
                  <c:v>162239</c:v>
                </c:pt>
                <c:pt idx="5">
                  <c:v>39879</c:v>
                </c:pt>
                <c:pt idx="6">
                  <c:v>44497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9-4A9A-B785-A74020EC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926336"/>
        <c:axId val="306928640"/>
        <c:axId val="0"/>
      </c:bar3DChart>
      <c:catAx>
        <c:axId val="30692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6928640"/>
        <c:crosses val="autoZero"/>
        <c:auto val="1"/>
        <c:lblAlgn val="ctr"/>
        <c:lblOffset val="100"/>
        <c:noMultiLvlLbl val="0"/>
      </c:catAx>
      <c:valAx>
        <c:axId val="306928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30692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Poblacion</a:t>
            </a:r>
            <a:r>
              <a:rPr lang="es-PE" sz="1400" baseline="0"/>
              <a:t> por etapa de vida segun distrito de residencia</a:t>
            </a:r>
            <a:endParaRPr lang="es-PE" sz="1400"/>
          </a:p>
        </c:rich>
      </c:tx>
      <c:layout>
        <c:manualLayout>
          <c:xMode val="edge"/>
          <c:yMode val="edge"/>
          <c:x val="0.14014780575636238"/>
          <c:y val="8.10536722100145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93913090215258"/>
          <c:y val="0.17011155410524084"/>
          <c:w val="0.84506086909784739"/>
          <c:h val="0.451335247561528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PN_Distrito!$AZ$8</c:f>
              <c:strCache>
                <c:ptCount val="1"/>
                <c:pt idx="0">
                  <c:v>Niño (0-11a)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PN_Distrito!$AZ$11:$AZ$17</c:f>
              <c:numCache>
                <c:formatCode>#,##0</c:formatCode>
                <c:ptCount val="7"/>
                <c:pt idx="0">
                  <c:v>38629</c:v>
                </c:pt>
                <c:pt idx="1">
                  <c:v>39648</c:v>
                </c:pt>
                <c:pt idx="2">
                  <c:v>119673</c:v>
                </c:pt>
                <c:pt idx="3">
                  <c:v>21352</c:v>
                </c:pt>
                <c:pt idx="4">
                  <c:v>6106</c:v>
                </c:pt>
                <c:pt idx="5">
                  <c:v>6766</c:v>
                </c:pt>
                <c:pt idx="6">
                  <c:v>47439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003-95C4-EA7D91CCAB9F}"/>
            </c:ext>
          </c:extLst>
        </c:ser>
        <c:ser>
          <c:idx val="1"/>
          <c:order val="1"/>
          <c:tx>
            <c:strRef>
              <c:f>PN_Distrito!$BA$8</c:f>
              <c:strCache>
                <c:ptCount val="1"/>
                <c:pt idx="0">
                  <c:v>Adolescente
 (12-17a)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PN_Distrito!$BA$11:$BA$17</c:f>
              <c:numCache>
                <c:formatCode>#,##0</c:formatCode>
                <c:ptCount val="7"/>
                <c:pt idx="0">
                  <c:v>17945</c:v>
                </c:pt>
                <c:pt idx="1">
                  <c:v>15719</c:v>
                </c:pt>
                <c:pt idx="2">
                  <c:v>57123</c:v>
                </c:pt>
                <c:pt idx="3">
                  <c:v>9451</c:v>
                </c:pt>
                <c:pt idx="4">
                  <c:v>3427</c:v>
                </c:pt>
                <c:pt idx="5">
                  <c:v>3090</c:v>
                </c:pt>
                <c:pt idx="6">
                  <c:v>27864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2-4003-95C4-EA7D91CCAB9F}"/>
            </c:ext>
          </c:extLst>
        </c:ser>
        <c:ser>
          <c:idx val="2"/>
          <c:order val="2"/>
          <c:tx>
            <c:strRef>
              <c:f>PN_Distrito!$BB$8</c:f>
              <c:strCache>
                <c:ptCount val="1"/>
                <c:pt idx="0">
                  <c:v>Joven (18-29a)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PN_Distrito!$BB$11:$BB$17</c:f>
              <c:numCache>
                <c:formatCode>#,##0</c:formatCode>
                <c:ptCount val="7"/>
                <c:pt idx="0">
                  <c:v>44439</c:v>
                </c:pt>
                <c:pt idx="1">
                  <c:v>50504</c:v>
                </c:pt>
                <c:pt idx="2">
                  <c:v>146693</c:v>
                </c:pt>
                <c:pt idx="3">
                  <c:v>26056</c:v>
                </c:pt>
                <c:pt idx="4">
                  <c:v>7937</c:v>
                </c:pt>
                <c:pt idx="5">
                  <c:v>7431</c:v>
                </c:pt>
                <c:pt idx="6">
                  <c:v>55957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2-4003-95C4-EA7D91CCAB9F}"/>
            </c:ext>
          </c:extLst>
        </c:ser>
        <c:ser>
          <c:idx val="3"/>
          <c:order val="3"/>
          <c:tx>
            <c:strRef>
              <c:f>PN_Distrito!$BC$8</c:f>
              <c:strCache>
                <c:ptCount val="1"/>
                <c:pt idx="0">
                  <c:v>Adulto (30-59a)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PN_Distrito!$BC$11:$BC$17</c:f>
              <c:numCache>
                <c:formatCode>#,##0</c:formatCode>
                <c:ptCount val="7"/>
                <c:pt idx="0">
                  <c:v>92271</c:v>
                </c:pt>
                <c:pt idx="1">
                  <c:v>91002</c:v>
                </c:pt>
                <c:pt idx="2">
                  <c:v>281209</c:v>
                </c:pt>
                <c:pt idx="3">
                  <c:v>73794</c:v>
                </c:pt>
                <c:pt idx="4">
                  <c:v>16587</c:v>
                </c:pt>
                <c:pt idx="5">
                  <c:v>18768</c:v>
                </c:pt>
                <c:pt idx="6">
                  <c:v>115831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2-4003-95C4-EA7D91CCAB9F}"/>
            </c:ext>
          </c:extLst>
        </c:ser>
        <c:ser>
          <c:idx val="4"/>
          <c:order val="4"/>
          <c:tx>
            <c:strRef>
              <c:f>PN_Distrito!$BD$8</c:f>
              <c:strCache>
                <c:ptCount val="1"/>
                <c:pt idx="0">
                  <c:v>Adulto Mayor
 (60 a +)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PN_Distrito!$BD$11:$BD$17</c:f>
              <c:numCache>
                <c:formatCode>#,##0</c:formatCode>
                <c:ptCount val="7"/>
                <c:pt idx="0">
                  <c:v>31611</c:v>
                </c:pt>
                <c:pt idx="1">
                  <c:v>27605</c:v>
                </c:pt>
                <c:pt idx="2">
                  <c:v>78453</c:v>
                </c:pt>
                <c:pt idx="3">
                  <c:v>31586</c:v>
                </c:pt>
                <c:pt idx="4">
                  <c:v>5822</c:v>
                </c:pt>
                <c:pt idx="5">
                  <c:v>8442</c:v>
                </c:pt>
                <c:pt idx="6">
                  <c:v>43406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32-4003-95C4-EA7D91CC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11864704"/>
        <c:axId val="311937280"/>
      </c:barChart>
      <c:catAx>
        <c:axId val="31186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311937280"/>
        <c:crosses val="autoZero"/>
        <c:auto val="1"/>
        <c:lblAlgn val="ctr"/>
        <c:lblOffset val="100"/>
        <c:noMultiLvlLbl val="0"/>
      </c:catAx>
      <c:valAx>
        <c:axId val="31193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3118647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Genero'!$E$72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Genero'!$H$73:$H$89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Genero'!$I$73:$I$89</c:f>
              <c:numCache>
                <c:formatCode>###0.0</c:formatCode>
                <c:ptCount val="17"/>
                <c:pt idx="0">
                  <c:v>-3.7807042972240654</c:v>
                </c:pt>
                <c:pt idx="1">
                  <c:v>-3.4456612099882848</c:v>
                </c:pt>
                <c:pt idx="2">
                  <c:v>-3.2820327304873635</c:v>
                </c:pt>
                <c:pt idx="3">
                  <c:v>-3.339650079418508</c:v>
                </c:pt>
                <c:pt idx="4">
                  <c:v>-3.8125675296891059</c:v>
                </c:pt>
                <c:pt idx="5">
                  <c:v>-4.0058431897730999</c:v>
                </c:pt>
                <c:pt idx="6">
                  <c:v>-4.0480080688245828</c:v>
                </c:pt>
                <c:pt idx="7">
                  <c:v>-4.0248293640050887</c:v>
                </c:pt>
                <c:pt idx="8">
                  <c:v>-3.4620120792795555</c:v>
                </c:pt>
                <c:pt idx="9">
                  <c:v>-3.0978608511076664</c:v>
                </c:pt>
                <c:pt idx="10">
                  <c:v>-2.8994942610245587</c:v>
                </c:pt>
                <c:pt idx="11">
                  <c:v>-2.661418416948365</c:v>
                </c:pt>
                <c:pt idx="12">
                  <c:v>-2.0754224274033382</c:v>
                </c:pt>
                <c:pt idx="13">
                  <c:v>-1.7146851169955606</c:v>
                </c:pt>
                <c:pt idx="14">
                  <c:v>-1.2137376050827846</c:v>
                </c:pt>
                <c:pt idx="15">
                  <c:v>-0.90822191184186241</c:v>
                </c:pt>
                <c:pt idx="16">
                  <c:v>-1.0873627545165532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6-4FBF-8393-D499ABD7D614}"/>
            </c:ext>
          </c:extLst>
        </c:ser>
        <c:ser>
          <c:idx val="1"/>
          <c:order val="1"/>
          <c:tx>
            <c:strRef>
              <c:f>'PN_Pob x Genero'!$F$72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Genero'!$H$73:$H$89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Genero'!$J$73:$J$89</c:f>
              <c:numCache>
                <c:formatCode>###0.0</c:formatCode>
                <c:ptCount val="17"/>
                <c:pt idx="0">
                  <c:v>3.5643098256146852</c:v>
                </c:pt>
                <c:pt idx="1">
                  <c:v>3.3467773814172674</c:v>
                </c:pt>
                <c:pt idx="2">
                  <c:v>3.3500116192990572</c:v>
                </c:pt>
                <c:pt idx="3">
                  <c:v>3.5538883924400286</c:v>
                </c:pt>
                <c:pt idx="4">
                  <c:v>4.8331492612761107</c:v>
                </c:pt>
                <c:pt idx="5">
                  <c:v>4.7999683763407113</c:v>
                </c:pt>
                <c:pt idx="6">
                  <c:v>4.079811407995515</c:v>
                </c:pt>
                <c:pt idx="7">
                  <c:v>3.880366738618477</c:v>
                </c:pt>
                <c:pt idx="8">
                  <c:v>3.9615820454278659</c:v>
                </c:pt>
                <c:pt idx="9">
                  <c:v>3.5281941692680321</c:v>
                </c:pt>
                <c:pt idx="10">
                  <c:v>3.0910330155794434</c:v>
                </c:pt>
                <c:pt idx="11">
                  <c:v>2.559539923671986</c:v>
                </c:pt>
                <c:pt idx="12">
                  <c:v>1.9319180947224426</c:v>
                </c:pt>
                <c:pt idx="13">
                  <c:v>1.5894482390173665</c:v>
                </c:pt>
                <c:pt idx="14">
                  <c:v>1.2043343579079511</c:v>
                </c:pt>
                <c:pt idx="15">
                  <c:v>0.84012323644195497</c:v>
                </c:pt>
                <c:pt idx="16">
                  <c:v>1.0260320213507614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6-4FBF-8393-D499ABD7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0535936"/>
        <c:axId val="170541824"/>
      </c:barChart>
      <c:catAx>
        <c:axId val="17053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70541824"/>
        <c:crosses val="autoZero"/>
        <c:auto val="1"/>
        <c:lblAlgn val="ctr"/>
        <c:lblOffset val="100"/>
        <c:tickLblSkip val="1"/>
        <c:noMultiLvlLbl val="0"/>
      </c:catAx>
      <c:valAx>
        <c:axId val="1705418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70535936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Genero'!$F$49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Genero'!$I$51:$I$55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Genero'!$J$51:$J$55</c:f>
              <c:numCache>
                <c:formatCode>###0.0</c:formatCode>
                <c:ptCount val="5"/>
                <c:pt idx="0">
                  <c:v>-8.5261098826331008</c:v>
                </c:pt>
                <c:pt idx="1">
                  <c:v>-3.9475670146067765</c:v>
                </c:pt>
                <c:pt idx="2">
                  <c:v>-9.1927821393405509</c:v>
                </c:pt>
                <c:pt idx="3">
                  <c:v>-20.193623041189817</c:v>
                </c:pt>
                <c:pt idx="4">
                  <c:v>-6.9994298158400996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1-475F-9EB8-54F41CAB676A}"/>
            </c:ext>
          </c:extLst>
        </c:ser>
        <c:ser>
          <c:idx val="1"/>
          <c:order val="1"/>
          <c:tx>
            <c:strRef>
              <c:f>'PN_Pob x Genero'!$G$49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Genero'!$I$51:$I$55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Genero'!$K$51:$K$55</c:f>
              <c:numCache>
                <c:formatCode>###0.0</c:formatCode>
                <c:ptCount val="5"/>
                <c:pt idx="0">
                  <c:v>8.2208337625686081</c:v>
                </c:pt>
                <c:pt idx="1">
                  <c:v>4.1152083448128813</c:v>
                </c:pt>
                <c:pt idx="2">
                  <c:v>11.11206274900637</c:v>
                </c:pt>
                <c:pt idx="3">
                  <c:v>21.100527300561321</c:v>
                </c:pt>
                <c:pt idx="4">
                  <c:v>6.5918559494404771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1-475F-9EB8-54F41CAB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0551168"/>
        <c:axId val="170552704"/>
      </c:barChart>
      <c:catAx>
        <c:axId val="17055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70552704"/>
        <c:crosses val="autoZero"/>
        <c:auto val="1"/>
        <c:lblAlgn val="ctr"/>
        <c:lblOffset val="100"/>
        <c:tickLblSkip val="1"/>
        <c:noMultiLvlLbl val="0"/>
      </c:catAx>
      <c:valAx>
        <c:axId val="1705527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7055116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783161446996"/>
          <c:y val="2.7499108907682836E-2"/>
          <c:w val="0.77913096639745805"/>
          <c:h val="0.89116263244872174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B8-4DD9-86BF-8154C414F507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B8-4DD9-86BF-8154C414F50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Ref>
              <c:f>('PN_Pob x Genero'!$F$30,'PN_Pob x Genero'!$H$30)</c:f>
              <c:numCache>
                <c:formatCode>#,##0</c:formatCode>
                <c:ptCount val="2"/>
                <c:pt idx="0">
                  <c:v>815776</c:v>
                </c:pt>
                <c:pt idx="1">
                  <c:v>853860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8-4DD9-86BF-8154C414F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'PN_Pob x Genero'!$F$29:$G$29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Genero'!$F$31:$F$37</c:f>
              <c:numCache>
                <c:formatCode>#,##0</c:formatCode>
                <c:ptCount val="7"/>
                <c:pt idx="0">
                  <c:v>339351</c:v>
                </c:pt>
                <c:pt idx="1">
                  <c:v>107249</c:v>
                </c:pt>
                <c:pt idx="2">
                  <c:v>108093</c:v>
                </c:pt>
                <c:pt idx="3">
                  <c:v>144113</c:v>
                </c:pt>
                <c:pt idx="4">
                  <c:v>76132</c:v>
                </c:pt>
                <c:pt idx="5">
                  <c:v>19515</c:v>
                </c:pt>
                <c:pt idx="6">
                  <c:v>21323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B-4180-9400-C37EE6BAB5A9}"/>
            </c:ext>
          </c:extLst>
        </c:ser>
        <c:ser>
          <c:idx val="2"/>
          <c:order val="1"/>
          <c:tx>
            <c:strRef>
              <c:f>'PN_Pob x Genero'!$H$29:$I$29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Genero'!$H$31:$H$37</c:f>
              <c:numCache>
                <c:formatCode>#,##0</c:formatCode>
                <c:ptCount val="7"/>
                <c:pt idx="0">
                  <c:v>343800</c:v>
                </c:pt>
                <c:pt idx="1">
                  <c:v>117229</c:v>
                </c:pt>
                <c:pt idx="2">
                  <c:v>116802</c:v>
                </c:pt>
                <c:pt idx="3">
                  <c:v>146384</c:v>
                </c:pt>
                <c:pt idx="4">
                  <c:v>86107</c:v>
                </c:pt>
                <c:pt idx="5">
                  <c:v>20364</c:v>
                </c:pt>
                <c:pt idx="6">
                  <c:v>23174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B-4180-9400-C37EE6BA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43488"/>
        <c:axId val="173345024"/>
      </c:barChart>
      <c:catAx>
        <c:axId val="17334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345024"/>
        <c:crosses val="autoZero"/>
        <c:auto val="1"/>
        <c:lblAlgn val="ctr"/>
        <c:lblOffset val="100"/>
        <c:noMultiLvlLbl val="0"/>
      </c:catAx>
      <c:valAx>
        <c:axId val="173345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73343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'PN_Pob x Genero'!$F$29:$G$29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Genero'!$F$31:$F$37</c:f>
              <c:numCache>
                <c:formatCode>#,##0</c:formatCode>
                <c:ptCount val="7"/>
                <c:pt idx="0">
                  <c:v>339351</c:v>
                </c:pt>
                <c:pt idx="1">
                  <c:v>107249</c:v>
                </c:pt>
                <c:pt idx="2">
                  <c:v>108093</c:v>
                </c:pt>
                <c:pt idx="3">
                  <c:v>144113</c:v>
                </c:pt>
                <c:pt idx="4">
                  <c:v>76132</c:v>
                </c:pt>
                <c:pt idx="5">
                  <c:v>19515</c:v>
                </c:pt>
                <c:pt idx="6">
                  <c:v>21323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5-44AA-A54F-76813320D1A7}"/>
            </c:ext>
          </c:extLst>
        </c:ser>
        <c:ser>
          <c:idx val="2"/>
          <c:order val="1"/>
          <c:tx>
            <c:strRef>
              <c:f>'PN_Pob x Genero'!$H$29:$I$29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Genero'!$H$31:$H$37</c:f>
              <c:numCache>
                <c:formatCode>#,##0</c:formatCode>
                <c:ptCount val="7"/>
                <c:pt idx="0">
                  <c:v>343800</c:v>
                </c:pt>
                <c:pt idx="1">
                  <c:v>117229</c:v>
                </c:pt>
                <c:pt idx="2">
                  <c:v>116802</c:v>
                </c:pt>
                <c:pt idx="3">
                  <c:v>146384</c:v>
                </c:pt>
                <c:pt idx="4">
                  <c:v>86107</c:v>
                </c:pt>
                <c:pt idx="5">
                  <c:v>20364</c:v>
                </c:pt>
                <c:pt idx="6">
                  <c:v>23174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5-44AA-A54F-76813320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368064"/>
        <c:axId val="173369600"/>
      </c:barChart>
      <c:catAx>
        <c:axId val="17336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369600"/>
        <c:crosses val="autoZero"/>
        <c:auto val="1"/>
        <c:lblAlgn val="ctr"/>
        <c:lblOffset val="100"/>
        <c:noMultiLvlLbl val="0"/>
      </c:catAx>
      <c:valAx>
        <c:axId val="173369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73368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Piramide_EESS!$I$129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Piramide_EESS!$N$130:$N$146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Piramide_EESS!$O$130:$O$146</c:f>
              <c:numCache>
                <c:formatCode>###0.0</c:formatCode>
                <c:ptCount val="17"/>
                <c:pt idx="0">
                  <c:v>-3.7807042972240654</c:v>
                </c:pt>
                <c:pt idx="1">
                  <c:v>-3.4456612099882848</c:v>
                </c:pt>
                <c:pt idx="2">
                  <c:v>-3.2820327304873635</c:v>
                </c:pt>
                <c:pt idx="3">
                  <c:v>-3.339650079418508</c:v>
                </c:pt>
                <c:pt idx="4">
                  <c:v>-3.8125675296891059</c:v>
                </c:pt>
                <c:pt idx="5">
                  <c:v>-4.0058431897730999</c:v>
                </c:pt>
                <c:pt idx="6">
                  <c:v>-4.0480080688245828</c:v>
                </c:pt>
                <c:pt idx="7">
                  <c:v>-4.0248293640050887</c:v>
                </c:pt>
                <c:pt idx="8">
                  <c:v>-3.4620120792795555</c:v>
                </c:pt>
                <c:pt idx="9">
                  <c:v>-3.0978608511076664</c:v>
                </c:pt>
                <c:pt idx="10">
                  <c:v>-2.8994942610245587</c:v>
                </c:pt>
                <c:pt idx="11">
                  <c:v>-2.661418416948365</c:v>
                </c:pt>
                <c:pt idx="12">
                  <c:v>-2.0754224274033382</c:v>
                </c:pt>
                <c:pt idx="13">
                  <c:v>-1.7146851169955606</c:v>
                </c:pt>
                <c:pt idx="14">
                  <c:v>-1.2137376050827846</c:v>
                </c:pt>
                <c:pt idx="15">
                  <c:v>-0.90822191184186241</c:v>
                </c:pt>
                <c:pt idx="16">
                  <c:v>-1.0873627545165532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8-442D-BBFA-62F7BA4379D4}"/>
            </c:ext>
          </c:extLst>
        </c:ser>
        <c:ser>
          <c:idx val="1"/>
          <c:order val="1"/>
          <c:tx>
            <c:strRef>
              <c:f>Piramide_EESS!$J$129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Piramide_EESS!$N$130:$N$146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Piramide_EESS!$P$130:$P$146</c:f>
              <c:numCache>
                <c:formatCode>###0.0</c:formatCode>
                <c:ptCount val="17"/>
                <c:pt idx="0">
                  <c:v>3.5643098256146852</c:v>
                </c:pt>
                <c:pt idx="1">
                  <c:v>3.3467773814172674</c:v>
                </c:pt>
                <c:pt idx="2">
                  <c:v>3.3500116192990572</c:v>
                </c:pt>
                <c:pt idx="3">
                  <c:v>3.5538883924400286</c:v>
                </c:pt>
                <c:pt idx="4">
                  <c:v>4.8331492612761107</c:v>
                </c:pt>
                <c:pt idx="5">
                  <c:v>4.7999683763407113</c:v>
                </c:pt>
                <c:pt idx="6">
                  <c:v>4.079811407995515</c:v>
                </c:pt>
                <c:pt idx="7">
                  <c:v>3.880366738618477</c:v>
                </c:pt>
                <c:pt idx="8">
                  <c:v>3.9615820454278659</c:v>
                </c:pt>
                <c:pt idx="9">
                  <c:v>3.5281941692680321</c:v>
                </c:pt>
                <c:pt idx="10">
                  <c:v>3.0910330155794434</c:v>
                </c:pt>
                <c:pt idx="11">
                  <c:v>2.559539923671986</c:v>
                </c:pt>
                <c:pt idx="12">
                  <c:v>1.9319180947224426</c:v>
                </c:pt>
                <c:pt idx="13">
                  <c:v>1.5894482390173665</c:v>
                </c:pt>
                <c:pt idx="14">
                  <c:v>1.2043343579079511</c:v>
                </c:pt>
                <c:pt idx="15">
                  <c:v>0.84012323644195497</c:v>
                </c:pt>
                <c:pt idx="16">
                  <c:v>1.0260320213507614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8-442D-BBFA-62F7BA43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61248"/>
        <c:axId val="217062784"/>
      </c:barChart>
      <c:catAx>
        <c:axId val="21706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62784"/>
        <c:crosses val="autoZero"/>
        <c:auto val="1"/>
        <c:lblAlgn val="ctr"/>
        <c:lblOffset val="100"/>
        <c:tickLblSkip val="1"/>
        <c:noMultiLvlLbl val="0"/>
      </c:catAx>
      <c:valAx>
        <c:axId val="217062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6124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4.xml"/><Relationship Id="rId7" Type="http://schemas.openxmlformats.org/officeDocument/2006/relationships/chart" Target="../charts/chart7.xml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45</xdr:row>
      <xdr:rowOff>104775</xdr:rowOff>
    </xdr:from>
    <xdr:to>
      <xdr:col>16</xdr:col>
      <xdr:colOff>390525</xdr:colOff>
      <xdr:row>55</xdr:row>
      <xdr:rowOff>285750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27</xdr:row>
      <xdr:rowOff>152399</xdr:rowOff>
    </xdr:from>
    <xdr:to>
      <xdr:col>16</xdr:col>
      <xdr:colOff>333375</xdr:colOff>
      <xdr:row>37</xdr:row>
      <xdr:rowOff>333374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48</xdr:col>
      <xdr:colOff>145677</xdr:colOff>
      <xdr:row>18</xdr:row>
      <xdr:rowOff>123823</xdr:rowOff>
    </xdr:from>
    <xdr:to>
      <xdr:col>56</xdr:col>
      <xdr:colOff>161925</xdr:colOff>
      <xdr:row>50</xdr:row>
      <xdr:rowOff>168087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1042147</xdr:colOff>
      <xdr:row>2</xdr:row>
      <xdr:rowOff>140341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497791" cy="3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373674</xdr:colOff>
      <xdr:row>74</xdr:row>
      <xdr:rowOff>18241</xdr:rowOff>
    </xdr:from>
    <xdr:to>
      <xdr:col>8</xdr:col>
      <xdr:colOff>373674</xdr:colOff>
      <xdr:row>81</xdr:row>
      <xdr:rowOff>93609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755674" y="16582216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586628</xdr:colOff>
      <xdr:row>70</xdr:row>
      <xdr:rowOff>135029</xdr:rowOff>
    </xdr:from>
    <xdr:to>
      <xdr:col>13</xdr:col>
      <xdr:colOff>257736</xdr:colOff>
      <xdr:row>93</xdr:row>
      <xdr:rowOff>112058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416363" y="15834470"/>
          <a:ext cx="5038726" cy="5154147"/>
          <a:chOff x="7044829" y="10172336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5070" y="10315872"/>
            <a:ext cx="1132521" cy="11121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373674</xdr:colOff>
      <xdr:row>52</xdr:row>
      <xdr:rowOff>18241</xdr:rowOff>
    </xdr:from>
    <xdr:to>
      <xdr:col>9</xdr:col>
      <xdr:colOff>373674</xdr:colOff>
      <xdr:row>57</xdr:row>
      <xdr:rowOff>149638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793899" y="11572066"/>
          <a:ext cx="0" cy="1731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593913</xdr:colOff>
      <xdr:row>48</xdr:row>
      <xdr:rowOff>11205</xdr:rowOff>
    </xdr:from>
    <xdr:to>
      <xdr:col>14</xdr:col>
      <xdr:colOff>78441</xdr:colOff>
      <xdr:row>65</xdr:row>
      <xdr:rowOff>78442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6219266" y="10320617"/>
          <a:ext cx="5042646" cy="4459943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3" y="10583813"/>
            <a:ext cx="1890796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246532</xdr:colOff>
      <xdr:row>26</xdr:row>
      <xdr:rowOff>11206</xdr:rowOff>
    </xdr:from>
    <xdr:to>
      <xdr:col>14</xdr:col>
      <xdr:colOff>638737</xdr:colOff>
      <xdr:row>36</xdr:row>
      <xdr:rowOff>206189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324970</xdr:colOff>
      <xdr:row>26</xdr:row>
      <xdr:rowOff>44824</xdr:rowOff>
    </xdr:from>
    <xdr:to>
      <xdr:col>24</xdr:col>
      <xdr:colOff>515471</xdr:colOff>
      <xdr:row>36</xdr:row>
      <xdr:rowOff>228600</xdr:rowOff>
    </xdr:to>
    <xdr:graphicFrame macro="">
      <xdr:nvGraphicFramePr>
        <xdr:cNvPr id="11" name="11 Gráfic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201706</xdr:colOff>
      <xdr:row>26</xdr:row>
      <xdr:rowOff>33618</xdr:rowOff>
    </xdr:from>
    <xdr:to>
      <xdr:col>33</xdr:col>
      <xdr:colOff>134471</xdr:colOff>
      <xdr:row>36</xdr:row>
      <xdr:rowOff>217394</xdr:rowOff>
    </xdr:to>
    <xdr:graphicFrame macro="">
      <xdr:nvGraphicFramePr>
        <xdr:cNvPr id="12" name="12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366280</xdr:colOff>
      <xdr:row>2</xdr:row>
      <xdr:rowOff>57150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228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0</xdr:row>
      <xdr:rowOff>0</xdr:rowOff>
    </xdr:from>
    <xdr:to>
      <xdr:col>5</xdr:col>
      <xdr:colOff>843804</xdr:colOff>
      <xdr:row>2</xdr:row>
      <xdr:rowOff>67717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2" y="0"/>
          <a:ext cx="2599765" cy="448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5</xdr:col>
      <xdr:colOff>911761</xdr:colOff>
      <xdr:row>2</xdr:row>
      <xdr:rowOff>123265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0"/>
          <a:ext cx="2973642" cy="51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41461</xdr:rowOff>
    </xdr:from>
    <xdr:to>
      <xdr:col>5</xdr:col>
      <xdr:colOff>1221761</xdr:colOff>
      <xdr:row>2</xdr:row>
      <xdr:rowOff>193905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41461"/>
          <a:ext cx="3137967" cy="54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373674</xdr:colOff>
      <xdr:row>131</xdr:row>
      <xdr:rowOff>18241</xdr:rowOff>
    </xdr:from>
    <xdr:to>
      <xdr:col>14</xdr:col>
      <xdr:colOff>373674</xdr:colOff>
      <xdr:row>138</xdr:row>
      <xdr:rowOff>93610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774474" y="16591741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564216</xdr:colOff>
      <xdr:row>127</xdr:row>
      <xdr:rowOff>44823</xdr:rowOff>
    </xdr:from>
    <xdr:to>
      <xdr:col>21</xdr:col>
      <xdr:colOff>557492</xdr:colOff>
      <xdr:row>146</xdr:row>
      <xdr:rowOff>78441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2674573" y="5841466"/>
          <a:ext cx="7640490" cy="4605618"/>
          <a:chOff x="7044829" y="10172336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5070" y="10315872"/>
            <a:ext cx="1132521" cy="1589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373674</xdr:colOff>
      <xdr:row>117</xdr:row>
      <xdr:rowOff>18241</xdr:rowOff>
    </xdr:from>
    <xdr:to>
      <xdr:col>13</xdr:col>
      <xdr:colOff>373674</xdr:colOff>
      <xdr:row>122</xdr:row>
      <xdr:rowOff>149640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565049" y="11581591"/>
          <a:ext cx="0" cy="17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111125</xdr:colOff>
      <xdr:row>112</xdr:row>
      <xdr:rowOff>171824</xdr:rowOff>
    </xdr:from>
    <xdr:to>
      <xdr:col>22</xdr:col>
      <xdr:colOff>0</xdr:colOff>
      <xdr:row>124</xdr:row>
      <xdr:rowOff>63500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16004268" y="2049610"/>
          <a:ext cx="4528911" cy="3402319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396875</xdr:colOff>
      <xdr:row>112</xdr:row>
      <xdr:rowOff>156881</xdr:rowOff>
    </xdr:from>
    <xdr:to>
      <xdr:col>15</xdr:col>
      <xdr:colOff>698500</xdr:colOff>
      <xdr:row>124</xdr:row>
      <xdr:rowOff>47625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212912</xdr:colOff>
      <xdr:row>0</xdr:row>
      <xdr:rowOff>44823</xdr:rowOff>
    </xdr:from>
    <xdr:to>
      <xdr:col>2</xdr:col>
      <xdr:colOff>1616048</xdr:colOff>
      <xdr:row>106</xdr:row>
      <xdr:rowOff>13302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44823"/>
          <a:ext cx="2386853" cy="39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158750</xdr:colOff>
      <xdr:row>108</xdr:row>
      <xdr:rowOff>111125</xdr:rowOff>
    </xdr:from>
    <xdr:to>
      <xdr:col>6</xdr:col>
      <xdr:colOff>2340429</xdr:colOff>
      <xdr:row>109</xdr:row>
      <xdr:rowOff>282531</xdr:rowOff>
    </xdr:to>
    <xdr:pic>
      <xdr:nvPicPr>
        <xdr:cNvPr id="14" name="2 Imagen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875" y="20907375"/>
          <a:ext cx="2190750" cy="36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3:BD61"/>
  <sheetViews>
    <sheetView showGridLines="0" zoomScale="85" zoomScaleNormal="85" workbookViewId="0">
      <pane xSplit="6" ySplit="10" topLeftCell="G11" activePane="bottomRight" state="frozen"/>
      <selection activeCell="E3" sqref="E3:AC3"/>
      <selection pane="topRight" activeCell="E3" sqref="E3:AC3"/>
      <selection pane="bottomLeft" activeCell="E3" sqref="E3:AC3"/>
      <selection pane="bottomRight" activeCell="U30" sqref="U30"/>
    </sheetView>
  </sheetViews>
  <sheetFormatPr baseColWidth="10" defaultRowHeight="12.75" x14ac:dyDescent="0.25"/>
  <cols>
    <col min="1" max="1" width="7" style="11" customWidth="1"/>
    <col min="2" max="2" width="15.5703125" style="11" customWidth="1"/>
    <col min="3" max="3" width="17.28515625" style="11"/>
    <col min="4" max="4" width="21" style="11" customWidth="1"/>
    <col min="5" max="5" width="23.7109375" style="11" customWidth="1"/>
    <col min="6" max="42" width="10.7109375" style="11" customWidth="1"/>
    <col min="43" max="43" width="11.5703125" style="11" customWidth="1"/>
    <col min="44" max="49" width="12.42578125" style="11" customWidth="1"/>
    <col min="50" max="50" width="17.28515625" style="11"/>
    <col min="51" max="51" width="13.42578125" style="11" customWidth="1"/>
    <col min="52" max="56" width="13.7109375" style="11" customWidth="1"/>
    <col min="57" max="57" width="7" style="11" customWidth="1"/>
    <col min="58" max="16384" width="11.42578125" style="11"/>
  </cols>
  <sheetData>
    <row r="3" spans="1:56" ht="23.25" x14ac:dyDescent="0.25">
      <c r="B3" s="10"/>
      <c r="E3" s="10" t="s">
        <v>224</v>
      </c>
    </row>
    <row r="4" spans="1:56" ht="6.75" customHeight="1" x14ac:dyDescent="0.25"/>
    <row r="5" spans="1:56" ht="6.75" customHeight="1" x14ac:dyDescent="0.25"/>
    <row r="6" spans="1:56" ht="6.75" customHeight="1" x14ac:dyDescent="0.25"/>
    <row r="7" spans="1:56" ht="6.75" customHeight="1" thickBot="1" x14ac:dyDescent="0.3"/>
    <row r="8" spans="1:56" ht="22.5" customHeight="1" thickBot="1" x14ac:dyDescent="0.3">
      <c r="A8" s="438" t="s">
        <v>147</v>
      </c>
      <c r="B8" s="440" t="s">
        <v>148</v>
      </c>
      <c r="C8" s="440" t="s">
        <v>149</v>
      </c>
      <c r="D8" s="440" t="s">
        <v>150</v>
      </c>
      <c r="E8" s="442" t="s">
        <v>151</v>
      </c>
      <c r="F8" s="424" t="s">
        <v>116</v>
      </c>
      <c r="G8" s="425"/>
      <c r="H8" s="420" t="s">
        <v>4</v>
      </c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2"/>
      <c r="AB8" s="420" t="s">
        <v>192</v>
      </c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421"/>
      <c r="AN8" s="423"/>
      <c r="AO8" s="426" t="s">
        <v>212</v>
      </c>
      <c r="AP8" s="427"/>
      <c r="AQ8" s="428"/>
      <c r="AR8" s="429" t="s">
        <v>215</v>
      </c>
      <c r="AS8" s="431" t="s">
        <v>216</v>
      </c>
      <c r="AT8" s="433" t="s">
        <v>217</v>
      </c>
      <c r="AU8" s="434"/>
      <c r="AV8" s="435"/>
      <c r="AW8" s="436" t="s">
        <v>221</v>
      </c>
      <c r="AY8" s="417" t="s">
        <v>117</v>
      </c>
      <c r="AZ8" s="417" t="s">
        <v>141</v>
      </c>
      <c r="BA8" s="417" t="s">
        <v>142</v>
      </c>
      <c r="BB8" s="417" t="s">
        <v>143</v>
      </c>
      <c r="BC8" s="417" t="s">
        <v>144</v>
      </c>
      <c r="BD8" s="417" t="s">
        <v>145</v>
      </c>
    </row>
    <row r="9" spans="1:56" ht="22.5" customHeight="1" thickBot="1" x14ac:dyDescent="0.3">
      <c r="A9" s="439"/>
      <c r="B9" s="441"/>
      <c r="C9" s="441"/>
      <c r="D9" s="441"/>
      <c r="E9" s="443"/>
      <c r="F9" s="86" t="s">
        <v>117</v>
      </c>
      <c r="G9" s="87" t="s">
        <v>5</v>
      </c>
      <c r="H9" s="95" t="s">
        <v>6</v>
      </c>
      <c r="I9" s="96" t="s">
        <v>7</v>
      </c>
      <c r="J9" s="96" t="s">
        <v>8</v>
      </c>
      <c r="K9" s="96" t="s">
        <v>9</v>
      </c>
      <c r="L9" s="96" t="s">
        <v>10</v>
      </c>
      <c r="M9" s="96" t="s">
        <v>11</v>
      </c>
      <c r="N9" s="97" t="s">
        <v>118</v>
      </c>
      <c r="O9" s="97" t="s">
        <v>119</v>
      </c>
      <c r="P9" s="97" t="s">
        <v>120</v>
      </c>
      <c r="Q9" s="97" t="s">
        <v>121</v>
      </c>
      <c r="R9" s="97" t="s">
        <v>122</v>
      </c>
      <c r="S9" s="97" t="s">
        <v>123</v>
      </c>
      <c r="T9" s="97" t="s">
        <v>124</v>
      </c>
      <c r="U9" s="97" t="s">
        <v>125</v>
      </c>
      <c r="V9" s="97" t="s">
        <v>126</v>
      </c>
      <c r="W9" s="97" t="s">
        <v>127</v>
      </c>
      <c r="X9" s="97" t="s">
        <v>128</v>
      </c>
      <c r="Y9" s="97" t="s">
        <v>129</v>
      </c>
      <c r="Z9" s="97" t="s">
        <v>130</v>
      </c>
      <c r="AA9" s="97" t="s">
        <v>131</v>
      </c>
      <c r="AB9" s="97" t="s">
        <v>199</v>
      </c>
      <c r="AC9" s="97" t="s">
        <v>200</v>
      </c>
      <c r="AD9" s="97" t="s">
        <v>201</v>
      </c>
      <c r="AE9" s="97" t="s">
        <v>202</v>
      </c>
      <c r="AF9" s="97" t="s">
        <v>203</v>
      </c>
      <c r="AG9" s="97" t="s">
        <v>204</v>
      </c>
      <c r="AH9" s="97" t="s">
        <v>205</v>
      </c>
      <c r="AI9" s="97" t="s">
        <v>206</v>
      </c>
      <c r="AJ9" s="97" t="s">
        <v>207</v>
      </c>
      <c r="AK9" s="97" t="s">
        <v>208</v>
      </c>
      <c r="AL9" s="97" t="s">
        <v>209</v>
      </c>
      <c r="AM9" s="97" t="s">
        <v>210</v>
      </c>
      <c r="AN9" s="98" t="s">
        <v>211</v>
      </c>
      <c r="AO9" s="89" t="s">
        <v>213</v>
      </c>
      <c r="AP9" s="90" t="s">
        <v>222</v>
      </c>
      <c r="AQ9" s="91" t="s">
        <v>214</v>
      </c>
      <c r="AR9" s="430"/>
      <c r="AS9" s="432"/>
      <c r="AT9" s="101" t="s">
        <v>218</v>
      </c>
      <c r="AU9" s="102" t="s">
        <v>219</v>
      </c>
      <c r="AV9" s="103" t="s">
        <v>220</v>
      </c>
      <c r="AW9" s="437"/>
      <c r="AY9" s="418"/>
      <c r="AZ9" s="418"/>
      <c r="BA9" s="418"/>
      <c r="BB9" s="418"/>
      <c r="BC9" s="418"/>
      <c r="BD9" s="418"/>
    </row>
    <row r="10" spans="1:56" ht="22.5" customHeight="1" thickBot="1" x14ac:dyDescent="0.3">
      <c r="A10" s="104"/>
      <c r="B10" s="84" t="s">
        <v>153</v>
      </c>
      <c r="C10" s="84" t="s">
        <v>154</v>
      </c>
      <c r="D10" s="84" t="s">
        <v>154</v>
      </c>
      <c r="E10" s="85" t="s">
        <v>153</v>
      </c>
      <c r="F10" s="83">
        <f>+SUM(F11:F17)</f>
        <v>1669636</v>
      </c>
      <c r="G10" s="100">
        <f t="shared" ref="G10:AW10" si="0">+SUM(G11:G17)</f>
        <v>150738</v>
      </c>
      <c r="H10" s="99">
        <f t="shared" si="0"/>
        <v>21167</v>
      </c>
      <c r="I10" s="82">
        <f t="shared" si="0"/>
        <v>22895</v>
      </c>
      <c r="J10" s="82">
        <f t="shared" si="0"/>
        <v>25252</v>
      </c>
      <c r="K10" s="82">
        <f t="shared" si="0"/>
        <v>26112</v>
      </c>
      <c r="L10" s="82">
        <f t="shared" si="0"/>
        <v>27209</v>
      </c>
      <c r="M10" s="82">
        <f t="shared" si="0"/>
        <v>28103</v>
      </c>
      <c r="N10" s="82">
        <f t="shared" si="0"/>
        <v>21554</v>
      </c>
      <c r="O10" s="82">
        <f t="shared" si="0"/>
        <v>21386</v>
      </c>
      <c r="P10" s="82">
        <f t="shared" si="0"/>
        <v>21242</v>
      </c>
      <c r="Q10" s="82">
        <f t="shared" si="0"/>
        <v>21124</v>
      </c>
      <c r="R10" s="82">
        <f t="shared" si="0"/>
        <v>21834</v>
      </c>
      <c r="S10" s="82">
        <f t="shared" si="0"/>
        <v>21735</v>
      </c>
      <c r="T10" s="82">
        <f t="shared" si="0"/>
        <v>21860</v>
      </c>
      <c r="U10" s="82">
        <f t="shared" si="0"/>
        <v>22311</v>
      </c>
      <c r="V10" s="82">
        <f t="shared" si="0"/>
        <v>22991</v>
      </c>
      <c r="W10" s="82">
        <f t="shared" si="0"/>
        <v>21860</v>
      </c>
      <c r="X10" s="82">
        <f t="shared" si="0"/>
        <v>22501</v>
      </c>
      <c r="Y10" s="82">
        <f t="shared" si="0"/>
        <v>23096</v>
      </c>
      <c r="Z10" s="82">
        <f t="shared" si="0"/>
        <v>23599</v>
      </c>
      <c r="AA10" s="82">
        <f t="shared" si="0"/>
        <v>24041</v>
      </c>
      <c r="AB10" s="82">
        <f t="shared" si="0"/>
        <v>144352</v>
      </c>
      <c r="AC10" s="82">
        <f t="shared" si="0"/>
        <v>147025</v>
      </c>
      <c r="AD10" s="82">
        <f t="shared" si="0"/>
        <v>135705</v>
      </c>
      <c r="AE10" s="82">
        <f t="shared" si="0"/>
        <v>131988</v>
      </c>
      <c r="AF10" s="82">
        <f t="shared" si="0"/>
        <v>123947</v>
      </c>
      <c r="AG10" s="82">
        <f t="shared" si="0"/>
        <v>110631</v>
      </c>
      <c r="AH10" s="82">
        <f t="shared" si="0"/>
        <v>100020</v>
      </c>
      <c r="AI10" s="82">
        <f t="shared" si="0"/>
        <v>87171</v>
      </c>
      <c r="AJ10" s="82">
        <f t="shared" si="0"/>
        <v>66908</v>
      </c>
      <c r="AK10" s="82">
        <f t="shared" si="0"/>
        <v>55167</v>
      </c>
      <c r="AL10" s="82">
        <f t="shared" si="0"/>
        <v>40373</v>
      </c>
      <c r="AM10" s="82">
        <f t="shared" si="0"/>
        <v>29191</v>
      </c>
      <c r="AN10" s="82">
        <f t="shared" si="0"/>
        <v>35286</v>
      </c>
      <c r="AO10" s="88">
        <f t="shared" si="0"/>
        <v>1267</v>
      </c>
      <c r="AP10" s="88">
        <f t="shared" si="0"/>
        <v>10009</v>
      </c>
      <c r="AQ10" s="88">
        <f t="shared" si="0"/>
        <v>11158</v>
      </c>
      <c r="AR10" s="82">
        <f t="shared" si="0"/>
        <v>24856</v>
      </c>
      <c r="AS10" s="88">
        <f t="shared" si="0"/>
        <v>865453</v>
      </c>
      <c r="AT10" s="88">
        <f t="shared" si="0"/>
        <v>54427</v>
      </c>
      <c r="AU10" s="88">
        <f t="shared" si="0"/>
        <v>59370</v>
      </c>
      <c r="AV10" s="88">
        <f t="shared" si="0"/>
        <v>419795</v>
      </c>
      <c r="AW10" s="88">
        <f t="shared" si="0"/>
        <v>34619</v>
      </c>
      <c r="AY10" s="13">
        <f>+SUM(AY11:AY17)</f>
        <v>1669636</v>
      </c>
      <c r="AZ10" s="13">
        <f t="shared" ref="AZ10:BD10" si="1">+SUM(AZ11:AZ17)</f>
        <v>279613</v>
      </c>
      <c r="BA10" s="13">
        <f t="shared" si="1"/>
        <v>134619</v>
      </c>
      <c r="BB10" s="13">
        <f t="shared" si="1"/>
        <v>339017</v>
      </c>
      <c r="BC10" s="13">
        <f t="shared" si="1"/>
        <v>689462</v>
      </c>
      <c r="BD10" s="13">
        <f t="shared" si="1"/>
        <v>226925</v>
      </c>
    </row>
    <row r="11" spans="1:56" ht="14.25" customHeight="1" x14ac:dyDescent="0.25">
      <c r="A11" s="11" t="s">
        <v>132</v>
      </c>
      <c r="B11" s="11" t="s">
        <v>155</v>
      </c>
      <c r="C11" s="11" t="s">
        <v>154</v>
      </c>
      <c r="D11" s="11" t="s">
        <v>154</v>
      </c>
      <c r="E11" s="11" t="s">
        <v>17</v>
      </c>
      <c r="F11" s="108">
        <f t="shared" ref="F11:F12" si="2">SUM(H11:AN11)</f>
        <v>224895</v>
      </c>
      <c r="G11" s="105">
        <f t="shared" ref="G11" si="3">SUM(H11:M11)</f>
        <v>21636</v>
      </c>
      <c r="H11" s="230">
        <v>3162</v>
      </c>
      <c r="I11" s="230">
        <v>3262</v>
      </c>
      <c r="J11" s="230">
        <v>3627</v>
      </c>
      <c r="K11" s="230">
        <v>3641</v>
      </c>
      <c r="L11" s="230">
        <v>3874</v>
      </c>
      <c r="M11" s="230">
        <v>4070</v>
      </c>
      <c r="N11" s="230">
        <v>2843</v>
      </c>
      <c r="O11" s="230">
        <v>2824</v>
      </c>
      <c r="P11" s="230">
        <v>2801</v>
      </c>
      <c r="Q11" s="230">
        <v>2785</v>
      </c>
      <c r="R11" s="230">
        <v>2878</v>
      </c>
      <c r="S11" s="230">
        <v>2862</v>
      </c>
      <c r="T11" s="230">
        <v>2882</v>
      </c>
      <c r="U11" s="230">
        <v>2954</v>
      </c>
      <c r="V11" s="230">
        <v>3054</v>
      </c>
      <c r="W11" s="230">
        <v>2924</v>
      </c>
      <c r="X11" s="230">
        <v>3026</v>
      </c>
      <c r="Y11" s="230">
        <v>3105</v>
      </c>
      <c r="Z11" s="230">
        <v>3161</v>
      </c>
      <c r="AA11" s="230">
        <v>3196</v>
      </c>
      <c r="AB11" s="230">
        <v>18946</v>
      </c>
      <c r="AC11" s="230">
        <v>19136</v>
      </c>
      <c r="AD11" s="230">
        <v>17266</v>
      </c>
      <c r="AE11" s="230">
        <v>17348</v>
      </c>
      <c r="AF11" s="230">
        <v>17229</v>
      </c>
      <c r="AG11" s="230">
        <v>15619</v>
      </c>
      <c r="AH11" s="230">
        <v>13756</v>
      </c>
      <c r="AI11" s="230">
        <v>11053</v>
      </c>
      <c r="AJ11" s="230">
        <v>8582</v>
      </c>
      <c r="AK11" s="230">
        <v>7530</v>
      </c>
      <c r="AL11" s="230">
        <v>6058</v>
      </c>
      <c r="AM11" s="230">
        <v>4489</v>
      </c>
      <c r="AN11" s="230">
        <v>4952</v>
      </c>
      <c r="AO11" s="230">
        <v>192</v>
      </c>
      <c r="AP11" s="230">
        <v>1581</v>
      </c>
      <c r="AQ11" s="250">
        <v>1581</v>
      </c>
      <c r="AR11" s="230">
        <v>3713</v>
      </c>
      <c r="AS11" s="230">
        <v>112372</v>
      </c>
      <c r="AT11" s="230">
        <v>6964</v>
      </c>
      <c r="AU11" s="230">
        <v>7412</v>
      </c>
      <c r="AV11" s="230">
        <v>51898</v>
      </c>
      <c r="AW11" s="250">
        <v>5171</v>
      </c>
      <c r="AY11" s="14">
        <f>+SUM(AZ11:BD11)</f>
        <v>224895</v>
      </c>
      <c r="AZ11" s="63">
        <f>SUM(H11:S11)</f>
        <v>38629</v>
      </c>
      <c r="BA11" s="63">
        <f>+SUM(T11,U11,V11,W11,X11,Y11)</f>
        <v>17945</v>
      </c>
      <c r="BB11" s="63">
        <f>++SUM(Z11,AA11,AB11,AC11)</f>
        <v>44439</v>
      </c>
      <c r="BC11" s="63">
        <f>+SUM(AD11,AE11,AF11,AG11,AH11,AI11)</f>
        <v>92271</v>
      </c>
      <c r="BD11" s="63">
        <f>+SUM(AJ11,AK11,AL11,AM11,AN11)</f>
        <v>31611</v>
      </c>
    </row>
    <row r="12" spans="1:56" ht="14.25" customHeight="1" x14ac:dyDescent="0.25">
      <c r="A12" s="11" t="s">
        <v>133</v>
      </c>
      <c r="B12" s="11" t="s">
        <v>155</v>
      </c>
      <c r="C12" s="11" t="s">
        <v>154</v>
      </c>
      <c r="D12" s="11" t="s">
        <v>154</v>
      </c>
      <c r="E12" s="11" t="s">
        <v>23</v>
      </c>
      <c r="F12" s="109">
        <f t="shared" si="2"/>
        <v>224478</v>
      </c>
      <c r="G12" s="106">
        <f>SUM(H12:M12)</f>
        <v>24446</v>
      </c>
      <c r="H12" s="230">
        <v>3363</v>
      </c>
      <c r="I12" s="230">
        <v>3754</v>
      </c>
      <c r="J12" s="230">
        <v>4025</v>
      </c>
      <c r="K12" s="230">
        <v>4320</v>
      </c>
      <c r="L12" s="230">
        <v>4446</v>
      </c>
      <c r="M12" s="230">
        <v>4538</v>
      </c>
      <c r="N12" s="230">
        <v>2663</v>
      </c>
      <c r="O12" s="230">
        <v>2589</v>
      </c>
      <c r="P12" s="230">
        <v>2521</v>
      </c>
      <c r="Q12" s="230">
        <v>2463</v>
      </c>
      <c r="R12" s="230">
        <v>2507</v>
      </c>
      <c r="S12" s="230">
        <v>2459</v>
      </c>
      <c r="T12" s="230">
        <v>2459</v>
      </c>
      <c r="U12" s="230">
        <v>2532</v>
      </c>
      <c r="V12" s="230">
        <v>2657</v>
      </c>
      <c r="W12" s="230">
        <v>2563</v>
      </c>
      <c r="X12" s="230">
        <v>2683</v>
      </c>
      <c r="Y12" s="230">
        <v>2825</v>
      </c>
      <c r="Z12" s="230">
        <v>2996</v>
      </c>
      <c r="AA12" s="230">
        <v>3183</v>
      </c>
      <c r="AB12" s="230">
        <v>21668</v>
      </c>
      <c r="AC12" s="230">
        <v>22657</v>
      </c>
      <c r="AD12" s="230">
        <v>20299</v>
      </c>
      <c r="AE12" s="230">
        <v>17654</v>
      </c>
      <c r="AF12" s="230">
        <v>15265</v>
      </c>
      <c r="AG12" s="230">
        <v>13309</v>
      </c>
      <c r="AH12" s="230">
        <v>12455</v>
      </c>
      <c r="AI12" s="230">
        <v>12020</v>
      </c>
      <c r="AJ12" s="230">
        <v>9175</v>
      </c>
      <c r="AK12" s="230">
        <v>7266</v>
      </c>
      <c r="AL12" s="230">
        <v>4604</v>
      </c>
      <c r="AM12" s="230">
        <v>3011</v>
      </c>
      <c r="AN12" s="230">
        <v>3549</v>
      </c>
      <c r="AO12" s="230">
        <v>200</v>
      </c>
      <c r="AP12" s="230">
        <v>1601</v>
      </c>
      <c r="AQ12" s="250">
        <v>1762</v>
      </c>
      <c r="AR12" s="230">
        <v>3949</v>
      </c>
      <c r="AS12" s="230">
        <v>132222</v>
      </c>
      <c r="AT12" s="230">
        <v>7492</v>
      </c>
      <c r="AU12" s="230">
        <v>8647</v>
      </c>
      <c r="AV12" s="230">
        <v>64260</v>
      </c>
      <c r="AW12" s="250">
        <v>5500</v>
      </c>
      <c r="AY12" s="14">
        <f t="shared" ref="AY12:AY17" si="4">+SUM(AZ12:BD12)</f>
        <v>224478</v>
      </c>
      <c r="AZ12" s="63">
        <f t="shared" ref="AZ12:AZ17" si="5">SUM(H12:S12)</f>
        <v>39648</v>
      </c>
      <c r="BA12" s="63">
        <f t="shared" ref="BA12:BA17" si="6">+SUM(T12,U12,V12,W12,X12,Y12)</f>
        <v>15719</v>
      </c>
      <c r="BB12" s="63">
        <f t="shared" ref="BB12:BB17" si="7">++SUM(Z12,AA12,AB12,AC12)</f>
        <v>50504</v>
      </c>
      <c r="BC12" s="63">
        <f t="shared" ref="BC12:BC17" si="8">+SUM(AD12,AE12,AF12,AG12,AH12,AI12)</f>
        <v>91002</v>
      </c>
      <c r="BD12" s="63">
        <f t="shared" ref="BD12:BD17" si="9">+SUM(AJ12,AK12,AL12,AM12,AN12)</f>
        <v>27605</v>
      </c>
    </row>
    <row r="13" spans="1:56" ht="14.25" customHeight="1" x14ac:dyDescent="0.25">
      <c r="A13" s="11" t="s">
        <v>134</v>
      </c>
      <c r="B13" s="11" t="s">
        <v>155</v>
      </c>
      <c r="C13" s="11" t="s">
        <v>154</v>
      </c>
      <c r="D13" s="11" t="s">
        <v>154</v>
      </c>
      <c r="E13" s="11" t="s">
        <v>14</v>
      </c>
      <c r="F13" s="109">
        <f>SUM(H13:AN13)</f>
        <v>683151</v>
      </c>
      <c r="G13" s="106">
        <f t="shared" ref="G13:G17" si="10">SUM(H13:M13)</f>
        <v>64382</v>
      </c>
      <c r="H13" s="230">
        <v>9160</v>
      </c>
      <c r="I13" s="230">
        <v>9971</v>
      </c>
      <c r="J13" s="230">
        <v>10780</v>
      </c>
      <c r="K13" s="230">
        <v>11096</v>
      </c>
      <c r="L13" s="230">
        <v>11668</v>
      </c>
      <c r="M13" s="230">
        <v>11707</v>
      </c>
      <c r="N13" s="230">
        <v>9299</v>
      </c>
      <c r="O13" s="230">
        <v>9208</v>
      </c>
      <c r="P13" s="230">
        <v>9126</v>
      </c>
      <c r="Q13" s="230">
        <v>9054</v>
      </c>
      <c r="R13" s="230">
        <v>9334</v>
      </c>
      <c r="S13" s="230">
        <v>9270</v>
      </c>
      <c r="T13" s="230">
        <v>9301</v>
      </c>
      <c r="U13" s="230">
        <v>9479</v>
      </c>
      <c r="V13" s="230">
        <v>9755</v>
      </c>
      <c r="W13" s="230">
        <v>9270</v>
      </c>
      <c r="X13" s="230">
        <v>9531</v>
      </c>
      <c r="Y13" s="230">
        <v>9787</v>
      </c>
      <c r="Z13" s="230">
        <v>10018</v>
      </c>
      <c r="AA13" s="230">
        <v>10240</v>
      </c>
      <c r="AB13" s="230">
        <v>62852</v>
      </c>
      <c r="AC13" s="230">
        <v>63583</v>
      </c>
      <c r="AD13" s="230">
        <v>57355</v>
      </c>
      <c r="AE13" s="230">
        <v>55216</v>
      </c>
      <c r="AF13" s="230">
        <v>51495</v>
      </c>
      <c r="AG13" s="230">
        <v>44946</v>
      </c>
      <c r="AH13" s="230">
        <v>39159</v>
      </c>
      <c r="AI13" s="230">
        <v>33038</v>
      </c>
      <c r="AJ13" s="230">
        <v>24106</v>
      </c>
      <c r="AK13" s="230">
        <v>19575</v>
      </c>
      <c r="AL13" s="230">
        <v>13707</v>
      </c>
      <c r="AM13" s="230">
        <v>9536</v>
      </c>
      <c r="AN13" s="230">
        <v>11529</v>
      </c>
      <c r="AO13" s="230">
        <v>562</v>
      </c>
      <c r="AP13" s="230">
        <v>4274</v>
      </c>
      <c r="AQ13" s="250">
        <v>4886</v>
      </c>
      <c r="AR13" s="230">
        <v>10758</v>
      </c>
      <c r="AS13" s="230">
        <v>358269</v>
      </c>
      <c r="AT13" s="230">
        <v>23530</v>
      </c>
      <c r="AU13" s="230">
        <v>25322</v>
      </c>
      <c r="AV13" s="230">
        <v>176931</v>
      </c>
      <c r="AW13" s="250">
        <v>14980</v>
      </c>
      <c r="AY13" s="14">
        <f t="shared" si="4"/>
        <v>683151</v>
      </c>
      <c r="AZ13" s="63">
        <f t="shared" si="5"/>
        <v>119673</v>
      </c>
      <c r="BA13" s="63">
        <f t="shared" si="6"/>
        <v>57123</v>
      </c>
      <c r="BB13" s="63">
        <f t="shared" si="7"/>
        <v>146693</v>
      </c>
      <c r="BC13" s="63">
        <f t="shared" si="8"/>
        <v>281209</v>
      </c>
      <c r="BD13" s="63">
        <f t="shared" si="9"/>
        <v>78453</v>
      </c>
    </row>
    <row r="14" spans="1:56" ht="14.25" customHeight="1" x14ac:dyDescent="0.25">
      <c r="A14" s="11" t="s">
        <v>135</v>
      </c>
      <c r="B14" s="11" t="s">
        <v>155</v>
      </c>
      <c r="C14" s="11" t="s">
        <v>154</v>
      </c>
      <c r="D14" s="11" t="s">
        <v>154</v>
      </c>
      <c r="E14" s="11" t="s">
        <v>72</v>
      </c>
      <c r="F14" s="109">
        <f>SUM(H14:AN14)</f>
        <v>162239</v>
      </c>
      <c r="G14" s="106">
        <f t="shared" si="10"/>
        <v>12964</v>
      </c>
      <c r="H14" s="230">
        <v>1844</v>
      </c>
      <c r="I14" s="230">
        <v>1930</v>
      </c>
      <c r="J14" s="230">
        <v>2161</v>
      </c>
      <c r="K14" s="230">
        <v>2230</v>
      </c>
      <c r="L14" s="230">
        <v>2236</v>
      </c>
      <c r="M14" s="230">
        <v>2563</v>
      </c>
      <c r="N14" s="230">
        <v>1408</v>
      </c>
      <c r="O14" s="230">
        <v>1402</v>
      </c>
      <c r="P14" s="230">
        <v>1394</v>
      </c>
      <c r="Q14" s="230">
        <v>1380</v>
      </c>
      <c r="R14" s="230">
        <v>1418</v>
      </c>
      <c r="S14" s="230">
        <v>1386</v>
      </c>
      <c r="T14" s="230">
        <v>1399</v>
      </c>
      <c r="U14" s="230">
        <v>1474</v>
      </c>
      <c r="V14" s="230">
        <v>1591</v>
      </c>
      <c r="W14" s="230">
        <v>1565</v>
      </c>
      <c r="X14" s="230">
        <v>1673</v>
      </c>
      <c r="Y14" s="230">
        <v>1749</v>
      </c>
      <c r="Z14" s="230">
        <v>1781</v>
      </c>
      <c r="AA14" s="230">
        <v>1779</v>
      </c>
      <c r="AB14" s="230">
        <v>10973</v>
      </c>
      <c r="AC14" s="230">
        <v>11523</v>
      </c>
      <c r="AD14" s="230">
        <v>11346</v>
      </c>
      <c r="AE14" s="230">
        <v>12295</v>
      </c>
      <c r="AF14" s="230">
        <v>12600</v>
      </c>
      <c r="AG14" s="230">
        <v>12574</v>
      </c>
      <c r="AH14" s="230">
        <v>12983</v>
      </c>
      <c r="AI14" s="230">
        <v>11996</v>
      </c>
      <c r="AJ14" s="230">
        <v>9642</v>
      </c>
      <c r="AK14" s="230">
        <v>7318</v>
      </c>
      <c r="AL14" s="230">
        <v>5492</v>
      </c>
      <c r="AM14" s="230">
        <v>3734</v>
      </c>
      <c r="AN14" s="230">
        <v>5400</v>
      </c>
      <c r="AO14" s="230">
        <v>94</v>
      </c>
      <c r="AP14" s="230">
        <v>875</v>
      </c>
      <c r="AQ14" s="250">
        <v>969</v>
      </c>
      <c r="AR14" s="230">
        <v>2165</v>
      </c>
      <c r="AS14" s="230">
        <v>96401</v>
      </c>
      <c r="AT14" s="230">
        <v>4929</v>
      </c>
      <c r="AU14" s="230">
        <v>6023</v>
      </c>
      <c r="AV14" s="230">
        <v>51952</v>
      </c>
      <c r="AW14" s="250">
        <v>3016</v>
      </c>
      <c r="AY14" s="14">
        <f t="shared" si="4"/>
        <v>162239</v>
      </c>
      <c r="AZ14" s="63">
        <f t="shared" si="5"/>
        <v>21352</v>
      </c>
      <c r="BA14" s="63">
        <f t="shared" si="6"/>
        <v>9451</v>
      </c>
      <c r="BB14" s="63">
        <f t="shared" si="7"/>
        <v>26056</v>
      </c>
      <c r="BC14" s="63">
        <f t="shared" si="8"/>
        <v>73794</v>
      </c>
      <c r="BD14" s="63">
        <f t="shared" si="9"/>
        <v>31586</v>
      </c>
    </row>
    <row r="15" spans="1:56" ht="14.25" customHeight="1" x14ac:dyDescent="0.25">
      <c r="A15" s="11" t="s">
        <v>136</v>
      </c>
      <c r="B15" s="11" t="s">
        <v>155</v>
      </c>
      <c r="C15" s="11" t="s">
        <v>154</v>
      </c>
      <c r="D15" s="11" t="s">
        <v>154</v>
      </c>
      <c r="E15" s="11" t="s">
        <v>79</v>
      </c>
      <c r="F15" s="109">
        <f t="shared" ref="F15:F17" si="11">SUM(H15:AN15)</f>
        <v>39879</v>
      </c>
      <c r="G15" s="106">
        <f t="shared" si="10"/>
        <v>3205</v>
      </c>
      <c r="H15" s="230">
        <v>437</v>
      </c>
      <c r="I15" s="230">
        <v>488</v>
      </c>
      <c r="J15" s="230">
        <v>564</v>
      </c>
      <c r="K15" s="230">
        <v>566</v>
      </c>
      <c r="L15" s="230">
        <v>539</v>
      </c>
      <c r="M15" s="230">
        <v>611</v>
      </c>
      <c r="N15" s="230">
        <v>460</v>
      </c>
      <c r="O15" s="230">
        <v>459</v>
      </c>
      <c r="P15" s="230">
        <v>467</v>
      </c>
      <c r="Q15" s="230">
        <v>478</v>
      </c>
      <c r="R15" s="230">
        <v>510</v>
      </c>
      <c r="S15" s="230">
        <v>527</v>
      </c>
      <c r="T15" s="230">
        <v>547</v>
      </c>
      <c r="U15" s="230">
        <v>565</v>
      </c>
      <c r="V15" s="230">
        <v>586</v>
      </c>
      <c r="W15" s="230">
        <v>558</v>
      </c>
      <c r="X15" s="230">
        <v>578</v>
      </c>
      <c r="Y15" s="230">
        <v>593</v>
      </c>
      <c r="Z15" s="230">
        <v>596</v>
      </c>
      <c r="AA15" s="230">
        <v>590</v>
      </c>
      <c r="AB15" s="230">
        <v>3444</v>
      </c>
      <c r="AC15" s="230">
        <v>3307</v>
      </c>
      <c r="AD15" s="230">
        <v>3248</v>
      </c>
      <c r="AE15" s="230">
        <v>3020</v>
      </c>
      <c r="AF15" s="230">
        <v>2957</v>
      </c>
      <c r="AG15" s="230">
        <v>2568</v>
      </c>
      <c r="AH15" s="230">
        <v>2508</v>
      </c>
      <c r="AI15" s="230">
        <v>2286</v>
      </c>
      <c r="AJ15" s="230">
        <v>1786</v>
      </c>
      <c r="AK15" s="230">
        <v>1533</v>
      </c>
      <c r="AL15" s="230">
        <v>1014</v>
      </c>
      <c r="AM15" s="230">
        <v>691</v>
      </c>
      <c r="AN15" s="230">
        <v>798</v>
      </c>
      <c r="AO15" s="230">
        <v>26</v>
      </c>
      <c r="AP15" s="230">
        <v>201</v>
      </c>
      <c r="AQ15" s="250">
        <v>236</v>
      </c>
      <c r="AR15" s="230">
        <v>513</v>
      </c>
      <c r="AS15" s="230">
        <v>27941</v>
      </c>
      <c r="AT15" s="230">
        <v>1806</v>
      </c>
      <c r="AU15" s="230">
        <v>2073</v>
      </c>
      <c r="AV15" s="230">
        <v>12015</v>
      </c>
      <c r="AW15" s="250">
        <v>716</v>
      </c>
      <c r="AY15" s="14">
        <f t="shared" si="4"/>
        <v>39879</v>
      </c>
      <c r="AZ15" s="63">
        <f t="shared" si="5"/>
        <v>6106</v>
      </c>
      <c r="BA15" s="63">
        <f t="shared" si="6"/>
        <v>3427</v>
      </c>
      <c r="BB15" s="63">
        <f t="shared" si="7"/>
        <v>7937</v>
      </c>
      <c r="BC15" s="63">
        <f t="shared" si="8"/>
        <v>16587</v>
      </c>
      <c r="BD15" s="63">
        <f t="shared" si="9"/>
        <v>5822</v>
      </c>
    </row>
    <row r="16" spans="1:56" ht="14.25" customHeight="1" x14ac:dyDescent="0.25">
      <c r="A16" s="11" t="s">
        <v>137</v>
      </c>
      <c r="B16" s="11" t="s">
        <v>155</v>
      </c>
      <c r="C16" s="11" t="s">
        <v>154</v>
      </c>
      <c r="D16" s="11" t="s">
        <v>154</v>
      </c>
      <c r="E16" s="11" t="s">
        <v>85</v>
      </c>
      <c r="F16" s="109">
        <f t="shared" si="11"/>
        <v>44497</v>
      </c>
      <c r="G16" s="106">
        <f t="shared" si="10"/>
        <v>3878</v>
      </c>
      <c r="H16" s="230">
        <v>523</v>
      </c>
      <c r="I16" s="230">
        <v>595</v>
      </c>
      <c r="J16" s="230">
        <v>588</v>
      </c>
      <c r="K16" s="230">
        <v>707</v>
      </c>
      <c r="L16" s="230">
        <v>729</v>
      </c>
      <c r="M16" s="230">
        <v>736</v>
      </c>
      <c r="N16" s="230">
        <v>465</v>
      </c>
      <c r="O16" s="230">
        <v>469</v>
      </c>
      <c r="P16" s="230">
        <v>474</v>
      </c>
      <c r="Q16" s="230">
        <v>471</v>
      </c>
      <c r="R16" s="230">
        <v>501</v>
      </c>
      <c r="S16" s="230">
        <v>508</v>
      </c>
      <c r="T16" s="230">
        <v>515</v>
      </c>
      <c r="U16" s="230">
        <v>524</v>
      </c>
      <c r="V16" s="230">
        <v>537</v>
      </c>
      <c r="W16" s="230">
        <v>496</v>
      </c>
      <c r="X16" s="230">
        <v>506</v>
      </c>
      <c r="Y16" s="230">
        <v>512</v>
      </c>
      <c r="Z16" s="230">
        <v>515</v>
      </c>
      <c r="AA16" s="230">
        <v>514</v>
      </c>
      <c r="AB16" s="230">
        <v>3087</v>
      </c>
      <c r="AC16" s="230">
        <v>3315</v>
      </c>
      <c r="AD16" s="230">
        <v>3424</v>
      </c>
      <c r="AE16" s="230">
        <v>3471</v>
      </c>
      <c r="AF16" s="230">
        <v>3244</v>
      </c>
      <c r="AG16" s="230">
        <v>3062</v>
      </c>
      <c r="AH16" s="230">
        <v>2828</v>
      </c>
      <c r="AI16" s="230">
        <v>2739</v>
      </c>
      <c r="AJ16" s="230">
        <v>2193</v>
      </c>
      <c r="AK16" s="230">
        <v>1995</v>
      </c>
      <c r="AL16" s="230">
        <v>1525</v>
      </c>
      <c r="AM16" s="230">
        <v>1241</v>
      </c>
      <c r="AN16" s="230">
        <v>1488</v>
      </c>
      <c r="AO16" s="230">
        <v>32</v>
      </c>
      <c r="AP16" s="230">
        <v>250</v>
      </c>
      <c r="AQ16" s="250">
        <v>273</v>
      </c>
      <c r="AR16" s="230">
        <v>614</v>
      </c>
      <c r="AS16" s="230">
        <v>25296</v>
      </c>
      <c r="AT16" s="230">
        <v>1400</v>
      </c>
      <c r="AU16" s="230">
        <v>1697</v>
      </c>
      <c r="AV16" s="230">
        <v>11630</v>
      </c>
      <c r="AW16" s="250">
        <v>856</v>
      </c>
      <c r="AY16" s="14">
        <f t="shared" si="4"/>
        <v>44497</v>
      </c>
      <c r="AZ16" s="63">
        <f t="shared" si="5"/>
        <v>6766</v>
      </c>
      <c r="BA16" s="63">
        <f t="shared" si="6"/>
        <v>3090</v>
      </c>
      <c r="BB16" s="63">
        <f t="shared" si="7"/>
        <v>7431</v>
      </c>
      <c r="BC16" s="63">
        <f t="shared" si="8"/>
        <v>18768</v>
      </c>
      <c r="BD16" s="63">
        <f t="shared" si="9"/>
        <v>8442</v>
      </c>
    </row>
    <row r="17" spans="1:56" ht="14.25" customHeight="1" thickBot="1" x14ac:dyDescent="0.3">
      <c r="A17" s="111" t="s">
        <v>138</v>
      </c>
      <c r="B17" s="111" t="s">
        <v>155</v>
      </c>
      <c r="C17" s="111" t="s">
        <v>154</v>
      </c>
      <c r="D17" s="111" t="s">
        <v>154</v>
      </c>
      <c r="E17" s="111" t="s">
        <v>20</v>
      </c>
      <c r="F17" s="110">
        <f t="shared" si="11"/>
        <v>290497</v>
      </c>
      <c r="G17" s="107">
        <f t="shared" si="10"/>
        <v>20227</v>
      </c>
      <c r="H17" s="237">
        <v>2678</v>
      </c>
      <c r="I17" s="237">
        <v>2895</v>
      </c>
      <c r="J17" s="237">
        <v>3507</v>
      </c>
      <c r="K17" s="237">
        <v>3552</v>
      </c>
      <c r="L17" s="237">
        <v>3717</v>
      </c>
      <c r="M17" s="237">
        <v>3878</v>
      </c>
      <c r="N17" s="237">
        <v>4416</v>
      </c>
      <c r="O17" s="237">
        <v>4435</v>
      </c>
      <c r="P17" s="237">
        <v>4459</v>
      </c>
      <c r="Q17" s="237">
        <v>4493</v>
      </c>
      <c r="R17" s="237">
        <v>4686</v>
      </c>
      <c r="S17" s="237">
        <v>4723</v>
      </c>
      <c r="T17" s="237">
        <v>4757</v>
      </c>
      <c r="U17" s="237">
        <v>4783</v>
      </c>
      <c r="V17" s="237">
        <v>4811</v>
      </c>
      <c r="W17" s="237">
        <v>4484</v>
      </c>
      <c r="X17" s="237">
        <v>4504</v>
      </c>
      <c r="Y17" s="237">
        <v>4525</v>
      </c>
      <c r="Z17" s="237">
        <v>4532</v>
      </c>
      <c r="AA17" s="237">
        <v>4539</v>
      </c>
      <c r="AB17" s="237">
        <v>23382</v>
      </c>
      <c r="AC17" s="237">
        <v>23504</v>
      </c>
      <c r="AD17" s="237">
        <v>22767</v>
      </c>
      <c r="AE17" s="237">
        <v>22984</v>
      </c>
      <c r="AF17" s="237">
        <v>21157</v>
      </c>
      <c r="AG17" s="237">
        <v>18553</v>
      </c>
      <c r="AH17" s="237">
        <v>16331</v>
      </c>
      <c r="AI17" s="237">
        <v>14039</v>
      </c>
      <c r="AJ17" s="237">
        <v>11424</v>
      </c>
      <c r="AK17" s="237">
        <v>9950</v>
      </c>
      <c r="AL17" s="237">
        <v>7973</v>
      </c>
      <c r="AM17" s="237">
        <v>6489</v>
      </c>
      <c r="AN17" s="237">
        <v>7570</v>
      </c>
      <c r="AO17" s="237">
        <v>161</v>
      </c>
      <c r="AP17" s="237">
        <v>1227</v>
      </c>
      <c r="AQ17" s="251">
        <v>1451</v>
      </c>
      <c r="AR17" s="237">
        <v>3144</v>
      </c>
      <c r="AS17" s="237">
        <v>112952</v>
      </c>
      <c r="AT17" s="237">
        <v>8306</v>
      </c>
      <c r="AU17" s="237">
        <v>8196</v>
      </c>
      <c r="AV17" s="237">
        <v>51109</v>
      </c>
      <c r="AW17" s="251">
        <v>4380</v>
      </c>
      <c r="AY17" s="113">
        <f t="shared" si="4"/>
        <v>290497</v>
      </c>
      <c r="AZ17" s="112">
        <f t="shared" si="5"/>
        <v>47439</v>
      </c>
      <c r="BA17" s="112">
        <f t="shared" si="6"/>
        <v>27864</v>
      </c>
      <c r="BB17" s="112">
        <f t="shared" si="7"/>
        <v>55957</v>
      </c>
      <c r="BC17" s="112">
        <f t="shared" si="8"/>
        <v>115831</v>
      </c>
      <c r="BD17" s="112">
        <f t="shared" si="9"/>
        <v>43406</v>
      </c>
    </row>
    <row r="18" spans="1:56" ht="10.5" customHeight="1" x14ac:dyDescent="0.25"/>
    <row r="19" spans="1:56" x14ac:dyDescent="0.15">
      <c r="A19" s="252" t="s">
        <v>246</v>
      </c>
      <c r="B19" s="92"/>
    </row>
    <row r="20" spans="1:56" x14ac:dyDescent="0.15">
      <c r="A20" s="252" t="s">
        <v>244</v>
      </c>
      <c r="B20" s="93"/>
    </row>
    <row r="21" spans="1:56" x14ac:dyDescent="0.15">
      <c r="A21" s="252" t="s">
        <v>245</v>
      </c>
      <c r="B21" s="94"/>
    </row>
    <row r="22" spans="1:56" x14ac:dyDescent="0.25">
      <c r="A22" s="94"/>
      <c r="B22" s="94"/>
    </row>
    <row r="23" spans="1:56" ht="13.5" customHeight="1" x14ac:dyDescent="0.25">
      <c r="A23" s="94"/>
      <c r="B23" s="94"/>
    </row>
    <row r="25" spans="1:56" s="18" customFormat="1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56" s="18" customFormat="1" ht="15" x14ac:dyDescent="0.25">
      <c r="A26" s="11"/>
      <c r="B26" s="19" t="s">
        <v>156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56" s="18" customFormat="1" ht="15.75" customHeight="1" x14ac:dyDescent="0.25">
      <c r="A27" s="11"/>
      <c r="B27" s="20" t="s">
        <v>117</v>
      </c>
      <c r="C27" s="11"/>
      <c r="D27" s="11"/>
      <c r="E27" s="11"/>
      <c r="F27" s="11"/>
      <c r="G27" s="11"/>
      <c r="H27" s="11"/>
      <c r="J27" s="11"/>
      <c r="K27" s="21" t="str">
        <f>+CONCATENATE("Poblacion ",$B$27," por distrito, 2021")</f>
        <v>Poblacion Total por distrito, 2021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56" s="18" customFormat="1" ht="1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56" s="18" customFormat="1" ht="1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56" s="18" customFormat="1" ht="16.5" customHeight="1" x14ac:dyDescent="0.25">
      <c r="A30" s="11"/>
      <c r="B30" s="11"/>
      <c r="C30" s="11"/>
      <c r="D30" s="11"/>
      <c r="E30" s="11"/>
      <c r="F30" s="416" t="str">
        <f>+B27</f>
        <v>Total</v>
      </c>
      <c r="G30" s="41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56" s="18" customFormat="1" ht="22.5" customHeight="1" thickBot="1" x14ac:dyDescent="0.3">
      <c r="A31" s="11"/>
      <c r="B31" s="11"/>
      <c r="C31" s="11"/>
      <c r="D31" s="11"/>
      <c r="E31" s="22" t="s">
        <v>153</v>
      </c>
      <c r="F31" s="419">
        <f>+SUM(F32:F38)</f>
        <v>1669636</v>
      </c>
      <c r="G31" s="41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56" s="18" customFormat="1" ht="26.25" customHeight="1" x14ac:dyDescent="0.25">
      <c r="A32" s="11"/>
      <c r="B32" s="11"/>
      <c r="C32" s="11"/>
      <c r="D32" s="11"/>
      <c r="E32" s="23" t="s">
        <v>14</v>
      </c>
      <c r="F32" s="16">
        <f t="shared" ref="F32:F38" si="12">+INDEX($AY$10:$BD$17,MATCH($E32,$E$10:$E$17,0),MATCH($B$27,$AY$8:$BD$8,0))</f>
        <v>683151</v>
      </c>
      <c r="G32" s="24">
        <f t="shared" ref="G32:G38" si="13">+IFERROR(F32/$F$31,0)</f>
        <v>0.40916163762640478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s="18" customFormat="1" ht="26.25" customHeight="1" x14ac:dyDescent="0.25">
      <c r="A33" s="11"/>
      <c r="B33" s="11"/>
      <c r="C33" s="11"/>
      <c r="D33" s="11"/>
      <c r="E33" s="23" t="s">
        <v>23</v>
      </c>
      <c r="F33" s="16">
        <f t="shared" si="12"/>
        <v>224478</v>
      </c>
      <c r="G33" s="24">
        <f t="shared" si="13"/>
        <v>0.13444726874600213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:43" s="18" customFormat="1" ht="26.25" customHeight="1" x14ac:dyDescent="0.25">
      <c r="A34" s="11"/>
      <c r="B34" s="11"/>
      <c r="C34" s="11"/>
      <c r="D34" s="11"/>
      <c r="E34" s="23" t="s">
        <v>17</v>
      </c>
      <c r="F34" s="16">
        <f t="shared" si="12"/>
        <v>224895</v>
      </c>
      <c r="G34" s="24">
        <f t="shared" si="13"/>
        <v>0.13469702378242923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s="18" customFormat="1" ht="26.25" customHeight="1" x14ac:dyDescent="0.25">
      <c r="A35" s="11"/>
      <c r="B35" s="11"/>
      <c r="C35" s="11"/>
      <c r="D35" s="11"/>
      <c r="E35" s="23" t="s">
        <v>20</v>
      </c>
      <c r="F35" s="16">
        <f t="shared" si="12"/>
        <v>290497</v>
      </c>
      <c r="G35" s="24">
        <f t="shared" si="13"/>
        <v>0.17398822258264676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s="18" customFormat="1" ht="26.25" customHeight="1" x14ac:dyDescent="0.25">
      <c r="A36" s="11"/>
      <c r="B36" s="11"/>
      <c r="C36" s="11"/>
      <c r="D36" s="11"/>
      <c r="E36" s="23" t="s">
        <v>72</v>
      </c>
      <c r="F36" s="16">
        <f t="shared" si="12"/>
        <v>162239</v>
      </c>
      <c r="G36" s="24">
        <f t="shared" si="13"/>
        <v>9.7170281426610355E-2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s="18" customFormat="1" ht="26.25" customHeight="1" x14ac:dyDescent="0.25">
      <c r="A37" s="11"/>
      <c r="B37" s="11"/>
      <c r="C37" s="11"/>
      <c r="D37" s="11"/>
      <c r="E37" s="23" t="s">
        <v>79</v>
      </c>
      <c r="F37" s="16">
        <f t="shared" si="12"/>
        <v>39879</v>
      </c>
      <c r="G37" s="24">
        <f t="shared" si="13"/>
        <v>2.3884846757017696E-2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s="18" customFormat="1" ht="26.25" customHeight="1" x14ac:dyDescent="0.25">
      <c r="A38" s="11"/>
      <c r="B38" s="11"/>
      <c r="C38" s="11"/>
      <c r="D38" s="11"/>
      <c r="E38" s="23" t="s">
        <v>85</v>
      </c>
      <c r="F38" s="16">
        <f t="shared" si="12"/>
        <v>44497</v>
      </c>
      <c r="G38" s="24">
        <f t="shared" si="13"/>
        <v>2.6650719078889051E-2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3" s="18" customFormat="1" ht="12" customHeight="1" x14ac:dyDescent="0.25">
      <c r="A39" s="11"/>
      <c r="B39" s="11"/>
      <c r="C39" s="11"/>
      <c r="D39" s="25"/>
      <c r="E39" s="26" t="str">
        <f>+A19</f>
        <v>NOTA: POBLACION DE 0 A 5 AÑOS ES INFORMACION DE NIÑOS REGISTRADOS EN PADRON NOMINAL AL 31 DE DICIEMBRE 2020. (https://www.minsa.gob.pe/reunis/data/poblacion_padron_nominal.asp)</v>
      </c>
      <c r="F39" s="25"/>
      <c r="G39" s="25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s="18" customFormat="1" ht="12" customHeight="1" x14ac:dyDescent="0.25">
      <c r="A40" s="11"/>
      <c r="B40" s="11"/>
      <c r="C40" s="11"/>
      <c r="D40" s="11"/>
      <c r="E40" s="27" t="str">
        <f>+A20</f>
        <v>Poblacion 6 a Más años, INEI: CENSO NACIONAL XI DE POBLACION Y VIVIVIENDA 2017_(https://www.minsa.gob.pe/reunis/data/poblacion_estimada.asp)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s="18" customFormat="1" ht="12" customHeight="1" x14ac:dyDescent="0.25">
      <c r="A41" s="11"/>
      <c r="B41" s="11"/>
      <c r="C41" s="11"/>
      <c r="D41" s="11"/>
      <c r="E41" s="28" t="s">
        <v>157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3" s="18" customFormat="1" ht="1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s="18" customFormat="1" ht="1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5" spans="1:43" s="18" customFormat="1" ht="18.75" x14ac:dyDescent="0.25">
      <c r="A45" s="11"/>
      <c r="B45" s="11"/>
      <c r="C45" s="11"/>
      <c r="D45" s="11"/>
      <c r="E45" s="11"/>
      <c r="F45" s="11"/>
      <c r="G45" s="11"/>
      <c r="H45" s="11"/>
      <c r="I45" s="21" t="str">
        <f>+CONCATENATE("Poblacion Padron Nominal / INEI 2021 por Etapa de vida, ",$B$47)</f>
        <v>Poblacion Padron Nominal / INEI 2021 por Etapa de vida, DIRIS Lima Este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3" s="18" customFormat="1" ht="15" x14ac:dyDescent="0.25">
      <c r="A46" s="11"/>
      <c r="B46" s="19" t="s">
        <v>158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1:43" s="18" customFormat="1" ht="15.75" customHeight="1" x14ac:dyDescent="0.25">
      <c r="A47" s="11"/>
      <c r="B47" s="20" t="s">
        <v>153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1:43" s="18" customFormat="1" ht="1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s="18" customFormat="1" ht="1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 s="18" customFormat="1" ht="16.5" customHeight="1" x14ac:dyDescent="0.25">
      <c r="A50" s="11"/>
      <c r="B50" s="11"/>
      <c r="C50" s="11"/>
      <c r="D50" s="11"/>
      <c r="E50" s="11"/>
      <c r="F50" s="416" t="s">
        <v>117</v>
      </c>
      <c r="G50" s="41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s="18" customFormat="1" ht="22.5" customHeight="1" thickBot="1" x14ac:dyDescent="0.3">
      <c r="A51" s="11"/>
      <c r="B51" s="11"/>
      <c r="C51" s="11"/>
      <c r="D51" s="11"/>
      <c r="E51" s="22" t="s">
        <v>117</v>
      </c>
      <c r="F51" s="29">
        <f>+SUM(F52:F56)</f>
        <v>1669636</v>
      </c>
      <c r="G51" s="29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s="18" customFormat="1" ht="26.25" customHeight="1" x14ac:dyDescent="0.25">
      <c r="A52" s="11"/>
      <c r="B52" s="11"/>
      <c r="C52" s="11"/>
      <c r="D52" s="11"/>
      <c r="E52" s="23" t="s">
        <v>141</v>
      </c>
      <c r="F52" s="16">
        <f>+INDEX($AY$10:$BD$17,MATCH($B$47,$E$10:$E$17,0),MATCH($E52,$AY$8:$BD$8,0))</f>
        <v>279613</v>
      </c>
      <c r="G52" s="24">
        <f>+IFERROR(F52/$F$51,0)</f>
        <v>0.16746943645201709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s="18" customFormat="1" ht="26.25" customHeight="1" x14ac:dyDescent="0.25">
      <c r="A53" s="11"/>
      <c r="B53" s="11"/>
      <c r="C53" s="11"/>
      <c r="D53" s="11"/>
      <c r="E53" s="23" t="s">
        <v>142</v>
      </c>
      <c r="F53" s="16">
        <f>+INDEX($AY$10:$BD$17,MATCH($B$47,$E$10:$E$17,0),MATCH($E53,$AY$8:$BD$8,0))</f>
        <v>134619</v>
      </c>
      <c r="G53" s="24">
        <f t="shared" ref="G53:G56" si="14">+IFERROR(F53/$F$51,0)</f>
        <v>8.0627753594196577E-2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s="18" customFormat="1" ht="26.25" customHeight="1" x14ac:dyDescent="0.25">
      <c r="A54" s="11"/>
      <c r="B54" s="11"/>
      <c r="C54" s="11"/>
      <c r="D54" s="11"/>
      <c r="E54" s="23" t="s">
        <v>143</v>
      </c>
      <c r="F54" s="16">
        <f>+INDEX($AY$10:$BD$17,MATCH($B$47,$E$10:$E$17,0),MATCH($E54,$AY$8:$BD$8,0))</f>
        <v>339017</v>
      </c>
      <c r="G54" s="24">
        <f t="shared" si="14"/>
        <v>0.20304844888346921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s="18" customFormat="1" ht="26.25" customHeight="1" x14ac:dyDescent="0.25">
      <c r="A55" s="11"/>
      <c r="B55" s="11"/>
      <c r="C55" s="11"/>
      <c r="D55" s="11"/>
      <c r="E55" s="23" t="s">
        <v>144</v>
      </c>
      <c r="F55" s="16">
        <f>+INDEX($AY$10:$BD$17,MATCH($B$47,$E$10:$E$17,0),MATCH($E55,$AY$8:$BD$8,0))</f>
        <v>689462</v>
      </c>
      <c r="G55" s="24">
        <f t="shared" si="14"/>
        <v>0.41294150341751135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s="18" customFormat="1" ht="26.25" customHeight="1" x14ac:dyDescent="0.25">
      <c r="A56" s="11"/>
      <c r="B56" s="11"/>
      <c r="C56" s="11"/>
      <c r="D56" s="11"/>
      <c r="E56" s="23" t="s">
        <v>145</v>
      </c>
      <c r="F56" s="16">
        <f>+INDEX($AY$10:$BD$17,MATCH($B$47,$E$10:$E$17,0),MATCH($E56,$AY$8:$BD$8,0))</f>
        <v>226925</v>
      </c>
      <c r="G56" s="24">
        <f t="shared" si="14"/>
        <v>0.13591285765280575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s="18" customFormat="1" ht="12" customHeight="1" x14ac:dyDescent="0.25">
      <c r="A57" s="11"/>
      <c r="B57" s="11"/>
      <c r="C57" s="11"/>
      <c r="D57" s="25"/>
      <c r="E57" s="26"/>
      <c r="F57" s="25"/>
      <c r="G57" s="25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s="18" customFormat="1" ht="12" customHeight="1" x14ac:dyDescent="0.2">
      <c r="A58" s="11"/>
      <c r="B58" s="11"/>
      <c r="C58" s="11"/>
      <c r="D58" s="11"/>
      <c r="E58" s="3" t="s">
        <v>246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s="18" customFormat="1" ht="12" customHeight="1" x14ac:dyDescent="0.2">
      <c r="A59" s="11"/>
      <c r="B59" s="11"/>
      <c r="C59" s="11"/>
      <c r="D59" s="11"/>
      <c r="E59" s="3" t="s">
        <v>244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s="18" customFormat="1" ht="15" x14ac:dyDescent="0.2">
      <c r="A60" s="11"/>
      <c r="B60" s="11"/>
      <c r="C60" s="11"/>
      <c r="D60" s="11"/>
      <c r="E60" s="3" t="s">
        <v>245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3" s="18" customFormat="1" ht="1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</row>
  </sheetData>
  <mergeCells count="22">
    <mergeCell ref="A8:A9"/>
    <mergeCell ref="B8:B9"/>
    <mergeCell ref="C8:C9"/>
    <mergeCell ref="D8:D9"/>
    <mergeCell ref="E8:E9"/>
    <mergeCell ref="BD8:BD9"/>
    <mergeCell ref="AO8:AQ8"/>
    <mergeCell ref="AR8:AR9"/>
    <mergeCell ref="AS8:AS9"/>
    <mergeCell ref="AT8:AV8"/>
    <mergeCell ref="AW8:AW9"/>
    <mergeCell ref="F50:G50"/>
    <mergeCell ref="AZ8:AZ9"/>
    <mergeCell ref="BA8:BA9"/>
    <mergeCell ref="BB8:BB9"/>
    <mergeCell ref="BC8:BC9"/>
    <mergeCell ref="F30:G30"/>
    <mergeCell ref="F31:G31"/>
    <mergeCell ref="AY8:AY9"/>
    <mergeCell ref="H8:AA8"/>
    <mergeCell ref="AB8:AN8"/>
    <mergeCell ref="F8:G8"/>
  </mergeCells>
  <dataValidations count="2">
    <dataValidation type="list" allowBlank="1" showInputMessage="1" showErrorMessage="1" sqref="B47">
      <formula1>$E$10:$E$17</formula1>
    </dataValidation>
    <dataValidation type="list" allowBlank="1" showInputMessage="1" showErrorMessage="1" sqref="B27">
      <formula1>$E$51:$E$56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3:DX136"/>
  <sheetViews>
    <sheetView showGridLines="0" zoomScale="85" zoomScaleNormal="85" workbookViewId="0">
      <pane xSplit="7" ySplit="9" topLeftCell="H40" activePane="bottomRight" state="frozen"/>
      <selection activeCell="G119" sqref="G119"/>
      <selection pane="topRight" activeCell="G119" sqref="G119"/>
      <selection pane="bottomLeft" activeCell="G119" sqref="G119"/>
      <selection pane="bottomRight" activeCell="B47" sqref="B47"/>
    </sheetView>
  </sheetViews>
  <sheetFormatPr baseColWidth="10" defaultRowHeight="15" x14ac:dyDescent="0.25"/>
  <cols>
    <col min="1" max="1" width="9.7109375" style="11" customWidth="1"/>
    <col min="2" max="2" width="14.85546875" style="11" customWidth="1"/>
    <col min="3" max="3" width="9.7109375" style="11" customWidth="1"/>
    <col min="4" max="4" width="14.28515625" style="11" customWidth="1"/>
    <col min="5" max="9" width="11.85546875" style="11" customWidth="1"/>
    <col min="10" max="10" width="12.42578125" style="11" bestFit="1" customWidth="1"/>
    <col min="11" max="13" width="10.7109375" style="11" customWidth="1"/>
    <col min="14" max="14" width="14.7109375" style="11" customWidth="1"/>
    <col min="15" max="18" width="10.7109375" style="11" customWidth="1"/>
    <col min="19" max="19" width="11.7109375" style="11" customWidth="1"/>
    <col min="20" max="29" width="10.7109375" style="11" customWidth="1"/>
    <col min="30" max="30" width="11.85546875" style="11" customWidth="1"/>
    <col min="31" max="31" width="12.140625" style="11" customWidth="1"/>
    <col min="32" max="34" width="11.85546875" style="11" customWidth="1"/>
    <col min="35" max="35" width="12.42578125" style="11" customWidth="1"/>
    <col min="36" max="37" width="11.85546875" style="11" customWidth="1"/>
    <col min="38" max="38" width="11.42578125" style="11" customWidth="1"/>
    <col min="39" max="42" width="10.7109375" style="11" customWidth="1"/>
    <col min="43" max="55" width="11.42578125" style="18" customWidth="1"/>
    <col min="56" max="65" width="11.42578125" style="18"/>
    <col min="66" max="68" width="11.85546875" style="18" bestFit="1" customWidth="1"/>
    <col min="69" max="69" width="11.42578125" style="18" bestFit="1" customWidth="1"/>
    <col min="70" max="70" width="10.85546875" style="18" bestFit="1" customWidth="1"/>
    <col min="71" max="71" width="9.5703125" style="18" bestFit="1" customWidth="1"/>
    <col min="72" max="74" width="10" style="18" bestFit="1" customWidth="1"/>
    <col min="75" max="77" width="10.42578125" style="18" bestFit="1" customWidth="1"/>
    <col min="78" max="78" width="10" style="18" bestFit="1" customWidth="1"/>
    <col min="79" max="91" width="11.42578125" style="18"/>
    <col min="92" max="92" width="6.7109375" style="18" customWidth="1"/>
    <col min="93" max="109" width="7.42578125" style="18" customWidth="1"/>
    <col min="110" max="126" width="7.5703125" style="18" customWidth="1"/>
    <col min="127" max="16384" width="11.42578125" style="18"/>
  </cols>
  <sheetData>
    <row r="3" spans="1:128" ht="23.25" x14ac:dyDescent="0.25">
      <c r="E3" s="10" t="s">
        <v>224</v>
      </c>
    </row>
    <row r="4" spans="1:128" ht="6.75" customHeight="1" x14ac:dyDescent="0.25"/>
    <row r="5" spans="1:128" ht="6.75" customHeight="1" x14ac:dyDescent="0.25"/>
    <row r="6" spans="1:128" ht="6.75" customHeight="1" x14ac:dyDescent="0.25"/>
    <row r="7" spans="1:128" ht="6.75" customHeight="1" thickBot="1" x14ac:dyDescent="0.3"/>
    <row r="8" spans="1:128" s="11" customFormat="1" ht="15.75" customHeight="1" thickBot="1" x14ac:dyDescent="0.3">
      <c r="A8" s="438"/>
      <c r="B8" s="440" t="s">
        <v>149</v>
      </c>
      <c r="C8" s="440" t="s">
        <v>150</v>
      </c>
      <c r="D8" s="440" t="s">
        <v>151</v>
      </c>
      <c r="E8" s="453" t="s">
        <v>159</v>
      </c>
      <c r="F8" s="455" t="s">
        <v>160</v>
      </c>
      <c r="G8" s="457" t="s">
        <v>161</v>
      </c>
      <c r="H8" s="459" t="s">
        <v>162</v>
      </c>
      <c r="I8" s="460"/>
      <c r="J8" s="461" t="s">
        <v>163</v>
      </c>
      <c r="K8" s="462"/>
      <c r="L8" s="462"/>
      <c r="M8" s="462"/>
      <c r="N8" s="463"/>
      <c r="O8" s="464" t="s">
        <v>164</v>
      </c>
      <c r="P8" s="465"/>
      <c r="Q8" s="465"/>
      <c r="R8" s="465"/>
      <c r="S8" s="466"/>
      <c r="T8" s="30" t="s">
        <v>163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2"/>
      <c r="AN8" s="138" t="s">
        <v>140</v>
      </c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23" t="s">
        <v>164</v>
      </c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5"/>
      <c r="BX8" s="139" t="s">
        <v>140</v>
      </c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40"/>
      <c r="CL8" s="140"/>
      <c r="CM8" s="141"/>
      <c r="CO8" s="467" t="s">
        <v>163</v>
      </c>
      <c r="CP8" s="468"/>
      <c r="CQ8" s="468"/>
      <c r="CR8" s="468"/>
      <c r="CS8" s="468"/>
      <c r="CT8" s="468"/>
      <c r="CU8" s="468"/>
      <c r="CV8" s="468"/>
      <c r="CW8" s="468"/>
      <c r="CX8" s="468"/>
      <c r="CY8" s="468"/>
      <c r="CZ8" s="468"/>
      <c r="DA8" s="468"/>
      <c r="DB8" s="468"/>
      <c r="DC8" s="468"/>
      <c r="DD8" s="468"/>
      <c r="DE8" s="468"/>
      <c r="DF8" s="469" t="s">
        <v>164</v>
      </c>
      <c r="DG8" s="470"/>
      <c r="DH8" s="470"/>
      <c r="DI8" s="470"/>
      <c r="DJ8" s="470"/>
      <c r="DK8" s="470"/>
      <c r="DL8" s="470"/>
      <c r="DM8" s="470"/>
      <c r="DN8" s="470"/>
      <c r="DO8" s="470"/>
      <c r="DP8" s="470"/>
      <c r="DQ8" s="470"/>
      <c r="DR8" s="470"/>
      <c r="DS8" s="470"/>
      <c r="DT8" s="470"/>
      <c r="DU8" s="470"/>
      <c r="DV8" s="471"/>
      <c r="DX8" s="450" t="s">
        <v>146</v>
      </c>
    </row>
    <row r="9" spans="1:128" s="11" customFormat="1" ht="33.75" customHeight="1" thickBot="1" x14ac:dyDescent="0.3">
      <c r="A9" s="449" t="s">
        <v>147</v>
      </c>
      <c r="B9" s="452"/>
      <c r="C9" s="452"/>
      <c r="D9" s="452"/>
      <c r="E9" s="454"/>
      <c r="F9" s="456"/>
      <c r="G9" s="458"/>
      <c r="H9" s="33" t="s">
        <v>165</v>
      </c>
      <c r="I9" s="119" t="s">
        <v>166</v>
      </c>
      <c r="J9" s="34" t="s">
        <v>141</v>
      </c>
      <c r="K9" s="35" t="s">
        <v>142</v>
      </c>
      <c r="L9" s="35" t="s">
        <v>143</v>
      </c>
      <c r="M9" s="35" t="s">
        <v>144</v>
      </c>
      <c r="N9" s="36" t="s">
        <v>145</v>
      </c>
      <c r="O9" s="120" t="s">
        <v>141</v>
      </c>
      <c r="P9" s="121" t="s">
        <v>142</v>
      </c>
      <c r="Q9" s="121" t="s">
        <v>143</v>
      </c>
      <c r="R9" s="121" t="s">
        <v>144</v>
      </c>
      <c r="S9" s="122" t="s">
        <v>145</v>
      </c>
      <c r="T9" s="37" t="s">
        <v>6</v>
      </c>
      <c r="U9" s="38" t="s">
        <v>7</v>
      </c>
      <c r="V9" s="39" t="s">
        <v>8</v>
      </c>
      <c r="W9" s="39" t="s">
        <v>9</v>
      </c>
      <c r="X9" s="40" t="s">
        <v>10</v>
      </c>
      <c r="Y9" s="39" t="s">
        <v>11</v>
      </c>
      <c r="Z9" s="39" t="s">
        <v>118</v>
      </c>
      <c r="AA9" s="38" t="s">
        <v>119</v>
      </c>
      <c r="AB9" s="39" t="s">
        <v>120</v>
      </c>
      <c r="AC9" s="40" t="s">
        <v>121</v>
      </c>
      <c r="AD9" s="39" t="s">
        <v>122</v>
      </c>
      <c r="AE9" s="38" t="s">
        <v>123</v>
      </c>
      <c r="AF9" s="39" t="s">
        <v>124</v>
      </c>
      <c r="AG9" s="39" t="s">
        <v>125</v>
      </c>
      <c r="AH9" s="40" t="s">
        <v>126</v>
      </c>
      <c r="AI9" s="39" t="s">
        <v>127</v>
      </c>
      <c r="AJ9" s="38" t="s">
        <v>128</v>
      </c>
      <c r="AK9" s="39" t="s">
        <v>129</v>
      </c>
      <c r="AL9" s="39" t="s">
        <v>130</v>
      </c>
      <c r="AM9" s="40" t="s">
        <v>131</v>
      </c>
      <c r="AN9" s="39" t="s">
        <v>199</v>
      </c>
      <c r="AO9" s="38" t="s">
        <v>200</v>
      </c>
      <c r="AP9" s="39" t="s">
        <v>201</v>
      </c>
      <c r="AQ9" s="38" t="s">
        <v>202</v>
      </c>
      <c r="AR9" s="39" t="s">
        <v>203</v>
      </c>
      <c r="AS9" s="38" t="s">
        <v>204</v>
      </c>
      <c r="AT9" s="39" t="s">
        <v>205</v>
      </c>
      <c r="AU9" s="38" t="s">
        <v>206</v>
      </c>
      <c r="AV9" s="39" t="s">
        <v>207</v>
      </c>
      <c r="AW9" s="38" t="s">
        <v>208</v>
      </c>
      <c r="AX9" s="39" t="s">
        <v>209</v>
      </c>
      <c r="AY9" s="38" t="s">
        <v>210</v>
      </c>
      <c r="AZ9" s="142" t="s">
        <v>211</v>
      </c>
      <c r="BA9" s="41" t="s">
        <v>213</v>
      </c>
      <c r="BB9" s="41" t="s">
        <v>222</v>
      </c>
      <c r="BC9" s="41" t="s">
        <v>214</v>
      </c>
      <c r="BD9" s="126" t="s">
        <v>6</v>
      </c>
      <c r="BE9" s="127" t="s">
        <v>7</v>
      </c>
      <c r="BF9" s="128" t="s">
        <v>8</v>
      </c>
      <c r="BG9" s="128" t="s">
        <v>9</v>
      </c>
      <c r="BH9" s="129" t="s">
        <v>10</v>
      </c>
      <c r="BI9" s="128" t="s">
        <v>11</v>
      </c>
      <c r="BJ9" s="128" t="s">
        <v>118</v>
      </c>
      <c r="BK9" s="127" t="s">
        <v>119</v>
      </c>
      <c r="BL9" s="128" t="s">
        <v>120</v>
      </c>
      <c r="BM9" s="129" t="s">
        <v>121</v>
      </c>
      <c r="BN9" s="128" t="s">
        <v>122</v>
      </c>
      <c r="BO9" s="127" t="s">
        <v>123</v>
      </c>
      <c r="BP9" s="128" t="s">
        <v>124</v>
      </c>
      <c r="BQ9" s="128" t="s">
        <v>125</v>
      </c>
      <c r="BR9" s="129" t="s">
        <v>126</v>
      </c>
      <c r="BS9" s="128" t="s">
        <v>127</v>
      </c>
      <c r="BT9" s="127" t="s">
        <v>128</v>
      </c>
      <c r="BU9" s="128" t="s">
        <v>129</v>
      </c>
      <c r="BV9" s="128" t="s">
        <v>130</v>
      </c>
      <c r="BW9" s="129" t="s">
        <v>131</v>
      </c>
      <c r="BX9" s="128" t="s">
        <v>199</v>
      </c>
      <c r="BY9" s="127" t="s">
        <v>200</v>
      </c>
      <c r="BZ9" s="128" t="s">
        <v>201</v>
      </c>
      <c r="CA9" s="127" t="s">
        <v>202</v>
      </c>
      <c r="CB9" s="128" t="s">
        <v>203</v>
      </c>
      <c r="CC9" s="127" t="s">
        <v>204</v>
      </c>
      <c r="CD9" s="128" t="s">
        <v>205</v>
      </c>
      <c r="CE9" s="127" t="s">
        <v>206</v>
      </c>
      <c r="CF9" s="128" t="s">
        <v>207</v>
      </c>
      <c r="CG9" s="127" t="s">
        <v>208</v>
      </c>
      <c r="CH9" s="128" t="s">
        <v>209</v>
      </c>
      <c r="CI9" s="127" t="s">
        <v>210</v>
      </c>
      <c r="CJ9" s="143" t="s">
        <v>211</v>
      </c>
      <c r="CK9" s="130" t="s">
        <v>213</v>
      </c>
      <c r="CL9" s="131" t="s">
        <v>222</v>
      </c>
      <c r="CM9" s="132" t="s">
        <v>214</v>
      </c>
      <c r="CO9" s="34" t="s">
        <v>167</v>
      </c>
      <c r="CP9" s="35" t="s">
        <v>168</v>
      </c>
      <c r="CQ9" s="35" t="s">
        <v>169</v>
      </c>
      <c r="CR9" s="35" t="s">
        <v>170</v>
      </c>
      <c r="CS9" s="35" t="s">
        <v>171</v>
      </c>
      <c r="CT9" s="35" t="s">
        <v>172</v>
      </c>
      <c r="CU9" s="35" t="s">
        <v>173</v>
      </c>
      <c r="CV9" s="35" t="s">
        <v>174</v>
      </c>
      <c r="CW9" s="35" t="s">
        <v>175</v>
      </c>
      <c r="CX9" s="35" t="s">
        <v>176</v>
      </c>
      <c r="CY9" s="35" t="s">
        <v>177</v>
      </c>
      <c r="CZ9" s="35" t="s">
        <v>178</v>
      </c>
      <c r="DA9" s="35" t="s">
        <v>179</v>
      </c>
      <c r="DB9" s="35" t="s">
        <v>180</v>
      </c>
      <c r="DC9" s="35" t="s">
        <v>181</v>
      </c>
      <c r="DD9" s="35" t="s">
        <v>182</v>
      </c>
      <c r="DE9" s="42" t="s">
        <v>183</v>
      </c>
      <c r="DF9" s="43" t="s">
        <v>167</v>
      </c>
      <c r="DG9" s="44" t="s">
        <v>168</v>
      </c>
      <c r="DH9" s="44" t="s">
        <v>169</v>
      </c>
      <c r="DI9" s="44" t="s">
        <v>170</v>
      </c>
      <c r="DJ9" s="44" t="s">
        <v>171</v>
      </c>
      <c r="DK9" s="44" t="s">
        <v>172</v>
      </c>
      <c r="DL9" s="44" t="s">
        <v>173</v>
      </c>
      <c r="DM9" s="44" t="s">
        <v>174</v>
      </c>
      <c r="DN9" s="44" t="s">
        <v>175</v>
      </c>
      <c r="DO9" s="44" t="s">
        <v>176</v>
      </c>
      <c r="DP9" s="44" t="s">
        <v>177</v>
      </c>
      <c r="DQ9" s="44" t="s">
        <v>178</v>
      </c>
      <c r="DR9" s="44" t="s">
        <v>179</v>
      </c>
      <c r="DS9" s="44" t="s">
        <v>180</v>
      </c>
      <c r="DT9" s="44" t="s">
        <v>181</v>
      </c>
      <c r="DU9" s="44" t="s">
        <v>182</v>
      </c>
      <c r="DV9" s="45" t="s">
        <v>183</v>
      </c>
      <c r="DX9" s="451"/>
    </row>
    <row r="10" spans="1:128" ht="21.75" customHeight="1" x14ac:dyDescent="0.25">
      <c r="A10" s="12" t="s">
        <v>152</v>
      </c>
      <c r="B10" s="12" t="s">
        <v>154</v>
      </c>
      <c r="C10" s="12" t="s">
        <v>154</v>
      </c>
      <c r="D10" s="12" t="s">
        <v>153</v>
      </c>
      <c r="E10" s="46">
        <f>+SUM(E11:E17)</f>
        <v>1669636</v>
      </c>
      <c r="F10" s="47">
        <f>+SUM(F11:F17)</f>
        <v>815776</v>
      </c>
      <c r="G10" s="48">
        <f>+SUM(G11:G17)</f>
        <v>853860</v>
      </c>
      <c r="H10" s="49">
        <f t="shared" ref="H10:BV10" si="0">+SUM(H11:H17)</f>
        <v>77411</v>
      </c>
      <c r="I10" s="50">
        <f t="shared" si="0"/>
        <v>73327</v>
      </c>
      <c r="J10" s="51">
        <f t="shared" si="0"/>
        <v>142355</v>
      </c>
      <c r="K10" s="52">
        <f t="shared" si="0"/>
        <v>65910</v>
      </c>
      <c r="L10" s="52">
        <f t="shared" si="0"/>
        <v>153486</v>
      </c>
      <c r="M10" s="52">
        <f t="shared" si="0"/>
        <v>337160</v>
      </c>
      <c r="N10" s="50">
        <f t="shared" si="0"/>
        <v>116865</v>
      </c>
      <c r="O10" s="46">
        <f t="shared" si="0"/>
        <v>137258</v>
      </c>
      <c r="P10" s="46">
        <f t="shared" si="0"/>
        <v>68709</v>
      </c>
      <c r="Q10" s="46">
        <f t="shared" si="0"/>
        <v>185531</v>
      </c>
      <c r="R10" s="46">
        <f t="shared" si="0"/>
        <v>352302</v>
      </c>
      <c r="S10" s="46">
        <f t="shared" si="0"/>
        <v>110060</v>
      </c>
      <c r="T10" s="53">
        <f t="shared" si="0"/>
        <v>11052</v>
      </c>
      <c r="U10" s="13">
        <f t="shared" si="0"/>
        <v>11791</v>
      </c>
      <c r="V10" s="13">
        <f t="shared" si="0"/>
        <v>12896</v>
      </c>
      <c r="W10" s="13">
        <f t="shared" si="0"/>
        <v>13449</v>
      </c>
      <c r="X10" s="13">
        <f t="shared" si="0"/>
        <v>13936</v>
      </c>
      <c r="Y10" s="13">
        <f t="shared" si="0"/>
        <v>14287</v>
      </c>
      <c r="Z10" s="13">
        <f t="shared" si="0"/>
        <v>10985</v>
      </c>
      <c r="AA10" s="13">
        <f t="shared" si="0"/>
        <v>10861</v>
      </c>
      <c r="AB10" s="13">
        <f t="shared" si="0"/>
        <v>10430</v>
      </c>
      <c r="AC10" s="13">
        <f t="shared" si="0"/>
        <v>10967</v>
      </c>
      <c r="AD10" s="13">
        <f t="shared" si="0"/>
        <v>10523</v>
      </c>
      <c r="AE10" s="13">
        <f t="shared" si="0"/>
        <v>11178</v>
      </c>
      <c r="AF10" s="13">
        <f t="shared" si="0"/>
        <v>11080</v>
      </c>
      <c r="AG10" s="13">
        <f t="shared" si="0"/>
        <v>10458</v>
      </c>
      <c r="AH10" s="13">
        <f t="shared" si="0"/>
        <v>11559</v>
      </c>
      <c r="AI10" s="13">
        <f t="shared" si="0"/>
        <v>10472</v>
      </c>
      <c r="AJ10" s="13">
        <f t="shared" si="0"/>
        <v>11110</v>
      </c>
      <c r="AK10" s="13">
        <f t="shared" si="0"/>
        <v>11231</v>
      </c>
      <c r="AL10" s="13">
        <f t="shared" si="0"/>
        <v>11644</v>
      </c>
      <c r="AM10" s="13">
        <f t="shared" si="0"/>
        <v>11303</v>
      </c>
      <c r="AN10" s="13">
        <f t="shared" si="0"/>
        <v>63656</v>
      </c>
      <c r="AO10" s="13">
        <f t="shared" si="0"/>
        <v>66883</v>
      </c>
      <c r="AP10" s="13">
        <f t="shared" si="0"/>
        <v>67587</v>
      </c>
      <c r="AQ10" s="13">
        <f t="shared" si="0"/>
        <v>67200</v>
      </c>
      <c r="AR10" s="13">
        <f t="shared" si="0"/>
        <v>57803</v>
      </c>
      <c r="AS10" s="13">
        <f t="shared" si="0"/>
        <v>51723</v>
      </c>
      <c r="AT10" s="13">
        <f t="shared" si="0"/>
        <v>48411</v>
      </c>
      <c r="AU10" s="13">
        <f t="shared" si="0"/>
        <v>44436</v>
      </c>
      <c r="AV10" s="13">
        <f t="shared" si="0"/>
        <v>34652</v>
      </c>
      <c r="AW10" s="13">
        <f t="shared" si="0"/>
        <v>28629</v>
      </c>
      <c r="AX10" s="13">
        <f t="shared" si="0"/>
        <v>20265</v>
      </c>
      <c r="AY10" s="13">
        <f t="shared" si="0"/>
        <v>15164</v>
      </c>
      <c r="AZ10" s="13">
        <f t="shared" si="0"/>
        <v>18155</v>
      </c>
      <c r="BA10" s="54">
        <f t="shared" si="0"/>
        <v>662</v>
      </c>
      <c r="BB10" s="55">
        <f t="shared" si="0"/>
        <v>5227</v>
      </c>
      <c r="BC10" s="56">
        <f t="shared" si="0"/>
        <v>5825</v>
      </c>
      <c r="BD10" s="133">
        <f t="shared" si="0"/>
        <v>10115</v>
      </c>
      <c r="BE10" s="134">
        <f t="shared" si="0"/>
        <v>11104</v>
      </c>
      <c r="BF10" s="134">
        <f t="shared" si="0"/>
        <v>12356</v>
      </c>
      <c r="BG10" s="134">
        <f t="shared" si="0"/>
        <v>12663</v>
      </c>
      <c r="BH10" s="134">
        <f t="shared" si="0"/>
        <v>13273</v>
      </c>
      <c r="BI10" s="134">
        <f t="shared" si="0"/>
        <v>13816</v>
      </c>
      <c r="BJ10" s="134">
        <f t="shared" si="0"/>
        <v>10569</v>
      </c>
      <c r="BK10" s="134">
        <f t="shared" si="0"/>
        <v>10525</v>
      </c>
      <c r="BL10" s="134">
        <f t="shared" si="0"/>
        <v>10812</v>
      </c>
      <c r="BM10" s="134">
        <f t="shared" si="0"/>
        <v>10157</v>
      </c>
      <c r="BN10" s="134">
        <f t="shared" si="0"/>
        <v>11311</v>
      </c>
      <c r="BO10" s="134">
        <f t="shared" si="0"/>
        <v>10557</v>
      </c>
      <c r="BP10" s="134">
        <f t="shared" si="0"/>
        <v>10780</v>
      </c>
      <c r="BQ10" s="134">
        <f t="shared" si="0"/>
        <v>11853</v>
      </c>
      <c r="BR10" s="134">
        <f t="shared" si="0"/>
        <v>11432</v>
      </c>
      <c r="BS10" s="134">
        <f t="shared" si="0"/>
        <v>11388</v>
      </c>
      <c r="BT10" s="134">
        <f t="shared" si="0"/>
        <v>11391</v>
      </c>
      <c r="BU10" s="134">
        <f t="shared" si="0"/>
        <v>11865</v>
      </c>
      <c r="BV10" s="134">
        <f t="shared" si="0"/>
        <v>11955</v>
      </c>
      <c r="BW10" s="134">
        <f t="shared" ref="BW10:CM10" si="1">+SUM(BW11:BW17)</f>
        <v>12738</v>
      </c>
      <c r="BX10" s="134">
        <f t="shared" si="1"/>
        <v>80696</v>
      </c>
      <c r="BY10" s="134">
        <f t="shared" si="1"/>
        <v>80142</v>
      </c>
      <c r="BZ10" s="134">
        <f t="shared" si="1"/>
        <v>68118</v>
      </c>
      <c r="CA10" s="134">
        <f t="shared" si="1"/>
        <v>64788</v>
      </c>
      <c r="CB10" s="134">
        <f t="shared" si="1"/>
        <v>66144</v>
      </c>
      <c r="CC10" s="134">
        <f t="shared" si="1"/>
        <v>58908</v>
      </c>
      <c r="CD10" s="134">
        <f t="shared" si="1"/>
        <v>51609</v>
      </c>
      <c r="CE10" s="134">
        <f t="shared" si="1"/>
        <v>42735</v>
      </c>
      <c r="CF10" s="134">
        <f t="shared" si="1"/>
        <v>32256</v>
      </c>
      <c r="CG10" s="134">
        <f t="shared" si="1"/>
        <v>26538</v>
      </c>
      <c r="CH10" s="134">
        <f t="shared" si="1"/>
        <v>20108</v>
      </c>
      <c r="CI10" s="134">
        <f t="shared" si="1"/>
        <v>14027</v>
      </c>
      <c r="CJ10" s="134">
        <f t="shared" si="1"/>
        <v>17131</v>
      </c>
      <c r="CK10" s="135">
        <f t="shared" si="1"/>
        <v>601</v>
      </c>
      <c r="CL10" s="136">
        <f t="shared" si="1"/>
        <v>4780</v>
      </c>
      <c r="CM10" s="137">
        <f t="shared" si="1"/>
        <v>5325</v>
      </c>
      <c r="CO10" s="13">
        <f t="shared" ref="CO10:DX10" si="2">+SUM(CO11:CO17)</f>
        <v>63124</v>
      </c>
      <c r="CP10" s="13">
        <f t="shared" si="2"/>
        <v>57530</v>
      </c>
      <c r="CQ10" s="13">
        <f t="shared" si="2"/>
        <v>54798</v>
      </c>
      <c r="CR10" s="13">
        <f t="shared" si="2"/>
        <v>55760</v>
      </c>
      <c r="CS10" s="13">
        <f t="shared" si="2"/>
        <v>63656</v>
      </c>
      <c r="CT10" s="13">
        <f t="shared" si="2"/>
        <v>66883</v>
      </c>
      <c r="CU10" s="13">
        <f t="shared" si="2"/>
        <v>67587</v>
      </c>
      <c r="CV10" s="13">
        <f t="shared" si="2"/>
        <v>67200</v>
      </c>
      <c r="CW10" s="13">
        <f t="shared" si="2"/>
        <v>57803</v>
      </c>
      <c r="CX10" s="13">
        <f t="shared" si="2"/>
        <v>51723</v>
      </c>
      <c r="CY10" s="13">
        <f t="shared" si="2"/>
        <v>48411</v>
      </c>
      <c r="CZ10" s="13">
        <f t="shared" si="2"/>
        <v>44436</v>
      </c>
      <c r="DA10" s="13">
        <f t="shared" si="2"/>
        <v>34652</v>
      </c>
      <c r="DB10" s="13">
        <f t="shared" si="2"/>
        <v>28629</v>
      </c>
      <c r="DC10" s="13">
        <f t="shared" si="2"/>
        <v>20265</v>
      </c>
      <c r="DD10" s="13">
        <f t="shared" si="2"/>
        <v>15164</v>
      </c>
      <c r="DE10" s="13">
        <f t="shared" si="2"/>
        <v>18155</v>
      </c>
      <c r="DF10" s="13">
        <f t="shared" si="2"/>
        <v>59511</v>
      </c>
      <c r="DG10" s="13">
        <f t="shared" si="2"/>
        <v>55879</v>
      </c>
      <c r="DH10" s="13">
        <f t="shared" si="2"/>
        <v>55933</v>
      </c>
      <c r="DI10" s="13">
        <f t="shared" si="2"/>
        <v>59337</v>
      </c>
      <c r="DJ10" s="13">
        <f t="shared" si="2"/>
        <v>80696</v>
      </c>
      <c r="DK10" s="13">
        <f t="shared" si="2"/>
        <v>80142</v>
      </c>
      <c r="DL10" s="13">
        <f t="shared" si="2"/>
        <v>68118</v>
      </c>
      <c r="DM10" s="13">
        <f t="shared" si="2"/>
        <v>64788</v>
      </c>
      <c r="DN10" s="13">
        <f t="shared" si="2"/>
        <v>66144</v>
      </c>
      <c r="DO10" s="13">
        <f t="shared" si="2"/>
        <v>58908</v>
      </c>
      <c r="DP10" s="13">
        <f t="shared" si="2"/>
        <v>51609</v>
      </c>
      <c r="DQ10" s="13">
        <f t="shared" si="2"/>
        <v>42735</v>
      </c>
      <c r="DR10" s="13">
        <f t="shared" si="2"/>
        <v>32256</v>
      </c>
      <c r="DS10" s="13">
        <f t="shared" si="2"/>
        <v>26538</v>
      </c>
      <c r="DT10" s="13">
        <f t="shared" si="2"/>
        <v>20108</v>
      </c>
      <c r="DU10" s="13">
        <f t="shared" si="2"/>
        <v>14027</v>
      </c>
      <c r="DV10" s="13">
        <f t="shared" si="2"/>
        <v>17131</v>
      </c>
      <c r="DX10" s="13">
        <f t="shared" si="2"/>
        <v>153138</v>
      </c>
    </row>
    <row r="11" spans="1:128" x14ac:dyDescent="0.25">
      <c r="A11" s="11" t="s">
        <v>132</v>
      </c>
      <c r="B11" s="11" t="s">
        <v>154</v>
      </c>
      <c r="C11" s="11" t="s">
        <v>154</v>
      </c>
      <c r="D11" s="11" t="s">
        <v>184</v>
      </c>
      <c r="E11" s="14">
        <f>+SUM(F11:G11)</f>
        <v>683151</v>
      </c>
      <c r="F11" s="57">
        <f>+SUM(J11:N11)</f>
        <v>339351</v>
      </c>
      <c r="G11" s="58">
        <f>+SUM(O11:S11)</f>
        <v>343800</v>
      </c>
      <c r="H11" s="59">
        <f>+SUM(T11:Y11)</f>
        <v>33014</v>
      </c>
      <c r="I11" s="60">
        <f>+SUM(BD11:BI11)</f>
        <v>31368</v>
      </c>
      <c r="J11" s="61">
        <f>+SUM(T11:AE11)</f>
        <v>61148</v>
      </c>
      <c r="K11" s="62">
        <f>+SUM(AF11:AK11)</f>
        <v>28509</v>
      </c>
      <c r="L11" s="62">
        <f>+SUM(AL11:AO11)</f>
        <v>69514</v>
      </c>
      <c r="M11" s="62">
        <f>++SUM(AP11:AU11)</f>
        <v>139438</v>
      </c>
      <c r="N11" s="60">
        <f>+SUM(AV11:AZ11)</f>
        <v>40742</v>
      </c>
      <c r="O11" s="14">
        <f>+SUM(BD11:BO11)</f>
        <v>58525</v>
      </c>
      <c r="P11" s="14">
        <f>+SUM(BP11:BU11)</f>
        <v>28614</v>
      </c>
      <c r="Q11" s="14">
        <f>+SUM(BV11:BY11)</f>
        <v>77179</v>
      </c>
      <c r="R11" s="14">
        <f>+SUM(BZ11:CE11)</f>
        <v>141771</v>
      </c>
      <c r="S11" s="14">
        <f>+SUM(CF11:CJ11)</f>
        <v>37711</v>
      </c>
      <c r="T11" s="159">
        <v>4763</v>
      </c>
      <c r="U11" s="159">
        <v>5285</v>
      </c>
      <c r="V11" s="159">
        <v>5498</v>
      </c>
      <c r="W11" s="159">
        <v>5548</v>
      </c>
      <c r="X11" s="159">
        <v>6067</v>
      </c>
      <c r="Y11" s="159">
        <v>5853</v>
      </c>
      <c r="Z11" s="159">
        <v>4905</v>
      </c>
      <c r="AA11" s="159">
        <v>4675</v>
      </c>
      <c r="AB11" s="159">
        <v>4274</v>
      </c>
      <c r="AC11" s="159">
        <v>5132</v>
      </c>
      <c r="AD11" s="159">
        <v>4306</v>
      </c>
      <c r="AE11" s="159">
        <v>4842</v>
      </c>
      <c r="AF11" s="159">
        <v>4764</v>
      </c>
      <c r="AG11" s="159">
        <v>4282</v>
      </c>
      <c r="AH11" s="159">
        <v>4807</v>
      </c>
      <c r="AI11" s="159">
        <v>4814</v>
      </c>
      <c r="AJ11" s="159">
        <v>5158</v>
      </c>
      <c r="AK11" s="159">
        <v>4684</v>
      </c>
      <c r="AL11" s="159">
        <v>4985</v>
      </c>
      <c r="AM11" s="159">
        <v>4751</v>
      </c>
      <c r="AN11" s="159">
        <v>30575</v>
      </c>
      <c r="AO11" s="159">
        <v>29203</v>
      </c>
      <c r="AP11" s="159">
        <v>27624</v>
      </c>
      <c r="AQ11" s="159">
        <v>29767</v>
      </c>
      <c r="AR11" s="159">
        <v>23657</v>
      </c>
      <c r="AS11" s="159">
        <v>21197</v>
      </c>
      <c r="AT11" s="159">
        <v>20344</v>
      </c>
      <c r="AU11" s="159">
        <v>16849</v>
      </c>
      <c r="AV11" s="159">
        <v>12776</v>
      </c>
      <c r="AW11" s="159">
        <v>10179</v>
      </c>
      <c r="AX11" s="159">
        <v>6853</v>
      </c>
      <c r="AY11" s="159">
        <v>5054</v>
      </c>
      <c r="AZ11" s="159">
        <v>5880</v>
      </c>
      <c r="BA11" s="160">
        <v>292</v>
      </c>
      <c r="BB11" s="160">
        <v>2222</v>
      </c>
      <c r="BC11" s="160">
        <v>2541</v>
      </c>
      <c r="BD11" s="242">
        <v>4397</v>
      </c>
      <c r="BE11" s="242">
        <v>4686</v>
      </c>
      <c r="BF11" s="242">
        <v>5282</v>
      </c>
      <c r="BG11" s="242">
        <v>5548</v>
      </c>
      <c r="BH11" s="242">
        <v>5601</v>
      </c>
      <c r="BI11" s="242">
        <v>5854</v>
      </c>
      <c r="BJ11" s="242">
        <v>4394</v>
      </c>
      <c r="BK11" s="242">
        <v>4533</v>
      </c>
      <c r="BL11" s="242">
        <v>4852</v>
      </c>
      <c r="BM11" s="242">
        <v>3922</v>
      </c>
      <c r="BN11" s="242">
        <v>5028</v>
      </c>
      <c r="BO11" s="242">
        <v>4428</v>
      </c>
      <c r="BP11" s="242">
        <v>4537</v>
      </c>
      <c r="BQ11" s="242">
        <v>5197</v>
      </c>
      <c r="BR11" s="242">
        <v>4948</v>
      </c>
      <c r="BS11" s="242">
        <v>4456</v>
      </c>
      <c r="BT11" s="242">
        <v>4373</v>
      </c>
      <c r="BU11" s="242">
        <v>5103</v>
      </c>
      <c r="BV11" s="242">
        <v>5033</v>
      </c>
      <c r="BW11" s="242">
        <v>5489</v>
      </c>
      <c r="BX11" s="242">
        <v>32277</v>
      </c>
      <c r="BY11" s="242">
        <v>34380</v>
      </c>
      <c r="BZ11" s="242">
        <v>29731</v>
      </c>
      <c r="CA11" s="242">
        <v>25449</v>
      </c>
      <c r="CB11" s="242">
        <v>27838</v>
      </c>
      <c r="CC11" s="242">
        <v>23749</v>
      </c>
      <c r="CD11" s="242">
        <v>18815</v>
      </c>
      <c r="CE11" s="242">
        <v>16189</v>
      </c>
      <c r="CF11" s="242">
        <v>11330</v>
      </c>
      <c r="CG11" s="242">
        <v>9396</v>
      </c>
      <c r="CH11" s="242">
        <v>6854</v>
      </c>
      <c r="CI11" s="242">
        <v>4482</v>
      </c>
      <c r="CJ11" s="242">
        <v>5649</v>
      </c>
      <c r="CK11" s="242">
        <v>269</v>
      </c>
      <c r="CL11" s="242">
        <v>2052</v>
      </c>
      <c r="CM11" s="242">
        <v>2343</v>
      </c>
      <c r="CO11" s="15">
        <f>+SUM(T11:X11)</f>
        <v>27161</v>
      </c>
      <c r="CP11" s="15">
        <f>+SUM(Y11:AC11)</f>
        <v>24839</v>
      </c>
      <c r="CQ11" s="15">
        <f>+SUM(AD11:AH11)</f>
        <v>23001</v>
      </c>
      <c r="CR11" s="15">
        <f>+SUM(AI11:AM11)</f>
        <v>24392</v>
      </c>
      <c r="CS11" s="15">
        <f>+SUM(AN11)</f>
        <v>30575</v>
      </c>
      <c r="CT11" s="15">
        <f t="shared" ref="CT11:DE11" si="3">+SUM(AO11)</f>
        <v>29203</v>
      </c>
      <c r="CU11" s="15">
        <f t="shared" si="3"/>
        <v>27624</v>
      </c>
      <c r="CV11" s="15">
        <f t="shared" si="3"/>
        <v>29767</v>
      </c>
      <c r="CW11" s="15">
        <f t="shared" si="3"/>
        <v>23657</v>
      </c>
      <c r="CX11" s="15">
        <f t="shared" si="3"/>
        <v>21197</v>
      </c>
      <c r="CY11" s="15">
        <f t="shared" si="3"/>
        <v>20344</v>
      </c>
      <c r="CZ11" s="15">
        <f t="shared" si="3"/>
        <v>16849</v>
      </c>
      <c r="DA11" s="15">
        <f t="shared" si="3"/>
        <v>12776</v>
      </c>
      <c r="DB11" s="15">
        <f t="shared" si="3"/>
        <v>10179</v>
      </c>
      <c r="DC11" s="15">
        <f t="shared" si="3"/>
        <v>6853</v>
      </c>
      <c r="DD11" s="15">
        <f t="shared" si="3"/>
        <v>5054</v>
      </c>
      <c r="DE11" s="15">
        <f t="shared" si="3"/>
        <v>5880</v>
      </c>
      <c r="DF11" s="15">
        <f>+SUM(BD11:BH11)</f>
        <v>25514</v>
      </c>
      <c r="DG11" s="15">
        <f>+SUM(BI11:BM11)</f>
        <v>23555</v>
      </c>
      <c r="DH11" s="15">
        <f>+SUM(BN11:BR11)</f>
        <v>24138</v>
      </c>
      <c r="DI11" s="15">
        <f>+SUM(BS11:BW11)</f>
        <v>24454</v>
      </c>
      <c r="DJ11" s="15">
        <f>+SUM(BX11)</f>
        <v>32277</v>
      </c>
      <c r="DK11" s="15">
        <f t="shared" ref="DK11:DV11" si="4">+SUM(BY11)</f>
        <v>34380</v>
      </c>
      <c r="DL11" s="15">
        <f t="shared" si="4"/>
        <v>29731</v>
      </c>
      <c r="DM11" s="15">
        <f t="shared" si="4"/>
        <v>25449</v>
      </c>
      <c r="DN11" s="15">
        <f t="shared" si="4"/>
        <v>27838</v>
      </c>
      <c r="DO11" s="15">
        <f t="shared" si="4"/>
        <v>23749</v>
      </c>
      <c r="DP11" s="15">
        <f t="shared" si="4"/>
        <v>18815</v>
      </c>
      <c r="DQ11" s="15">
        <f t="shared" si="4"/>
        <v>16189</v>
      </c>
      <c r="DR11" s="15">
        <f t="shared" si="4"/>
        <v>11330</v>
      </c>
      <c r="DS11" s="15">
        <f t="shared" si="4"/>
        <v>9396</v>
      </c>
      <c r="DT11" s="15">
        <f t="shared" si="4"/>
        <v>6854</v>
      </c>
      <c r="DU11" s="15">
        <f t="shared" si="4"/>
        <v>4482</v>
      </c>
      <c r="DV11" s="15">
        <f t="shared" si="4"/>
        <v>5649</v>
      </c>
      <c r="DX11" s="15">
        <f>+SUM(DP11:DS11)</f>
        <v>55730</v>
      </c>
    </row>
    <row r="12" spans="1:128" x14ac:dyDescent="0.25">
      <c r="A12" s="11" t="s">
        <v>133</v>
      </c>
      <c r="B12" s="11" t="s">
        <v>154</v>
      </c>
      <c r="C12" s="11" t="s">
        <v>154</v>
      </c>
      <c r="D12" s="11" t="s">
        <v>185</v>
      </c>
      <c r="E12" s="14">
        <f t="shared" ref="E12:E17" si="5">+SUM(F12:G12)</f>
        <v>44497</v>
      </c>
      <c r="F12" s="57">
        <f t="shared" ref="F12:F17" si="6">+SUM(J12:N12)</f>
        <v>21323</v>
      </c>
      <c r="G12" s="58">
        <f t="shared" ref="G12:G17" si="7">+SUM(O12:S12)</f>
        <v>23174</v>
      </c>
      <c r="H12" s="59">
        <f t="shared" ref="H12:H17" si="8">+SUM(T12:Y12)</f>
        <v>1983</v>
      </c>
      <c r="I12" s="60">
        <f t="shared" ref="I12:I17" si="9">+SUM(BD12:BI12)</f>
        <v>1895</v>
      </c>
      <c r="J12" s="61">
        <f t="shared" ref="J12:J17" si="10">+SUM(T12:AE12)</f>
        <v>3364</v>
      </c>
      <c r="K12" s="62">
        <f t="shared" ref="K12:K17" si="11">+SUM(AF12:AK12)</f>
        <v>1363</v>
      </c>
      <c r="L12" s="62">
        <f t="shared" ref="L12:L17" si="12">+SUM(AL12:AO12)</f>
        <v>3144</v>
      </c>
      <c r="M12" s="62">
        <f t="shared" ref="M12:M17" si="13">++SUM(AP12:AU12)</f>
        <v>9082</v>
      </c>
      <c r="N12" s="60">
        <f t="shared" ref="N12:N17" si="14">+SUM(AV12:AZ12)</f>
        <v>4370</v>
      </c>
      <c r="O12" s="14">
        <f t="shared" ref="O12:O17" si="15">+SUM(BD12:BO12)</f>
        <v>3402</v>
      </c>
      <c r="P12" s="14">
        <f t="shared" ref="P12:P17" si="16">+SUM(BP12:BU12)</f>
        <v>1727</v>
      </c>
      <c r="Q12" s="14">
        <f t="shared" ref="Q12:Q17" si="17">+SUM(BV12:BY12)</f>
        <v>4287</v>
      </c>
      <c r="R12" s="14">
        <f t="shared" ref="R12:R17" si="18">+SUM(BZ12:CE12)</f>
        <v>9686</v>
      </c>
      <c r="S12" s="14">
        <f t="shared" ref="S12:S17" si="19">+SUM(CF12:CJ12)</f>
        <v>4072</v>
      </c>
      <c r="T12" s="159">
        <v>267</v>
      </c>
      <c r="U12" s="159">
        <v>315</v>
      </c>
      <c r="V12" s="159">
        <v>300</v>
      </c>
      <c r="W12" s="159">
        <v>361</v>
      </c>
      <c r="X12" s="159">
        <v>372</v>
      </c>
      <c r="Y12" s="159">
        <v>368</v>
      </c>
      <c r="Z12" s="159">
        <v>224</v>
      </c>
      <c r="AA12" s="159">
        <v>227</v>
      </c>
      <c r="AB12" s="159">
        <v>214</v>
      </c>
      <c r="AC12" s="159">
        <v>201</v>
      </c>
      <c r="AD12" s="159">
        <v>250</v>
      </c>
      <c r="AE12" s="159">
        <v>265</v>
      </c>
      <c r="AF12" s="159">
        <v>212</v>
      </c>
      <c r="AG12" s="159">
        <v>262</v>
      </c>
      <c r="AH12" s="159">
        <v>229</v>
      </c>
      <c r="AI12" s="159">
        <v>200</v>
      </c>
      <c r="AJ12" s="159">
        <v>200</v>
      </c>
      <c r="AK12" s="159">
        <v>260</v>
      </c>
      <c r="AL12" s="159">
        <v>215</v>
      </c>
      <c r="AM12" s="159">
        <v>248</v>
      </c>
      <c r="AN12" s="159">
        <v>1244</v>
      </c>
      <c r="AO12" s="159">
        <v>1437</v>
      </c>
      <c r="AP12" s="159">
        <v>1636</v>
      </c>
      <c r="AQ12" s="159">
        <v>1576</v>
      </c>
      <c r="AR12" s="159">
        <v>1575</v>
      </c>
      <c r="AS12" s="159">
        <v>1501</v>
      </c>
      <c r="AT12" s="159">
        <v>1342</v>
      </c>
      <c r="AU12" s="159">
        <v>1452</v>
      </c>
      <c r="AV12" s="159">
        <v>1162</v>
      </c>
      <c r="AW12" s="159">
        <v>1057</v>
      </c>
      <c r="AX12" s="159">
        <v>762</v>
      </c>
      <c r="AY12" s="159">
        <v>645</v>
      </c>
      <c r="AZ12" s="159">
        <v>744</v>
      </c>
      <c r="BA12" s="161">
        <v>16</v>
      </c>
      <c r="BB12" s="161">
        <v>128</v>
      </c>
      <c r="BC12" s="161">
        <v>139</v>
      </c>
      <c r="BD12" s="242">
        <v>256</v>
      </c>
      <c r="BE12" s="242">
        <v>280</v>
      </c>
      <c r="BF12" s="242">
        <v>288</v>
      </c>
      <c r="BG12" s="242">
        <v>346</v>
      </c>
      <c r="BH12" s="242">
        <v>357</v>
      </c>
      <c r="BI12" s="242">
        <v>368</v>
      </c>
      <c r="BJ12" s="242">
        <v>241</v>
      </c>
      <c r="BK12" s="242">
        <v>242</v>
      </c>
      <c r="BL12" s="242">
        <v>260</v>
      </c>
      <c r="BM12" s="242">
        <v>270</v>
      </c>
      <c r="BN12" s="242">
        <v>251</v>
      </c>
      <c r="BO12" s="242">
        <v>243</v>
      </c>
      <c r="BP12" s="242">
        <v>303</v>
      </c>
      <c r="BQ12" s="242">
        <v>262</v>
      </c>
      <c r="BR12" s="242">
        <v>308</v>
      </c>
      <c r="BS12" s="242">
        <v>296</v>
      </c>
      <c r="BT12" s="242">
        <v>306</v>
      </c>
      <c r="BU12" s="242">
        <v>252</v>
      </c>
      <c r="BV12" s="242">
        <v>300</v>
      </c>
      <c r="BW12" s="242">
        <v>266</v>
      </c>
      <c r="BX12" s="242">
        <v>1843</v>
      </c>
      <c r="BY12" s="242">
        <v>1878</v>
      </c>
      <c r="BZ12" s="242">
        <v>1788</v>
      </c>
      <c r="CA12" s="242">
        <v>1895</v>
      </c>
      <c r="CB12" s="242">
        <v>1669</v>
      </c>
      <c r="CC12" s="242">
        <v>1561</v>
      </c>
      <c r="CD12" s="242">
        <v>1486</v>
      </c>
      <c r="CE12" s="242">
        <v>1287</v>
      </c>
      <c r="CF12" s="242">
        <v>1031</v>
      </c>
      <c r="CG12" s="242">
        <v>938</v>
      </c>
      <c r="CH12" s="242">
        <v>763</v>
      </c>
      <c r="CI12" s="242">
        <v>596</v>
      </c>
      <c r="CJ12" s="242">
        <v>744</v>
      </c>
      <c r="CK12" s="242">
        <v>14</v>
      </c>
      <c r="CL12" s="242">
        <v>122</v>
      </c>
      <c r="CM12" s="242">
        <v>132</v>
      </c>
      <c r="CO12" s="15">
        <f t="shared" ref="CO12:CO17" si="20">+SUM(T12:X12)</f>
        <v>1615</v>
      </c>
      <c r="CP12" s="15">
        <f t="shared" ref="CP12:CP17" si="21">+SUM(Y12:AC12)</f>
        <v>1234</v>
      </c>
      <c r="CQ12" s="15">
        <f t="shared" ref="CQ12:CQ17" si="22">+SUM(AD12:AH12)</f>
        <v>1218</v>
      </c>
      <c r="CR12" s="15">
        <f t="shared" ref="CR12:CR17" si="23">+SUM(AI12:AM12)</f>
        <v>1123</v>
      </c>
      <c r="CS12" s="15">
        <f t="shared" ref="CS12:CS17" si="24">+SUM(AN12)</f>
        <v>1244</v>
      </c>
      <c r="CT12" s="15">
        <f t="shared" ref="CT12:CT17" si="25">+SUM(AO12)</f>
        <v>1437</v>
      </c>
      <c r="CU12" s="15">
        <f t="shared" ref="CU12:CU17" si="26">+SUM(AP12)</f>
        <v>1636</v>
      </c>
      <c r="CV12" s="15">
        <f t="shared" ref="CV12:CV17" si="27">+SUM(AQ12)</f>
        <v>1576</v>
      </c>
      <c r="CW12" s="15">
        <f t="shared" ref="CW12:CW17" si="28">+SUM(AR12)</f>
        <v>1575</v>
      </c>
      <c r="CX12" s="15">
        <f t="shared" ref="CX12:CX17" si="29">+SUM(AS12)</f>
        <v>1501</v>
      </c>
      <c r="CY12" s="15">
        <f t="shared" ref="CY12:CY17" si="30">+SUM(AT12)</f>
        <v>1342</v>
      </c>
      <c r="CZ12" s="15">
        <f t="shared" ref="CZ12:CZ17" si="31">+SUM(AU12)</f>
        <v>1452</v>
      </c>
      <c r="DA12" s="15">
        <f t="shared" ref="DA12:DA17" si="32">+SUM(AV12)</f>
        <v>1162</v>
      </c>
      <c r="DB12" s="15">
        <f t="shared" ref="DB12:DB17" si="33">+SUM(AW12)</f>
        <v>1057</v>
      </c>
      <c r="DC12" s="15">
        <f t="shared" ref="DC12:DC17" si="34">+SUM(AX12)</f>
        <v>762</v>
      </c>
      <c r="DD12" s="15">
        <f t="shared" ref="DD12:DD17" si="35">+SUM(AY12)</f>
        <v>645</v>
      </c>
      <c r="DE12" s="15">
        <f t="shared" ref="DE12:DE17" si="36">+SUM(AZ12)</f>
        <v>744</v>
      </c>
      <c r="DF12" s="15">
        <f t="shared" ref="DF12:DF17" si="37">+SUM(BD12:BH12)</f>
        <v>1527</v>
      </c>
      <c r="DG12" s="15">
        <f t="shared" ref="DG12:DG17" si="38">+SUM(BI12:BM12)</f>
        <v>1381</v>
      </c>
      <c r="DH12" s="15">
        <f t="shared" ref="DH12:DH17" si="39">+SUM(BN12:BR12)</f>
        <v>1367</v>
      </c>
      <c r="DI12" s="15">
        <f t="shared" ref="DI12:DI17" si="40">+SUM(BS12:BW12)</f>
        <v>1420</v>
      </c>
      <c r="DJ12" s="15">
        <f t="shared" ref="DJ12:DJ17" si="41">+SUM(BX12)</f>
        <v>1843</v>
      </c>
      <c r="DK12" s="15">
        <f t="shared" ref="DK12:DK17" si="42">+SUM(BY12)</f>
        <v>1878</v>
      </c>
      <c r="DL12" s="15">
        <f t="shared" ref="DL12:DL17" si="43">+SUM(BZ12)</f>
        <v>1788</v>
      </c>
      <c r="DM12" s="15">
        <f t="shared" ref="DM12:DM17" si="44">+SUM(CA12)</f>
        <v>1895</v>
      </c>
      <c r="DN12" s="15">
        <f t="shared" ref="DN12:DN17" si="45">+SUM(CB12)</f>
        <v>1669</v>
      </c>
      <c r="DO12" s="15">
        <f t="shared" ref="DO12:DO17" si="46">+SUM(CC12)</f>
        <v>1561</v>
      </c>
      <c r="DP12" s="15">
        <f t="shared" ref="DP12:DP17" si="47">+SUM(CD12)</f>
        <v>1486</v>
      </c>
      <c r="DQ12" s="15">
        <f t="shared" ref="DQ12:DQ17" si="48">+SUM(CE12)</f>
        <v>1287</v>
      </c>
      <c r="DR12" s="15">
        <f t="shared" ref="DR12:DR17" si="49">+SUM(CF12)</f>
        <v>1031</v>
      </c>
      <c r="DS12" s="15">
        <f t="shared" ref="DS12:DS17" si="50">+SUM(CG12)</f>
        <v>938</v>
      </c>
      <c r="DT12" s="15">
        <f t="shared" ref="DT12:DT17" si="51">+SUM(CH12)</f>
        <v>763</v>
      </c>
      <c r="DU12" s="15">
        <f t="shared" ref="DU12:DU17" si="52">+SUM(CI12)</f>
        <v>596</v>
      </c>
      <c r="DV12" s="15">
        <f t="shared" ref="DV12:DV17" si="53">+SUM(CJ12)</f>
        <v>744</v>
      </c>
      <c r="DX12" s="15">
        <f t="shared" ref="DX12:DX17" si="54">+SUM(DP12:DS12)</f>
        <v>4742</v>
      </c>
    </row>
    <row r="13" spans="1:128" x14ac:dyDescent="0.25">
      <c r="A13" s="11" t="s">
        <v>134</v>
      </c>
      <c r="B13" s="11" t="s">
        <v>154</v>
      </c>
      <c r="C13" s="11" t="s">
        <v>154</v>
      </c>
      <c r="D13" s="11" t="s">
        <v>186</v>
      </c>
      <c r="E13" s="14">
        <f t="shared" si="5"/>
        <v>39879</v>
      </c>
      <c r="F13" s="57">
        <f t="shared" si="6"/>
        <v>19515</v>
      </c>
      <c r="G13" s="58">
        <f t="shared" si="7"/>
        <v>20364</v>
      </c>
      <c r="H13" s="59">
        <f t="shared" si="8"/>
        <v>1650</v>
      </c>
      <c r="I13" s="60">
        <f t="shared" si="9"/>
        <v>1555</v>
      </c>
      <c r="J13" s="61">
        <f t="shared" si="10"/>
        <v>3098</v>
      </c>
      <c r="K13" s="62">
        <f t="shared" si="11"/>
        <v>1644</v>
      </c>
      <c r="L13" s="62">
        <f t="shared" si="12"/>
        <v>3432</v>
      </c>
      <c r="M13" s="62">
        <f t="shared" si="13"/>
        <v>8386</v>
      </c>
      <c r="N13" s="60">
        <f t="shared" si="14"/>
        <v>2955</v>
      </c>
      <c r="O13" s="14">
        <f t="shared" si="15"/>
        <v>3008</v>
      </c>
      <c r="P13" s="14">
        <f t="shared" si="16"/>
        <v>1783</v>
      </c>
      <c r="Q13" s="14">
        <f t="shared" si="17"/>
        <v>4505</v>
      </c>
      <c r="R13" s="14">
        <f t="shared" si="18"/>
        <v>8201</v>
      </c>
      <c r="S13" s="14">
        <f t="shared" si="19"/>
        <v>2867</v>
      </c>
      <c r="T13" s="159">
        <v>232</v>
      </c>
      <c r="U13" s="159">
        <v>244</v>
      </c>
      <c r="V13" s="159">
        <v>293</v>
      </c>
      <c r="W13" s="159">
        <v>283</v>
      </c>
      <c r="X13" s="159">
        <v>280</v>
      </c>
      <c r="Y13" s="159">
        <v>318</v>
      </c>
      <c r="Z13" s="159">
        <v>250</v>
      </c>
      <c r="AA13" s="159">
        <v>244</v>
      </c>
      <c r="AB13" s="159">
        <v>248</v>
      </c>
      <c r="AC13" s="159">
        <v>231</v>
      </c>
      <c r="AD13" s="159">
        <v>217</v>
      </c>
      <c r="AE13" s="159">
        <v>258</v>
      </c>
      <c r="AF13" s="159">
        <v>297</v>
      </c>
      <c r="AG13" s="159">
        <v>266</v>
      </c>
      <c r="AH13" s="159">
        <v>251</v>
      </c>
      <c r="AI13" s="159">
        <v>265</v>
      </c>
      <c r="AJ13" s="159">
        <v>263</v>
      </c>
      <c r="AK13" s="159">
        <v>302</v>
      </c>
      <c r="AL13" s="159">
        <v>283</v>
      </c>
      <c r="AM13" s="159">
        <v>286</v>
      </c>
      <c r="AN13" s="159">
        <v>1428</v>
      </c>
      <c r="AO13" s="159">
        <v>1435</v>
      </c>
      <c r="AP13" s="159">
        <v>1742</v>
      </c>
      <c r="AQ13" s="159">
        <v>1372</v>
      </c>
      <c r="AR13" s="159">
        <v>1491</v>
      </c>
      <c r="AS13" s="159">
        <v>1331</v>
      </c>
      <c r="AT13" s="159">
        <v>1261</v>
      </c>
      <c r="AU13" s="159">
        <v>1189</v>
      </c>
      <c r="AV13" s="159">
        <v>893</v>
      </c>
      <c r="AW13" s="159">
        <v>766</v>
      </c>
      <c r="AX13" s="159">
        <v>507</v>
      </c>
      <c r="AY13" s="159">
        <v>366</v>
      </c>
      <c r="AZ13" s="159">
        <v>423</v>
      </c>
      <c r="BA13" s="162">
        <v>14</v>
      </c>
      <c r="BB13" s="162">
        <v>107</v>
      </c>
      <c r="BC13" s="162">
        <v>125</v>
      </c>
      <c r="BD13" s="230">
        <v>205</v>
      </c>
      <c r="BE13" s="230">
        <v>244</v>
      </c>
      <c r="BF13" s="230">
        <v>271</v>
      </c>
      <c r="BG13" s="230">
        <v>283</v>
      </c>
      <c r="BH13" s="230">
        <v>259</v>
      </c>
      <c r="BI13" s="230">
        <v>293</v>
      </c>
      <c r="BJ13" s="230">
        <v>210</v>
      </c>
      <c r="BK13" s="230">
        <v>215</v>
      </c>
      <c r="BL13" s="230">
        <v>219</v>
      </c>
      <c r="BM13" s="230">
        <v>247</v>
      </c>
      <c r="BN13" s="230">
        <v>293</v>
      </c>
      <c r="BO13" s="230">
        <v>269</v>
      </c>
      <c r="BP13" s="230">
        <v>250</v>
      </c>
      <c r="BQ13" s="230">
        <v>299</v>
      </c>
      <c r="BR13" s="230">
        <v>335</v>
      </c>
      <c r="BS13" s="230">
        <v>293</v>
      </c>
      <c r="BT13" s="230">
        <v>315</v>
      </c>
      <c r="BU13" s="230">
        <v>291</v>
      </c>
      <c r="BV13" s="230">
        <v>313</v>
      </c>
      <c r="BW13" s="230">
        <v>304</v>
      </c>
      <c r="BX13" s="230">
        <v>2016</v>
      </c>
      <c r="BY13" s="230">
        <v>1872</v>
      </c>
      <c r="BZ13" s="230">
        <v>1506</v>
      </c>
      <c r="CA13" s="230">
        <v>1648</v>
      </c>
      <c r="CB13" s="230">
        <v>1466</v>
      </c>
      <c r="CC13" s="230">
        <v>1237</v>
      </c>
      <c r="CD13" s="230">
        <v>1247</v>
      </c>
      <c r="CE13" s="230">
        <v>1097</v>
      </c>
      <c r="CF13" s="230">
        <v>893</v>
      </c>
      <c r="CG13" s="230">
        <v>767</v>
      </c>
      <c r="CH13" s="230">
        <v>507</v>
      </c>
      <c r="CI13" s="230">
        <v>325</v>
      </c>
      <c r="CJ13" s="230">
        <v>375</v>
      </c>
      <c r="CK13" s="230">
        <v>12</v>
      </c>
      <c r="CL13" s="230">
        <v>95</v>
      </c>
      <c r="CM13" s="230">
        <v>111</v>
      </c>
      <c r="CO13" s="15">
        <f t="shared" si="20"/>
        <v>1332</v>
      </c>
      <c r="CP13" s="15">
        <f t="shared" si="21"/>
        <v>1291</v>
      </c>
      <c r="CQ13" s="15">
        <f t="shared" si="22"/>
        <v>1289</v>
      </c>
      <c r="CR13" s="15">
        <f t="shared" si="23"/>
        <v>1399</v>
      </c>
      <c r="CS13" s="15">
        <f t="shared" si="24"/>
        <v>1428</v>
      </c>
      <c r="CT13" s="15">
        <f t="shared" si="25"/>
        <v>1435</v>
      </c>
      <c r="CU13" s="15">
        <f t="shared" si="26"/>
        <v>1742</v>
      </c>
      <c r="CV13" s="15">
        <f t="shared" si="27"/>
        <v>1372</v>
      </c>
      <c r="CW13" s="15">
        <f t="shared" si="28"/>
        <v>1491</v>
      </c>
      <c r="CX13" s="15">
        <f t="shared" si="29"/>
        <v>1331</v>
      </c>
      <c r="CY13" s="15">
        <f t="shared" si="30"/>
        <v>1261</v>
      </c>
      <c r="CZ13" s="15">
        <f t="shared" si="31"/>
        <v>1189</v>
      </c>
      <c r="DA13" s="15">
        <f t="shared" si="32"/>
        <v>893</v>
      </c>
      <c r="DB13" s="15">
        <f t="shared" si="33"/>
        <v>766</v>
      </c>
      <c r="DC13" s="15">
        <f t="shared" si="34"/>
        <v>507</v>
      </c>
      <c r="DD13" s="15">
        <f t="shared" si="35"/>
        <v>366</v>
      </c>
      <c r="DE13" s="15">
        <f t="shared" si="36"/>
        <v>423</v>
      </c>
      <c r="DF13" s="15">
        <f t="shared" si="37"/>
        <v>1262</v>
      </c>
      <c r="DG13" s="15">
        <f t="shared" si="38"/>
        <v>1184</v>
      </c>
      <c r="DH13" s="15">
        <f t="shared" si="39"/>
        <v>1446</v>
      </c>
      <c r="DI13" s="15">
        <f t="shared" si="40"/>
        <v>1516</v>
      </c>
      <c r="DJ13" s="15">
        <f t="shared" si="41"/>
        <v>2016</v>
      </c>
      <c r="DK13" s="15">
        <f t="shared" si="42"/>
        <v>1872</v>
      </c>
      <c r="DL13" s="15">
        <f t="shared" si="43"/>
        <v>1506</v>
      </c>
      <c r="DM13" s="15">
        <f t="shared" si="44"/>
        <v>1648</v>
      </c>
      <c r="DN13" s="15">
        <f t="shared" si="45"/>
        <v>1466</v>
      </c>
      <c r="DO13" s="15">
        <f t="shared" si="46"/>
        <v>1237</v>
      </c>
      <c r="DP13" s="15">
        <f t="shared" si="47"/>
        <v>1247</v>
      </c>
      <c r="DQ13" s="15">
        <f t="shared" si="48"/>
        <v>1097</v>
      </c>
      <c r="DR13" s="15">
        <f t="shared" si="49"/>
        <v>893</v>
      </c>
      <c r="DS13" s="15">
        <f t="shared" si="50"/>
        <v>767</v>
      </c>
      <c r="DT13" s="15">
        <f t="shared" si="51"/>
        <v>507</v>
      </c>
      <c r="DU13" s="15">
        <f t="shared" si="52"/>
        <v>325</v>
      </c>
      <c r="DV13" s="15">
        <f t="shared" si="53"/>
        <v>375</v>
      </c>
      <c r="DX13" s="15">
        <f t="shared" si="54"/>
        <v>4004</v>
      </c>
    </row>
    <row r="14" spans="1:128" x14ac:dyDescent="0.25">
      <c r="A14" s="11" t="s">
        <v>135</v>
      </c>
      <c r="B14" s="11" t="s">
        <v>154</v>
      </c>
      <c r="C14" s="11" t="s">
        <v>154</v>
      </c>
      <c r="D14" s="11" t="s">
        <v>187</v>
      </c>
      <c r="E14" s="14">
        <f t="shared" si="5"/>
        <v>224895</v>
      </c>
      <c r="F14" s="57">
        <f t="shared" si="6"/>
        <v>108093</v>
      </c>
      <c r="G14" s="58">
        <f t="shared" si="7"/>
        <v>116802</v>
      </c>
      <c r="H14" s="59">
        <f t="shared" si="8"/>
        <v>11100</v>
      </c>
      <c r="I14" s="60">
        <f t="shared" si="9"/>
        <v>10536</v>
      </c>
      <c r="J14" s="61">
        <f t="shared" si="10"/>
        <v>19498</v>
      </c>
      <c r="K14" s="62">
        <f t="shared" si="11"/>
        <v>8289</v>
      </c>
      <c r="L14" s="62">
        <f t="shared" si="12"/>
        <v>18622</v>
      </c>
      <c r="M14" s="62">
        <f t="shared" si="13"/>
        <v>45584</v>
      </c>
      <c r="N14" s="60">
        <f t="shared" si="14"/>
        <v>16100</v>
      </c>
      <c r="O14" s="14">
        <f t="shared" si="15"/>
        <v>19131</v>
      </c>
      <c r="P14" s="14">
        <f t="shared" si="16"/>
        <v>9656</v>
      </c>
      <c r="Q14" s="14">
        <f t="shared" si="17"/>
        <v>25817</v>
      </c>
      <c r="R14" s="14">
        <f t="shared" si="18"/>
        <v>46687</v>
      </c>
      <c r="S14" s="14">
        <f t="shared" si="19"/>
        <v>15511</v>
      </c>
      <c r="T14" s="159">
        <v>1676</v>
      </c>
      <c r="U14" s="159">
        <v>1631</v>
      </c>
      <c r="V14" s="159">
        <v>1850</v>
      </c>
      <c r="W14" s="159">
        <v>1930</v>
      </c>
      <c r="X14" s="159">
        <v>1937</v>
      </c>
      <c r="Y14" s="159">
        <v>2076</v>
      </c>
      <c r="Z14" s="159">
        <v>1284</v>
      </c>
      <c r="AA14" s="159">
        <v>1417</v>
      </c>
      <c r="AB14" s="159">
        <v>1545</v>
      </c>
      <c r="AC14" s="159">
        <v>1397</v>
      </c>
      <c r="AD14" s="159">
        <v>1248</v>
      </c>
      <c r="AE14" s="159">
        <v>1507</v>
      </c>
      <c r="AF14" s="159">
        <v>1251</v>
      </c>
      <c r="AG14" s="159">
        <v>1344</v>
      </c>
      <c r="AH14" s="159">
        <v>1546</v>
      </c>
      <c r="AI14" s="159">
        <v>1222</v>
      </c>
      <c r="AJ14" s="159">
        <v>1267</v>
      </c>
      <c r="AK14" s="159">
        <v>1659</v>
      </c>
      <c r="AL14" s="159">
        <v>1383</v>
      </c>
      <c r="AM14" s="159">
        <v>1697</v>
      </c>
      <c r="AN14" s="159">
        <v>7227</v>
      </c>
      <c r="AO14" s="159">
        <v>8315</v>
      </c>
      <c r="AP14" s="159">
        <v>9143</v>
      </c>
      <c r="AQ14" s="159">
        <v>9501</v>
      </c>
      <c r="AR14" s="159">
        <v>8029</v>
      </c>
      <c r="AS14" s="159">
        <v>7324</v>
      </c>
      <c r="AT14" s="159">
        <v>5950</v>
      </c>
      <c r="AU14" s="159">
        <v>5637</v>
      </c>
      <c r="AV14" s="159">
        <v>4291</v>
      </c>
      <c r="AW14" s="159">
        <v>3916</v>
      </c>
      <c r="AX14" s="159">
        <v>3029</v>
      </c>
      <c r="AY14" s="159">
        <v>2289</v>
      </c>
      <c r="AZ14" s="159">
        <v>2575</v>
      </c>
      <c r="BA14" s="163">
        <v>102</v>
      </c>
      <c r="BB14" s="163">
        <v>838</v>
      </c>
      <c r="BC14" s="163">
        <v>838</v>
      </c>
      <c r="BD14" s="242">
        <v>1486</v>
      </c>
      <c r="BE14" s="242">
        <v>1631</v>
      </c>
      <c r="BF14" s="242">
        <v>1777</v>
      </c>
      <c r="BG14" s="242">
        <v>1711</v>
      </c>
      <c r="BH14" s="242">
        <v>1937</v>
      </c>
      <c r="BI14" s="242">
        <v>1994</v>
      </c>
      <c r="BJ14" s="242">
        <v>1559</v>
      </c>
      <c r="BK14" s="242">
        <v>1407</v>
      </c>
      <c r="BL14" s="242">
        <v>1256</v>
      </c>
      <c r="BM14" s="242">
        <v>1388</v>
      </c>
      <c r="BN14" s="242">
        <v>1630</v>
      </c>
      <c r="BO14" s="242">
        <v>1355</v>
      </c>
      <c r="BP14" s="242">
        <v>1631</v>
      </c>
      <c r="BQ14" s="242">
        <v>1610</v>
      </c>
      <c r="BR14" s="242">
        <v>1508</v>
      </c>
      <c r="BS14" s="242">
        <v>1702</v>
      </c>
      <c r="BT14" s="242">
        <v>1759</v>
      </c>
      <c r="BU14" s="242">
        <v>1446</v>
      </c>
      <c r="BV14" s="242">
        <v>1778</v>
      </c>
      <c r="BW14" s="242">
        <v>1499</v>
      </c>
      <c r="BX14" s="242">
        <v>11719</v>
      </c>
      <c r="BY14" s="242">
        <v>10821</v>
      </c>
      <c r="BZ14" s="242">
        <v>8123</v>
      </c>
      <c r="CA14" s="242">
        <v>7847</v>
      </c>
      <c r="CB14" s="242">
        <v>9200</v>
      </c>
      <c r="CC14" s="242">
        <v>8295</v>
      </c>
      <c r="CD14" s="242">
        <v>7806</v>
      </c>
      <c r="CE14" s="242">
        <v>5416</v>
      </c>
      <c r="CF14" s="242">
        <v>4291</v>
      </c>
      <c r="CG14" s="242">
        <v>3614</v>
      </c>
      <c r="CH14" s="242">
        <v>3029</v>
      </c>
      <c r="CI14" s="242">
        <v>2200</v>
      </c>
      <c r="CJ14" s="242">
        <v>2377</v>
      </c>
      <c r="CK14" s="242">
        <v>91</v>
      </c>
      <c r="CL14" s="242">
        <v>742</v>
      </c>
      <c r="CM14" s="242">
        <v>742</v>
      </c>
      <c r="CO14" s="15">
        <f t="shared" si="20"/>
        <v>9024</v>
      </c>
      <c r="CP14" s="15">
        <f t="shared" si="21"/>
        <v>7719</v>
      </c>
      <c r="CQ14" s="15">
        <f t="shared" si="22"/>
        <v>6896</v>
      </c>
      <c r="CR14" s="15">
        <f t="shared" si="23"/>
        <v>7228</v>
      </c>
      <c r="CS14" s="15">
        <f t="shared" si="24"/>
        <v>7227</v>
      </c>
      <c r="CT14" s="15">
        <f t="shared" si="25"/>
        <v>8315</v>
      </c>
      <c r="CU14" s="15">
        <f t="shared" si="26"/>
        <v>9143</v>
      </c>
      <c r="CV14" s="15">
        <f t="shared" si="27"/>
        <v>9501</v>
      </c>
      <c r="CW14" s="15">
        <f t="shared" si="28"/>
        <v>8029</v>
      </c>
      <c r="CX14" s="15">
        <f t="shared" si="29"/>
        <v>7324</v>
      </c>
      <c r="CY14" s="15">
        <f t="shared" si="30"/>
        <v>5950</v>
      </c>
      <c r="CZ14" s="15">
        <f t="shared" si="31"/>
        <v>5637</v>
      </c>
      <c r="DA14" s="15">
        <f t="shared" si="32"/>
        <v>4291</v>
      </c>
      <c r="DB14" s="15">
        <f t="shared" si="33"/>
        <v>3916</v>
      </c>
      <c r="DC14" s="15">
        <f t="shared" si="34"/>
        <v>3029</v>
      </c>
      <c r="DD14" s="15">
        <f t="shared" si="35"/>
        <v>2289</v>
      </c>
      <c r="DE14" s="15">
        <f t="shared" si="36"/>
        <v>2575</v>
      </c>
      <c r="DF14" s="15">
        <f t="shared" si="37"/>
        <v>8542</v>
      </c>
      <c r="DG14" s="15">
        <f t="shared" si="38"/>
        <v>7604</v>
      </c>
      <c r="DH14" s="15">
        <f t="shared" si="39"/>
        <v>7734</v>
      </c>
      <c r="DI14" s="15">
        <f t="shared" si="40"/>
        <v>8184</v>
      </c>
      <c r="DJ14" s="15">
        <f t="shared" si="41"/>
        <v>11719</v>
      </c>
      <c r="DK14" s="15">
        <f t="shared" si="42"/>
        <v>10821</v>
      </c>
      <c r="DL14" s="15">
        <f t="shared" si="43"/>
        <v>8123</v>
      </c>
      <c r="DM14" s="15">
        <f t="shared" si="44"/>
        <v>7847</v>
      </c>
      <c r="DN14" s="15">
        <f t="shared" si="45"/>
        <v>9200</v>
      </c>
      <c r="DO14" s="15">
        <f t="shared" si="46"/>
        <v>8295</v>
      </c>
      <c r="DP14" s="15">
        <f t="shared" si="47"/>
        <v>7806</v>
      </c>
      <c r="DQ14" s="15">
        <f t="shared" si="48"/>
        <v>5416</v>
      </c>
      <c r="DR14" s="15">
        <f t="shared" si="49"/>
        <v>4291</v>
      </c>
      <c r="DS14" s="15">
        <f t="shared" si="50"/>
        <v>3614</v>
      </c>
      <c r="DT14" s="15">
        <f t="shared" si="51"/>
        <v>3029</v>
      </c>
      <c r="DU14" s="15">
        <f t="shared" si="52"/>
        <v>2200</v>
      </c>
      <c r="DV14" s="15">
        <f t="shared" si="53"/>
        <v>2377</v>
      </c>
      <c r="DX14" s="15">
        <f t="shared" si="54"/>
        <v>21127</v>
      </c>
    </row>
    <row r="15" spans="1:128" x14ac:dyDescent="0.25">
      <c r="A15" s="11" t="s">
        <v>136</v>
      </c>
      <c r="B15" s="11" t="s">
        <v>154</v>
      </c>
      <c r="C15" s="11" t="s">
        <v>154</v>
      </c>
      <c r="D15" s="11" t="s">
        <v>188</v>
      </c>
      <c r="E15" s="14">
        <f t="shared" si="5"/>
        <v>162239</v>
      </c>
      <c r="F15" s="57">
        <f t="shared" si="6"/>
        <v>76132</v>
      </c>
      <c r="G15" s="58">
        <f t="shared" si="7"/>
        <v>86107</v>
      </c>
      <c r="H15" s="59">
        <f t="shared" si="8"/>
        <v>6725</v>
      </c>
      <c r="I15" s="60">
        <f t="shared" si="9"/>
        <v>6239</v>
      </c>
      <c r="J15" s="61">
        <f t="shared" si="10"/>
        <v>10295</v>
      </c>
      <c r="K15" s="62">
        <f t="shared" si="11"/>
        <v>4157</v>
      </c>
      <c r="L15" s="62">
        <f t="shared" si="12"/>
        <v>10918</v>
      </c>
      <c r="M15" s="62">
        <f t="shared" si="13"/>
        <v>34598</v>
      </c>
      <c r="N15" s="60">
        <f t="shared" si="14"/>
        <v>16164</v>
      </c>
      <c r="O15" s="14">
        <f t="shared" si="15"/>
        <v>11057</v>
      </c>
      <c r="P15" s="14">
        <f t="shared" si="16"/>
        <v>5294</v>
      </c>
      <c r="Q15" s="14">
        <f t="shared" si="17"/>
        <v>15138</v>
      </c>
      <c r="R15" s="14">
        <f t="shared" si="18"/>
        <v>39196</v>
      </c>
      <c r="S15" s="14">
        <f t="shared" si="19"/>
        <v>15422</v>
      </c>
      <c r="T15" s="159">
        <v>959</v>
      </c>
      <c r="U15" s="159">
        <v>984</v>
      </c>
      <c r="V15" s="159">
        <v>1124</v>
      </c>
      <c r="W15" s="159">
        <v>1160</v>
      </c>
      <c r="X15" s="159">
        <v>1140</v>
      </c>
      <c r="Y15" s="159">
        <v>1358</v>
      </c>
      <c r="Z15" s="159">
        <v>612</v>
      </c>
      <c r="AA15" s="159">
        <v>594</v>
      </c>
      <c r="AB15" s="159">
        <v>560</v>
      </c>
      <c r="AC15" s="159">
        <v>569</v>
      </c>
      <c r="AD15" s="159">
        <v>705</v>
      </c>
      <c r="AE15" s="159">
        <v>530</v>
      </c>
      <c r="AF15" s="159">
        <v>679</v>
      </c>
      <c r="AG15" s="159">
        <v>701</v>
      </c>
      <c r="AH15" s="159">
        <v>761</v>
      </c>
      <c r="AI15" s="159">
        <v>578</v>
      </c>
      <c r="AJ15" s="159">
        <v>623</v>
      </c>
      <c r="AK15" s="159">
        <v>815</v>
      </c>
      <c r="AL15" s="159">
        <v>662</v>
      </c>
      <c r="AM15" s="159">
        <v>718</v>
      </c>
      <c r="AN15" s="159">
        <v>4551</v>
      </c>
      <c r="AO15" s="159">
        <v>4987</v>
      </c>
      <c r="AP15" s="159">
        <v>4813</v>
      </c>
      <c r="AQ15" s="159">
        <v>5710</v>
      </c>
      <c r="AR15" s="159">
        <v>5859</v>
      </c>
      <c r="AS15" s="159">
        <v>5756</v>
      </c>
      <c r="AT15" s="159">
        <v>6462</v>
      </c>
      <c r="AU15" s="159">
        <v>5998</v>
      </c>
      <c r="AV15" s="159">
        <v>4917</v>
      </c>
      <c r="AW15" s="159">
        <v>3805</v>
      </c>
      <c r="AX15" s="159">
        <v>2746</v>
      </c>
      <c r="AY15" s="159">
        <v>1942</v>
      </c>
      <c r="AZ15" s="159">
        <v>2754</v>
      </c>
      <c r="BA15" s="164">
        <v>49</v>
      </c>
      <c r="BB15" s="164">
        <v>455</v>
      </c>
      <c r="BC15" s="164">
        <v>504</v>
      </c>
      <c r="BD15" s="230">
        <v>885</v>
      </c>
      <c r="BE15" s="230">
        <v>946</v>
      </c>
      <c r="BF15" s="230">
        <v>1037</v>
      </c>
      <c r="BG15" s="230">
        <v>1070</v>
      </c>
      <c r="BH15" s="230">
        <v>1096</v>
      </c>
      <c r="BI15" s="230">
        <v>1205</v>
      </c>
      <c r="BJ15" s="230">
        <v>796</v>
      </c>
      <c r="BK15" s="230">
        <v>808</v>
      </c>
      <c r="BL15" s="230">
        <v>834</v>
      </c>
      <c r="BM15" s="230">
        <v>811</v>
      </c>
      <c r="BN15" s="230">
        <v>713</v>
      </c>
      <c r="BO15" s="230">
        <v>856</v>
      </c>
      <c r="BP15" s="230">
        <v>720</v>
      </c>
      <c r="BQ15" s="230">
        <v>773</v>
      </c>
      <c r="BR15" s="230">
        <v>830</v>
      </c>
      <c r="BS15" s="230">
        <v>987</v>
      </c>
      <c r="BT15" s="230">
        <v>1050</v>
      </c>
      <c r="BU15" s="230">
        <v>934</v>
      </c>
      <c r="BV15" s="230">
        <v>1119</v>
      </c>
      <c r="BW15" s="230">
        <v>1061</v>
      </c>
      <c r="BX15" s="230">
        <v>6422</v>
      </c>
      <c r="BY15" s="230">
        <v>6536</v>
      </c>
      <c r="BZ15" s="230">
        <v>6533</v>
      </c>
      <c r="CA15" s="230">
        <v>6585</v>
      </c>
      <c r="CB15" s="230">
        <v>6741</v>
      </c>
      <c r="CC15" s="230">
        <v>6818</v>
      </c>
      <c r="CD15" s="230">
        <v>6521</v>
      </c>
      <c r="CE15" s="230">
        <v>5998</v>
      </c>
      <c r="CF15" s="230">
        <v>4725</v>
      </c>
      <c r="CG15" s="230">
        <v>3513</v>
      </c>
      <c r="CH15" s="230">
        <v>2746</v>
      </c>
      <c r="CI15" s="230">
        <v>1792</v>
      </c>
      <c r="CJ15" s="230">
        <v>2646</v>
      </c>
      <c r="CK15" s="230">
        <v>45</v>
      </c>
      <c r="CL15" s="230">
        <v>419</v>
      </c>
      <c r="CM15" s="230">
        <v>464</v>
      </c>
      <c r="CO15" s="15">
        <f t="shared" si="20"/>
        <v>5367</v>
      </c>
      <c r="CP15" s="15">
        <f t="shared" si="21"/>
        <v>3693</v>
      </c>
      <c r="CQ15" s="15">
        <f t="shared" si="22"/>
        <v>3376</v>
      </c>
      <c r="CR15" s="15">
        <f t="shared" si="23"/>
        <v>3396</v>
      </c>
      <c r="CS15" s="15">
        <f t="shared" si="24"/>
        <v>4551</v>
      </c>
      <c r="CT15" s="15">
        <f t="shared" si="25"/>
        <v>4987</v>
      </c>
      <c r="CU15" s="15">
        <f t="shared" si="26"/>
        <v>4813</v>
      </c>
      <c r="CV15" s="15">
        <f t="shared" si="27"/>
        <v>5710</v>
      </c>
      <c r="CW15" s="15">
        <f t="shared" si="28"/>
        <v>5859</v>
      </c>
      <c r="CX15" s="15">
        <f t="shared" si="29"/>
        <v>5756</v>
      </c>
      <c r="CY15" s="15">
        <f t="shared" si="30"/>
        <v>6462</v>
      </c>
      <c r="CZ15" s="15">
        <f t="shared" si="31"/>
        <v>5998</v>
      </c>
      <c r="DA15" s="15">
        <f t="shared" si="32"/>
        <v>4917</v>
      </c>
      <c r="DB15" s="15">
        <f t="shared" si="33"/>
        <v>3805</v>
      </c>
      <c r="DC15" s="15">
        <f t="shared" si="34"/>
        <v>2746</v>
      </c>
      <c r="DD15" s="15">
        <f t="shared" si="35"/>
        <v>1942</v>
      </c>
      <c r="DE15" s="15">
        <f t="shared" si="36"/>
        <v>2754</v>
      </c>
      <c r="DF15" s="15">
        <f t="shared" si="37"/>
        <v>5034</v>
      </c>
      <c r="DG15" s="15">
        <f t="shared" si="38"/>
        <v>4454</v>
      </c>
      <c r="DH15" s="15">
        <f t="shared" si="39"/>
        <v>3892</v>
      </c>
      <c r="DI15" s="15">
        <f t="shared" si="40"/>
        <v>5151</v>
      </c>
      <c r="DJ15" s="15">
        <f t="shared" si="41"/>
        <v>6422</v>
      </c>
      <c r="DK15" s="15">
        <f t="shared" si="42"/>
        <v>6536</v>
      </c>
      <c r="DL15" s="15">
        <f t="shared" si="43"/>
        <v>6533</v>
      </c>
      <c r="DM15" s="15">
        <f t="shared" si="44"/>
        <v>6585</v>
      </c>
      <c r="DN15" s="15">
        <f t="shared" si="45"/>
        <v>6741</v>
      </c>
      <c r="DO15" s="15">
        <f t="shared" si="46"/>
        <v>6818</v>
      </c>
      <c r="DP15" s="15">
        <f t="shared" si="47"/>
        <v>6521</v>
      </c>
      <c r="DQ15" s="15">
        <f t="shared" si="48"/>
        <v>5998</v>
      </c>
      <c r="DR15" s="15">
        <f t="shared" si="49"/>
        <v>4725</v>
      </c>
      <c r="DS15" s="15">
        <f t="shared" si="50"/>
        <v>3513</v>
      </c>
      <c r="DT15" s="15">
        <f t="shared" si="51"/>
        <v>2746</v>
      </c>
      <c r="DU15" s="15">
        <f t="shared" si="52"/>
        <v>1792</v>
      </c>
      <c r="DV15" s="15">
        <f t="shared" si="53"/>
        <v>2646</v>
      </c>
      <c r="DX15" s="15">
        <f t="shared" si="54"/>
        <v>20757</v>
      </c>
    </row>
    <row r="16" spans="1:128" ht="15.75" thickBot="1" x14ac:dyDescent="0.3">
      <c r="A16" s="11" t="s">
        <v>137</v>
      </c>
      <c r="B16" s="11" t="s">
        <v>154</v>
      </c>
      <c r="C16" s="11" t="s">
        <v>154</v>
      </c>
      <c r="D16" s="11" t="s">
        <v>189</v>
      </c>
      <c r="E16" s="14">
        <f t="shared" si="5"/>
        <v>290497</v>
      </c>
      <c r="F16" s="57">
        <f t="shared" si="6"/>
        <v>144113</v>
      </c>
      <c r="G16" s="58">
        <f t="shared" si="7"/>
        <v>146384</v>
      </c>
      <c r="H16" s="59">
        <f t="shared" si="8"/>
        <v>10351</v>
      </c>
      <c r="I16" s="60">
        <f t="shared" si="9"/>
        <v>9876</v>
      </c>
      <c r="J16" s="61">
        <f t="shared" si="10"/>
        <v>25156</v>
      </c>
      <c r="K16" s="62">
        <f t="shared" si="11"/>
        <v>14621</v>
      </c>
      <c r="L16" s="62">
        <f t="shared" si="12"/>
        <v>25042</v>
      </c>
      <c r="M16" s="62">
        <f t="shared" si="13"/>
        <v>56745</v>
      </c>
      <c r="N16" s="60">
        <f t="shared" si="14"/>
        <v>22549</v>
      </c>
      <c r="O16" s="14">
        <f t="shared" si="15"/>
        <v>22283</v>
      </c>
      <c r="P16" s="14">
        <f t="shared" si="16"/>
        <v>13243</v>
      </c>
      <c r="Q16" s="14">
        <f t="shared" si="17"/>
        <v>30915</v>
      </c>
      <c r="R16" s="14">
        <f t="shared" si="18"/>
        <v>59086</v>
      </c>
      <c r="S16" s="14">
        <f t="shared" si="19"/>
        <v>20857</v>
      </c>
      <c r="T16" s="159">
        <v>1373</v>
      </c>
      <c r="U16" s="159">
        <v>1455</v>
      </c>
      <c r="V16" s="159">
        <v>1819</v>
      </c>
      <c r="W16" s="159">
        <v>1877</v>
      </c>
      <c r="X16" s="159">
        <v>1873</v>
      </c>
      <c r="Y16" s="159">
        <v>1954</v>
      </c>
      <c r="Z16" s="159">
        <v>2422</v>
      </c>
      <c r="AA16" s="159">
        <v>2426</v>
      </c>
      <c r="AB16" s="159">
        <v>2346</v>
      </c>
      <c r="AC16" s="159">
        <v>2377</v>
      </c>
      <c r="AD16" s="159">
        <v>2549</v>
      </c>
      <c r="AE16" s="159">
        <v>2685</v>
      </c>
      <c r="AF16" s="159">
        <v>2576</v>
      </c>
      <c r="AG16" s="159">
        <v>2423</v>
      </c>
      <c r="AH16" s="159">
        <v>2750</v>
      </c>
      <c r="AI16" s="159">
        <v>2322</v>
      </c>
      <c r="AJ16" s="159">
        <v>2353</v>
      </c>
      <c r="AK16" s="159">
        <v>2197</v>
      </c>
      <c r="AL16" s="159">
        <v>2596</v>
      </c>
      <c r="AM16" s="159">
        <v>2341</v>
      </c>
      <c r="AN16" s="159">
        <v>9029</v>
      </c>
      <c r="AO16" s="159">
        <v>11076</v>
      </c>
      <c r="AP16" s="159">
        <v>12219</v>
      </c>
      <c r="AQ16" s="159">
        <v>10811</v>
      </c>
      <c r="AR16" s="159">
        <v>9874</v>
      </c>
      <c r="AS16" s="159">
        <v>8770</v>
      </c>
      <c r="AT16" s="159">
        <v>7770</v>
      </c>
      <c r="AU16" s="159">
        <v>7301</v>
      </c>
      <c r="AV16" s="159">
        <v>5842</v>
      </c>
      <c r="AW16" s="159">
        <v>5273</v>
      </c>
      <c r="AX16" s="159">
        <v>4066</v>
      </c>
      <c r="AY16" s="159">
        <v>3363</v>
      </c>
      <c r="AZ16" s="159">
        <v>4005</v>
      </c>
      <c r="BA16" s="165">
        <v>83</v>
      </c>
      <c r="BB16" s="165">
        <v>629</v>
      </c>
      <c r="BC16" s="165">
        <v>744</v>
      </c>
      <c r="BD16" s="237">
        <v>1305</v>
      </c>
      <c r="BE16" s="237">
        <v>1440</v>
      </c>
      <c r="BF16" s="237">
        <v>1688</v>
      </c>
      <c r="BG16" s="237">
        <v>1675</v>
      </c>
      <c r="BH16" s="237">
        <v>1844</v>
      </c>
      <c r="BI16" s="237">
        <v>1924</v>
      </c>
      <c r="BJ16" s="237">
        <v>1994</v>
      </c>
      <c r="BK16" s="237">
        <v>2009</v>
      </c>
      <c r="BL16" s="237">
        <v>2113</v>
      </c>
      <c r="BM16" s="237">
        <v>2116</v>
      </c>
      <c r="BN16" s="237">
        <v>2137</v>
      </c>
      <c r="BO16" s="237">
        <v>2038</v>
      </c>
      <c r="BP16" s="237">
        <v>2181</v>
      </c>
      <c r="BQ16" s="237">
        <v>2360</v>
      </c>
      <c r="BR16" s="237">
        <v>2061</v>
      </c>
      <c r="BS16" s="237">
        <v>2162</v>
      </c>
      <c r="BT16" s="237">
        <v>2151</v>
      </c>
      <c r="BU16" s="237">
        <v>2328</v>
      </c>
      <c r="BV16" s="237">
        <v>1936</v>
      </c>
      <c r="BW16" s="237">
        <v>2198</v>
      </c>
      <c r="BX16" s="237">
        <v>14353</v>
      </c>
      <c r="BY16" s="237">
        <v>12428</v>
      </c>
      <c r="BZ16" s="237">
        <v>10548</v>
      </c>
      <c r="CA16" s="237">
        <v>12173</v>
      </c>
      <c r="CB16" s="237">
        <v>11283</v>
      </c>
      <c r="CC16" s="237">
        <v>9783</v>
      </c>
      <c r="CD16" s="237">
        <v>8561</v>
      </c>
      <c r="CE16" s="237">
        <v>6738</v>
      </c>
      <c r="CF16" s="237">
        <v>5582</v>
      </c>
      <c r="CG16" s="237">
        <v>4677</v>
      </c>
      <c r="CH16" s="237">
        <v>3907</v>
      </c>
      <c r="CI16" s="237">
        <v>3126</v>
      </c>
      <c r="CJ16" s="237">
        <v>3565</v>
      </c>
      <c r="CK16" s="237">
        <v>76</v>
      </c>
      <c r="CL16" s="237">
        <v>598</v>
      </c>
      <c r="CM16" s="237">
        <v>705</v>
      </c>
      <c r="CO16" s="15">
        <f t="shared" si="20"/>
        <v>8397</v>
      </c>
      <c r="CP16" s="15">
        <f t="shared" si="21"/>
        <v>11525</v>
      </c>
      <c r="CQ16" s="15">
        <f t="shared" si="22"/>
        <v>12983</v>
      </c>
      <c r="CR16" s="15">
        <f t="shared" si="23"/>
        <v>11809</v>
      </c>
      <c r="CS16" s="15">
        <f t="shared" si="24"/>
        <v>9029</v>
      </c>
      <c r="CT16" s="15">
        <f t="shared" si="25"/>
        <v>11076</v>
      </c>
      <c r="CU16" s="15">
        <f t="shared" si="26"/>
        <v>12219</v>
      </c>
      <c r="CV16" s="15">
        <f t="shared" si="27"/>
        <v>10811</v>
      </c>
      <c r="CW16" s="15">
        <f t="shared" si="28"/>
        <v>9874</v>
      </c>
      <c r="CX16" s="15">
        <f t="shared" si="29"/>
        <v>8770</v>
      </c>
      <c r="CY16" s="15">
        <f t="shared" si="30"/>
        <v>7770</v>
      </c>
      <c r="CZ16" s="15">
        <f t="shared" si="31"/>
        <v>7301</v>
      </c>
      <c r="DA16" s="15">
        <f t="shared" si="32"/>
        <v>5842</v>
      </c>
      <c r="DB16" s="15">
        <f t="shared" si="33"/>
        <v>5273</v>
      </c>
      <c r="DC16" s="15">
        <f t="shared" si="34"/>
        <v>4066</v>
      </c>
      <c r="DD16" s="15">
        <f t="shared" si="35"/>
        <v>3363</v>
      </c>
      <c r="DE16" s="15">
        <f t="shared" si="36"/>
        <v>4005</v>
      </c>
      <c r="DF16" s="15">
        <f t="shared" si="37"/>
        <v>7952</v>
      </c>
      <c r="DG16" s="15">
        <f t="shared" si="38"/>
        <v>10156</v>
      </c>
      <c r="DH16" s="15">
        <f t="shared" si="39"/>
        <v>10777</v>
      </c>
      <c r="DI16" s="15">
        <f t="shared" si="40"/>
        <v>10775</v>
      </c>
      <c r="DJ16" s="15">
        <f t="shared" si="41"/>
        <v>14353</v>
      </c>
      <c r="DK16" s="15">
        <f t="shared" si="42"/>
        <v>12428</v>
      </c>
      <c r="DL16" s="15">
        <f t="shared" si="43"/>
        <v>10548</v>
      </c>
      <c r="DM16" s="15">
        <f t="shared" si="44"/>
        <v>12173</v>
      </c>
      <c r="DN16" s="15">
        <f t="shared" si="45"/>
        <v>11283</v>
      </c>
      <c r="DO16" s="15">
        <f t="shared" si="46"/>
        <v>9783</v>
      </c>
      <c r="DP16" s="15">
        <f t="shared" si="47"/>
        <v>8561</v>
      </c>
      <c r="DQ16" s="15">
        <f t="shared" si="48"/>
        <v>6738</v>
      </c>
      <c r="DR16" s="15">
        <f t="shared" si="49"/>
        <v>5582</v>
      </c>
      <c r="DS16" s="15">
        <f t="shared" si="50"/>
        <v>4677</v>
      </c>
      <c r="DT16" s="15">
        <f t="shared" si="51"/>
        <v>3907</v>
      </c>
      <c r="DU16" s="15">
        <f t="shared" si="52"/>
        <v>3126</v>
      </c>
      <c r="DV16" s="15">
        <f t="shared" si="53"/>
        <v>3565</v>
      </c>
      <c r="DX16" s="15">
        <f t="shared" si="54"/>
        <v>25558</v>
      </c>
    </row>
    <row r="17" spans="1:128" ht="15.75" thickBot="1" x14ac:dyDescent="0.3">
      <c r="A17" s="111" t="s">
        <v>138</v>
      </c>
      <c r="B17" s="111" t="s">
        <v>154</v>
      </c>
      <c r="C17" s="111" t="s">
        <v>154</v>
      </c>
      <c r="D17" s="111" t="s">
        <v>190</v>
      </c>
      <c r="E17" s="113">
        <f t="shared" si="5"/>
        <v>224478</v>
      </c>
      <c r="F17" s="114">
        <f t="shared" si="6"/>
        <v>107249</v>
      </c>
      <c r="G17" s="115">
        <f t="shared" si="7"/>
        <v>117229</v>
      </c>
      <c r="H17" s="116">
        <f t="shared" si="8"/>
        <v>12588</v>
      </c>
      <c r="I17" s="117">
        <f t="shared" si="9"/>
        <v>11858</v>
      </c>
      <c r="J17" s="118">
        <f t="shared" si="10"/>
        <v>19796</v>
      </c>
      <c r="K17" s="113">
        <f t="shared" si="11"/>
        <v>7327</v>
      </c>
      <c r="L17" s="113">
        <f t="shared" si="12"/>
        <v>22814</v>
      </c>
      <c r="M17" s="113">
        <f t="shared" si="13"/>
        <v>43327</v>
      </c>
      <c r="N17" s="117">
        <f t="shared" si="14"/>
        <v>13985</v>
      </c>
      <c r="O17" s="113">
        <f t="shared" si="15"/>
        <v>19852</v>
      </c>
      <c r="P17" s="113">
        <f t="shared" si="16"/>
        <v>8392</v>
      </c>
      <c r="Q17" s="113">
        <f t="shared" si="17"/>
        <v>27690</v>
      </c>
      <c r="R17" s="113">
        <f t="shared" si="18"/>
        <v>47675</v>
      </c>
      <c r="S17" s="113">
        <f t="shared" si="19"/>
        <v>13620</v>
      </c>
      <c r="T17" s="159">
        <v>1782</v>
      </c>
      <c r="U17" s="159">
        <v>1877</v>
      </c>
      <c r="V17" s="159">
        <v>2012</v>
      </c>
      <c r="W17" s="159">
        <v>2290</v>
      </c>
      <c r="X17" s="159">
        <v>2267</v>
      </c>
      <c r="Y17" s="159">
        <v>2360</v>
      </c>
      <c r="Z17" s="159">
        <v>1288</v>
      </c>
      <c r="AA17" s="159">
        <v>1278</v>
      </c>
      <c r="AB17" s="159">
        <v>1243</v>
      </c>
      <c r="AC17" s="159">
        <v>1060</v>
      </c>
      <c r="AD17" s="159">
        <v>1248</v>
      </c>
      <c r="AE17" s="159">
        <v>1091</v>
      </c>
      <c r="AF17" s="159">
        <v>1301</v>
      </c>
      <c r="AG17" s="159">
        <v>1180</v>
      </c>
      <c r="AH17" s="159">
        <v>1215</v>
      </c>
      <c r="AI17" s="159">
        <v>1071</v>
      </c>
      <c r="AJ17" s="159">
        <v>1246</v>
      </c>
      <c r="AK17" s="159">
        <v>1314</v>
      </c>
      <c r="AL17" s="159">
        <v>1520</v>
      </c>
      <c r="AM17" s="159">
        <v>1262</v>
      </c>
      <c r="AN17" s="159">
        <v>9602</v>
      </c>
      <c r="AO17" s="159">
        <v>10430</v>
      </c>
      <c r="AP17" s="159">
        <v>10410</v>
      </c>
      <c r="AQ17" s="159">
        <v>8463</v>
      </c>
      <c r="AR17" s="159">
        <v>7318</v>
      </c>
      <c r="AS17" s="159">
        <v>5844</v>
      </c>
      <c r="AT17" s="159">
        <v>5282</v>
      </c>
      <c r="AU17" s="159">
        <v>6010</v>
      </c>
      <c r="AV17" s="159">
        <v>4771</v>
      </c>
      <c r="AW17" s="159">
        <v>3633</v>
      </c>
      <c r="AX17" s="159">
        <v>2302</v>
      </c>
      <c r="AY17" s="159">
        <v>1505</v>
      </c>
      <c r="AZ17" s="159">
        <v>1774</v>
      </c>
      <c r="BA17" s="166">
        <v>106</v>
      </c>
      <c r="BB17" s="166">
        <v>848</v>
      </c>
      <c r="BC17" s="166">
        <v>934</v>
      </c>
      <c r="BD17" s="230">
        <v>1581</v>
      </c>
      <c r="BE17" s="230">
        <v>1877</v>
      </c>
      <c r="BF17" s="230">
        <v>2013</v>
      </c>
      <c r="BG17" s="230">
        <v>2030</v>
      </c>
      <c r="BH17" s="230">
        <v>2179</v>
      </c>
      <c r="BI17" s="230">
        <v>2178</v>
      </c>
      <c r="BJ17" s="230">
        <v>1375</v>
      </c>
      <c r="BK17" s="230">
        <v>1311</v>
      </c>
      <c r="BL17" s="230">
        <v>1278</v>
      </c>
      <c r="BM17" s="230">
        <v>1403</v>
      </c>
      <c r="BN17" s="230">
        <v>1259</v>
      </c>
      <c r="BO17" s="230">
        <v>1368</v>
      </c>
      <c r="BP17" s="230">
        <v>1158</v>
      </c>
      <c r="BQ17" s="230">
        <v>1352</v>
      </c>
      <c r="BR17" s="230">
        <v>1442</v>
      </c>
      <c r="BS17" s="230">
        <v>1492</v>
      </c>
      <c r="BT17" s="230">
        <v>1437</v>
      </c>
      <c r="BU17" s="230">
        <v>1511</v>
      </c>
      <c r="BV17" s="230">
        <v>1476</v>
      </c>
      <c r="BW17" s="230">
        <v>1921</v>
      </c>
      <c r="BX17" s="230">
        <v>12066</v>
      </c>
      <c r="BY17" s="230">
        <v>12227</v>
      </c>
      <c r="BZ17" s="230">
        <v>9889</v>
      </c>
      <c r="CA17" s="230">
        <v>9191</v>
      </c>
      <c r="CB17" s="230">
        <v>7947</v>
      </c>
      <c r="CC17" s="230">
        <v>7465</v>
      </c>
      <c r="CD17" s="230">
        <v>7173</v>
      </c>
      <c r="CE17" s="230">
        <v>6010</v>
      </c>
      <c r="CF17" s="230">
        <v>4404</v>
      </c>
      <c r="CG17" s="230">
        <v>3633</v>
      </c>
      <c r="CH17" s="230">
        <v>2302</v>
      </c>
      <c r="CI17" s="230">
        <v>1506</v>
      </c>
      <c r="CJ17" s="230">
        <v>1775</v>
      </c>
      <c r="CK17" s="230">
        <v>94</v>
      </c>
      <c r="CL17" s="230">
        <v>752</v>
      </c>
      <c r="CM17" s="230">
        <v>828</v>
      </c>
      <c r="CO17" s="15">
        <f t="shared" si="20"/>
        <v>10228</v>
      </c>
      <c r="CP17" s="15">
        <f t="shared" si="21"/>
        <v>7229</v>
      </c>
      <c r="CQ17" s="15">
        <f t="shared" si="22"/>
        <v>6035</v>
      </c>
      <c r="CR17" s="15">
        <f t="shared" si="23"/>
        <v>6413</v>
      </c>
      <c r="CS17" s="15">
        <f t="shared" si="24"/>
        <v>9602</v>
      </c>
      <c r="CT17" s="15">
        <f t="shared" si="25"/>
        <v>10430</v>
      </c>
      <c r="CU17" s="15">
        <f t="shared" si="26"/>
        <v>10410</v>
      </c>
      <c r="CV17" s="15">
        <f t="shared" si="27"/>
        <v>8463</v>
      </c>
      <c r="CW17" s="15">
        <f t="shared" si="28"/>
        <v>7318</v>
      </c>
      <c r="CX17" s="15">
        <f t="shared" si="29"/>
        <v>5844</v>
      </c>
      <c r="CY17" s="15">
        <f t="shared" si="30"/>
        <v>5282</v>
      </c>
      <c r="CZ17" s="15">
        <f t="shared" si="31"/>
        <v>6010</v>
      </c>
      <c r="DA17" s="15">
        <f t="shared" si="32"/>
        <v>4771</v>
      </c>
      <c r="DB17" s="15">
        <f t="shared" si="33"/>
        <v>3633</v>
      </c>
      <c r="DC17" s="15">
        <f t="shared" si="34"/>
        <v>2302</v>
      </c>
      <c r="DD17" s="15">
        <f t="shared" si="35"/>
        <v>1505</v>
      </c>
      <c r="DE17" s="15">
        <f t="shared" si="36"/>
        <v>1774</v>
      </c>
      <c r="DF17" s="15">
        <f t="shared" si="37"/>
        <v>9680</v>
      </c>
      <c r="DG17" s="15">
        <f t="shared" si="38"/>
        <v>7545</v>
      </c>
      <c r="DH17" s="15">
        <f t="shared" si="39"/>
        <v>6579</v>
      </c>
      <c r="DI17" s="15">
        <f t="shared" si="40"/>
        <v>7837</v>
      </c>
      <c r="DJ17" s="15">
        <f t="shared" si="41"/>
        <v>12066</v>
      </c>
      <c r="DK17" s="15">
        <f t="shared" si="42"/>
        <v>12227</v>
      </c>
      <c r="DL17" s="15">
        <f t="shared" si="43"/>
        <v>9889</v>
      </c>
      <c r="DM17" s="15">
        <f t="shared" si="44"/>
        <v>9191</v>
      </c>
      <c r="DN17" s="15">
        <f t="shared" si="45"/>
        <v>7947</v>
      </c>
      <c r="DO17" s="15">
        <f t="shared" si="46"/>
        <v>7465</v>
      </c>
      <c r="DP17" s="15">
        <f t="shared" si="47"/>
        <v>7173</v>
      </c>
      <c r="DQ17" s="15">
        <f t="shared" si="48"/>
        <v>6010</v>
      </c>
      <c r="DR17" s="15">
        <f t="shared" si="49"/>
        <v>4404</v>
      </c>
      <c r="DS17" s="15">
        <f t="shared" si="50"/>
        <v>3633</v>
      </c>
      <c r="DT17" s="15">
        <f t="shared" si="51"/>
        <v>2302</v>
      </c>
      <c r="DU17" s="15">
        <f t="shared" si="52"/>
        <v>1506</v>
      </c>
      <c r="DV17" s="15">
        <f t="shared" si="53"/>
        <v>1775</v>
      </c>
      <c r="DX17" s="15">
        <f t="shared" si="54"/>
        <v>21220</v>
      </c>
    </row>
    <row r="18" spans="1:128" ht="10.5" customHeight="1" x14ac:dyDescent="0.25">
      <c r="G18" s="25"/>
      <c r="I18" s="25"/>
      <c r="AX18" s="63"/>
    </row>
    <row r="19" spans="1:128" x14ac:dyDescent="0.15">
      <c r="A19" s="252" t="s">
        <v>246</v>
      </c>
      <c r="AX19" s="63"/>
    </row>
    <row r="20" spans="1:128" x14ac:dyDescent="0.15">
      <c r="A20" s="252" t="s">
        <v>244</v>
      </c>
      <c r="CK20" s="15"/>
      <c r="CL20" s="15"/>
      <c r="CM20" s="15"/>
    </row>
    <row r="21" spans="1:128" x14ac:dyDescent="0.15">
      <c r="A21" s="252" t="s">
        <v>245</v>
      </c>
    </row>
    <row r="22" spans="1:128" x14ac:dyDescent="0.25">
      <c r="A22" s="17"/>
    </row>
    <row r="24" spans="1:128" ht="18.75" x14ac:dyDescent="0.25">
      <c r="B24" s="19" t="s">
        <v>156</v>
      </c>
      <c r="K24" s="21" t="str">
        <f>+CONCATENATE("Poblacion Padron Nominal - INEI 2021 ",$B$25," según sexo")</f>
        <v>Poblacion Padron Nominal - INEI 2021 Total según sexo</v>
      </c>
      <c r="R24" s="21" t="str">
        <f>+CONCATENATE("Poblacion Padron Nominal - INEI 2021 ",$B$25," por distrito y sexo")</f>
        <v>Poblacion Padron Nominal - INEI 2021 Total por distrito y sexo</v>
      </c>
      <c r="AA24" s="21" t="str">
        <f>+CONCATENATE("Poblacion Padron Nominal - INEI 2021 ",$B$25," por distrito y sexo")</f>
        <v>Poblacion Padron Nominal - INEI 2021 Total por distrito y sexo</v>
      </c>
    </row>
    <row r="25" spans="1:128" x14ac:dyDescent="0.25">
      <c r="B25" s="20" t="s">
        <v>117</v>
      </c>
    </row>
    <row r="29" spans="1:128" ht="15.75" x14ac:dyDescent="0.25">
      <c r="E29" s="64" t="s">
        <v>117</v>
      </c>
      <c r="F29" s="416" t="s">
        <v>163</v>
      </c>
      <c r="G29" s="416"/>
      <c r="H29" s="416" t="s">
        <v>164</v>
      </c>
      <c r="I29" s="416"/>
      <c r="AQ29" s="11"/>
    </row>
    <row r="30" spans="1:128" ht="22.5" customHeight="1" thickBot="1" x14ac:dyDescent="0.3">
      <c r="D30" s="22" t="s">
        <v>117</v>
      </c>
      <c r="E30" s="29">
        <f>+SUM(E31:E37)</f>
        <v>1669636</v>
      </c>
      <c r="F30" s="29">
        <f>+SUM(F31:F37)</f>
        <v>815776</v>
      </c>
      <c r="G30" s="65">
        <f>+IFERROR(F30/E30,0)</f>
        <v>0.48859511893610341</v>
      </c>
      <c r="H30" s="29">
        <f>+SUM(H31:H37)</f>
        <v>853860</v>
      </c>
      <c r="I30" s="65">
        <f>+IFERROR(H30/E30,0)</f>
        <v>0.51140488106389659</v>
      </c>
      <c r="AQ30" s="11"/>
    </row>
    <row r="31" spans="1:128" ht="26.25" customHeight="1" x14ac:dyDescent="0.25">
      <c r="D31" s="23" t="s">
        <v>14</v>
      </c>
      <c r="E31" s="16">
        <f>+SUM(F31,H31)</f>
        <v>683151</v>
      </c>
      <c r="F31" s="16">
        <f t="shared" ref="F31:F37" si="55">+IF($B$25="total",VLOOKUP($D31,$D$10:$G$17,3,0),INDEX($J$10:$N$17,MATCH($D31,$D$10:$D$17,0),MATCH($B$25,$J$9:$N$9,0)))</f>
        <v>339351</v>
      </c>
      <c r="G31" s="24">
        <f t="shared" ref="G31:G37" si="56">+IFERROR(F31/E31,0)</f>
        <v>0.49674376528761577</v>
      </c>
      <c r="H31" s="16">
        <f t="shared" ref="H31:H37" si="57">+IF($B$25="total",VLOOKUP($D31,$D$10:$G$17,4,0),INDEX($O$10:$S$17,MATCH($D31,$D$10:$D$17,0),MATCH($B$25,$O$9:$S$9,0)))</f>
        <v>343800</v>
      </c>
      <c r="I31" s="66">
        <f t="shared" ref="I31:I37" si="58">+IFERROR(H31/E31,0)</f>
        <v>0.50325623471238423</v>
      </c>
      <c r="AQ31" s="11"/>
    </row>
    <row r="32" spans="1:128" ht="26.25" customHeight="1" x14ac:dyDescent="0.25">
      <c r="D32" s="23" t="s">
        <v>23</v>
      </c>
      <c r="E32" s="16">
        <f t="shared" ref="E32:E37" si="59">+SUM(F32,H32)</f>
        <v>224478</v>
      </c>
      <c r="F32" s="16">
        <f t="shared" si="55"/>
        <v>107249</v>
      </c>
      <c r="G32" s="24">
        <f t="shared" si="56"/>
        <v>0.47777065013052505</v>
      </c>
      <c r="H32" s="16">
        <f t="shared" si="57"/>
        <v>117229</v>
      </c>
      <c r="I32" s="66">
        <f t="shared" si="58"/>
        <v>0.522229349869475</v>
      </c>
      <c r="AQ32" s="11"/>
    </row>
    <row r="33" spans="2:43" ht="26.25" customHeight="1" x14ac:dyDescent="0.25">
      <c r="D33" s="23" t="s">
        <v>17</v>
      </c>
      <c r="E33" s="16">
        <f t="shared" si="59"/>
        <v>224895</v>
      </c>
      <c r="F33" s="16">
        <f t="shared" si="55"/>
        <v>108093</v>
      </c>
      <c r="G33" s="24">
        <f t="shared" si="56"/>
        <v>0.48063763089441741</v>
      </c>
      <c r="H33" s="16">
        <f t="shared" si="57"/>
        <v>116802</v>
      </c>
      <c r="I33" s="66">
        <f t="shared" si="58"/>
        <v>0.51936236910558264</v>
      </c>
      <c r="AQ33" s="11"/>
    </row>
    <row r="34" spans="2:43" ht="26.25" customHeight="1" x14ac:dyDescent="0.25">
      <c r="D34" s="23" t="s">
        <v>20</v>
      </c>
      <c r="E34" s="16">
        <f t="shared" si="59"/>
        <v>290497</v>
      </c>
      <c r="F34" s="16">
        <f t="shared" si="55"/>
        <v>144113</v>
      </c>
      <c r="G34" s="24">
        <f t="shared" si="56"/>
        <v>0.49609118166452665</v>
      </c>
      <c r="H34" s="16">
        <f t="shared" si="57"/>
        <v>146384</v>
      </c>
      <c r="I34" s="66">
        <f t="shared" si="58"/>
        <v>0.5039088183354733</v>
      </c>
      <c r="AQ34" s="11"/>
    </row>
    <row r="35" spans="2:43" ht="26.25" customHeight="1" x14ac:dyDescent="0.25">
      <c r="D35" s="23" t="s">
        <v>72</v>
      </c>
      <c r="E35" s="16">
        <f t="shared" si="59"/>
        <v>162239</v>
      </c>
      <c r="F35" s="16">
        <f t="shared" si="55"/>
        <v>76132</v>
      </c>
      <c r="G35" s="24">
        <f t="shared" si="56"/>
        <v>0.46925831643439619</v>
      </c>
      <c r="H35" s="16">
        <f t="shared" si="57"/>
        <v>86107</v>
      </c>
      <c r="I35" s="66">
        <f t="shared" si="58"/>
        <v>0.53074168356560381</v>
      </c>
      <c r="AQ35" s="11"/>
    </row>
    <row r="36" spans="2:43" ht="26.25" customHeight="1" x14ac:dyDescent="0.25">
      <c r="D36" s="23" t="s">
        <v>79</v>
      </c>
      <c r="E36" s="16">
        <f t="shared" si="59"/>
        <v>39879</v>
      </c>
      <c r="F36" s="16">
        <f t="shared" si="55"/>
        <v>19515</v>
      </c>
      <c r="G36" s="24">
        <f t="shared" si="56"/>
        <v>0.48935529978184006</v>
      </c>
      <c r="H36" s="16">
        <f t="shared" si="57"/>
        <v>20364</v>
      </c>
      <c r="I36" s="66">
        <f t="shared" si="58"/>
        <v>0.51064470021815989</v>
      </c>
      <c r="AQ36" s="11"/>
    </row>
    <row r="37" spans="2:43" ht="26.25" customHeight="1" x14ac:dyDescent="0.25">
      <c r="D37" s="23" t="s">
        <v>85</v>
      </c>
      <c r="E37" s="16">
        <f t="shared" si="59"/>
        <v>44497</v>
      </c>
      <c r="F37" s="16">
        <f t="shared" si="55"/>
        <v>21323</v>
      </c>
      <c r="G37" s="24">
        <f t="shared" si="56"/>
        <v>0.47920084500078658</v>
      </c>
      <c r="H37" s="16">
        <f t="shared" si="57"/>
        <v>23174</v>
      </c>
      <c r="I37" s="66">
        <f t="shared" si="58"/>
        <v>0.52079915499921348</v>
      </c>
      <c r="AQ37" s="11"/>
    </row>
    <row r="38" spans="2:43" ht="12" customHeight="1" x14ac:dyDescent="0.25">
      <c r="C38" s="25"/>
      <c r="D38" s="26" t="str">
        <f>+A19</f>
        <v>NOTA: POBLACION DE 0 A 5 AÑOS ES INFORMACION DE NIÑOS REGISTRADOS EN PADRON NOMINAL AL 31 DE DICIEMBRE 2020. (https://www.minsa.gob.pe/reunis/data/poblacion_padron_nominal.asp)</v>
      </c>
      <c r="E38" s="25"/>
      <c r="F38" s="25"/>
    </row>
    <row r="39" spans="2:43" ht="12" customHeight="1" x14ac:dyDescent="0.25">
      <c r="D39" s="27" t="str">
        <f>+A20</f>
        <v>Poblacion 6 a Más años, INEI: CENSO NACIONAL XI DE POBLACION Y VIVIVIENDA 2017_(https://www.minsa.gob.pe/reunis/data/poblacion_estimada.asp)</v>
      </c>
    </row>
    <row r="40" spans="2:43" ht="12" customHeight="1" x14ac:dyDescent="0.25">
      <c r="D40" s="28" t="s">
        <v>157</v>
      </c>
    </row>
    <row r="43" spans="2:43" x14ac:dyDescent="0.25"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2:43" x14ac:dyDescent="0.25"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2:43" x14ac:dyDescent="0.25"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2:43" x14ac:dyDescent="0.25">
      <c r="B46" s="19" t="s">
        <v>158</v>
      </c>
      <c r="D46" s="67"/>
      <c r="G46" s="67"/>
      <c r="H46" s="67"/>
      <c r="I46" s="67"/>
      <c r="J46" s="67"/>
      <c r="K46" s="67"/>
      <c r="L46" s="67"/>
      <c r="M46" s="67"/>
      <c r="N46" s="67"/>
    </row>
    <row r="47" spans="2:43" x14ac:dyDescent="0.25">
      <c r="B47" s="20" t="s">
        <v>153</v>
      </c>
      <c r="D47" s="67"/>
      <c r="E47" s="67"/>
      <c r="F47" s="67"/>
      <c r="G47" s="67"/>
      <c r="H47" s="67"/>
      <c r="I47" s="67"/>
      <c r="J47" s="18"/>
      <c r="K47" s="67"/>
      <c r="L47" s="67"/>
      <c r="M47" s="67"/>
      <c r="N47" s="67"/>
      <c r="O47" s="67"/>
      <c r="AQ47" s="11"/>
    </row>
    <row r="48" spans="2:43" ht="21.75" customHeight="1" x14ac:dyDescent="0.25">
      <c r="D48" s="68"/>
      <c r="E48" s="68"/>
      <c r="F48" s="416" t="s">
        <v>191</v>
      </c>
      <c r="G48" s="416"/>
      <c r="H48" s="69"/>
      <c r="I48" s="21" t="str">
        <f>+CONCATENATE("Piramide Poblacional por etapa de vida y Sexo, ",$B$47)</f>
        <v>Piramide Poblacional por etapa de vida y Sexo, DIRIS Lima Este</v>
      </c>
      <c r="J48" s="67"/>
      <c r="K48" s="67"/>
      <c r="L48" s="67"/>
      <c r="M48" s="67"/>
      <c r="N48" s="67"/>
      <c r="O48" s="67"/>
      <c r="AQ48" s="11"/>
    </row>
    <row r="49" spans="4:43" ht="21.75" customHeight="1" thickBot="1" x14ac:dyDescent="0.3">
      <c r="D49" s="70"/>
      <c r="E49" s="64" t="s">
        <v>117</v>
      </c>
      <c r="F49" s="71" t="s">
        <v>163</v>
      </c>
      <c r="G49" s="71" t="s">
        <v>164</v>
      </c>
      <c r="H49" s="72"/>
      <c r="I49" s="73"/>
      <c r="J49" s="73"/>
      <c r="K49" s="73"/>
      <c r="L49" s="73"/>
      <c r="M49" s="73"/>
      <c r="N49" s="73"/>
      <c r="O49" s="73"/>
      <c r="AQ49" s="11"/>
    </row>
    <row r="50" spans="4:43" ht="21.75" customHeight="1" thickBot="1" x14ac:dyDescent="0.3">
      <c r="D50" s="22" t="s">
        <v>117</v>
      </c>
      <c r="E50" s="29">
        <f>+SUM(E51:E55)</f>
        <v>1669636</v>
      </c>
      <c r="F50" s="29">
        <f t="shared" ref="F50:G50" si="60">+SUM(F51:F55)</f>
        <v>815776</v>
      </c>
      <c r="G50" s="29">
        <f t="shared" si="60"/>
        <v>853860</v>
      </c>
      <c r="H50" s="72"/>
      <c r="I50" s="73"/>
      <c r="J50" s="73"/>
      <c r="K50" s="73"/>
      <c r="L50" s="73"/>
      <c r="M50" s="73"/>
      <c r="N50" s="73"/>
      <c r="O50" s="73"/>
      <c r="AQ50" s="11"/>
    </row>
    <row r="51" spans="4:43" ht="28.5" customHeight="1" x14ac:dyDescent="0.25">
      <c r="D51" s="74" t="s">
        <v>141</v>
      </c>
      <c r="E51" s="75">
        <f>+F51+G51</f>
        <v>279613</v>
      </c>
      <c r="F51" s="75">
        <f>+INDEX($J$10:$N$17,MATCH($B$47,$D$10:$D$17,0),MATCH($D51,$J$9:$N$9,0))</f>
        <v>142355</v>
      </c>
      <c r="G51" s="75">
        <f>+INDEX($O$10:$S$17,MATCH($B$47,$D$10:$D$17,0),MATCH($D51,$O$9:$S$9,0))</f>
        <v>137258</v>
      </c>
      <c r="H51" s="69"/>
      <c r="I51" s="76" t="s">
        <v>141</v>
      </c>
      <c r="J51" s="77">
        <f>F51/$E$50*-100</f>
        <v>-8.5261098826331008</v>
      </c>
      <c r="K51" s="77">
        <f>G51/$E$50*100</f>
        <v>8.2208337625686081</v>
      </c>
      <c r="L51" s="67"/>
      <c r="M51" s="67"/>
      <c r="N51" s="67"/>
      <c r="O51" s="67"/>
      <c r="AQ51" s="11"/>
    </row>
    <row r="52" spans="4:43" ht="28.5" customHeight="1" x14ac:dyDescent="0.25">
      <c r="D52" s="74" t="s">
        <v>142</v>
      </c>
      <c r="E52" s="75">
        <f t="shared" ref="E52:E55" si="61">+F52+G52</f>
        <v>134619</v>
      </c>
      <c r="F52" s="75">
        <f>+INDEX($J$10:$N$17,MATCH($B$47,$D$10:$D$17,0),MATCH($D52,$J$9:$N$9,0))</f>
        <v>65910</v>
      </c>
      <c r="G52" s="75">
        <f>+INDEX($O$10:$S$17,MATCH($B$47,$D$10:$D$17,0),MATCH($D52,$O$9:$S$9,0))</f>
        <v>68709</v>
      </c>
      <c r="H52" s="69"/>
      <c r="I52" s="76" t="s">
        <v>142</v>
      </c>
      <c r="J52" s="77">
        <f t="shared" ref="J52:J55" si="62">F52/$E$50*-100</f>
        <v>-3.9475670146067765</v>
      </c>
      <c r="K52" s="77">
        <f t="shared" ref="K52:K55" si="63">G52/$E$50*100</f>
        <v>4.1152083448128813</v>
      </c>
      <c r="L52" s="67"/>
      <c r="M52" s="67"/>
      <c r="N52" s="67"/>
      <c r="O52" s="67"/>
      <c r="AQ52" s="11"/>
    </row>
    <row r="53" spans="4:43" ht="28.5" customHeight="1" x14ac:dyDescent="0.25">
      <c r="D53" s="74" t="s">
        <v>143</v>
      </c>
      <c r="E53" s="75">
        <f t="shared" si="61"/>
        <v>339017</v>
      </c>
      <c r="F53" s="75">
        <f>+INDEX($J$10:$N$17,MATCH($B$47,$D$10:$D$17,0),MATCH($D53,$J$9:$N$9,0))</f>
        <v>153486</v>
      </c>
      <c r="G53" s="75">
        <f>+INDEX($O$10:$S$17,MATCH($B$47,$D$10:$D$17,0),MATCH($D53,$O$9:$S$9,0))</f>
        <v>185531</v>
      </c>
      <c r="H53" s="69"/>
      <c r="I53" s="76" t="s">
        <v>143</v>
      </c>
      <c r="J53" s="77">
        <f t="shared" si="62"/>
        <v>-9.1927821393405509</v>
      </c>
      <c r="K53" s="77">
        <f t="shared" si="63"/>
        <v>11.11206274900637</v>
      </c>
      <c r="L53" s="67"/>
      <c r="M53" s="67"/>
      <c r="N53" s="67"/>
      <c r="O53" s="67"/>
      <c r="AQ53" s="11"/>
    </row>
    <row r="54" spans="4:43" ht="28.5" customHeight="1" x14ac:dyDescent="0.25">
      <c r="D54" s="74" t="s">
        <v>144</v>
      </c>
      <c r="E54" s="75">
        <f t="shared" si="61"/>
        <v>689462</v>
      </c>
      <c r="F54" s="75">
        <f>+INDEX($J$10:$N$17,MATCH($B$47,$D$10:$D$17,0),MATCH($D54,$J$9:$N$9,0))</f>
        <v>337160</v>
      </c>
      <c r="G54" s="75">
        <f>+INDEX($O$10:$S$17,MATCH($B$47,$D$10:$D$17,0),MATCH($D54,$O$9:$S$9,0))</f>
        <v>352302</v>
      </c>
      <c r="H54" s="69"/>
      <c r="I54" s="76" t="s">
        <v>144</v>
      </c>
      <c r="J54" s="77">
        <f t="shared" si="62"/>
        <v>-20.193623041189817</v>
      </c>
      <c r="K54" s="77">
        <f t="shared" si="63"/>
        <v>21.100527300561321</v>
      </c>
      <c r="L54" s="67"/>
      <c r="M54" s="67"/>
      <c r="N54" s="67"/>
      <c r="O54" s="67"/>
      <c r="AQ54" s="11"/>
    </row>
    <row r="55" spans="4:43" ht="28.5" customHeight="1" x14ac:dyDescent="0.25">
      <c r="D55" s="74" t="s">
        <v>145</v>
      </c>
      <c r="E55" s="75">
        <f t="shared" si="61"/>
        <v>226925</v>
      </c>
      <c r="F55" s="75">
        <f>+INDEX($J$10:$N$17,MATCH($B$47,$D$10:$D$17,0),MATCH($D55,$J$9:$N$9,0))</f>
        <v>116865</v>
      </c>
      <c r="G55" s="75">
        <f>+INDEX($O$10:$S$17,MATCH($B$47,$D$10:$D$17,0),MATCH($D55,$O$9:$S$9,0))</f>
        <v>110060</v>
      </c>
      <c r="H55" s="69"/>
      <c r="I55" s="76" t="s">
        <v>145</v>
      </c>
      <c r="J55" s="77">
        <f t="shared" si="62"/>
        <v>-6.9994298158400996</v>
      </c>
      <c r="K55" s="77">
        <f t="shared" si="63"/>
        <v>6.5918559494404771</v>
      </c>
      <c r="L55" s="67"/>
      <c r="M55" s="67"/>
      <c r="N55" s="67"/>
      <c r="O55" s="67"/>
      <c r="AQ55" s="11"/>
    </row>
    <row r="56" spans="4:43" ht="20.25" customHeight="1" x14ac:dyDescent="0.25">
      <c r="H56" s="67"/>
      <c r="I56" s="67"/>
      <c r="J56" s="67"/>
      <c r="K56" s="67"/>
      <c r="L56" s="67"/>
      <c r="M56" s="67"/>
      <c r="N56" s="67"/>
      <c r="O56" s="67"/>
      <c r="AQ56" s="11"/>
    </row>
    <row r="57" spans="4:43" ht="20.25" customHeight="1" x14ac:dyDescent="0.25">
      <c r="H57" s="67"/>
      <c r="I57" s="67"/>
      <c r="J57" s="67"/>
      <c r="K57" s="67"/>
      <c r="L57" s="67"/>
      <c r="M57" s="67"/>
      <c r="N57" s="67"/>
      <c r="O57" s="67"/>
      <c r="AQ57" s="11"/>
    </row>
    <row r="58" spans="4:43" x14ac:dyDescent="0.25">
      <c r="H58" s="67"/>
      <c r="I58" s="67"/>
      <c r="J58" s="67"/>
      <c r="K58" s="67"/>
      <c r="L58" s="67"/>
      <c r="M58" s="67"/>
      <c r="N58" s="67"/>
      <c r="O58" s="67"/>
      <c r="AQ58" s="11"/>
    </row>
    <row r="59" spans="4:43" x14ac:dyDescent="0.25">
      <c r="D59" s="18"/>
      <c r="E59" s="18"/>
      <c r="F59" s="18"/>
      <c r="G59" s="18"/>
      <c r="H59" s="67"/>
      <c r="I59" s="67"/>
      <c r="J59" s="67"/>
      <c r="K59" s="67"/>
      <c r="L59" s="67"/>
      <c r="M59" s="67"/>
      <c r="N59" s="67"/>
      <c r="O59" s="67"/>
      <c r="AQ59" s="11"/>
    </row>
    <row r="60" spans="4:43" x14ac:dyDescent="0.25">
      <c r="D60" s="18"/>
      <c r="E60" s="18"/>
      <c r="F60" s="18"/>
      <c r="G60" s="67"/>
      <c r="H60" s="67"/>
      <c r="I60" s="67"/>
      <c r="J60" s="67"/>
      <c r="K60" s="67"/>
      <c r="L60" s="67"/>
      <c r="M60" s="67"/>
      <c r="N60" s="67"/>
    </row>
    <row r="61" spans="4:43" x14ac:dyDescent="0.25">
      <c r="D61" s="18"/>
      <c r="E61" s="18"/>
      <c r="F61" s="18"/>
      <c r="G61" s="67"/>
      <c r="H61" s="67"/>
      <c r="I61" s="67"/>
      <c r="J61" s="67"/>
      <c r="K61" s="67"/>
      <c r="L61" s="67"/>
      <c r="M61" s="67"/>
      <c r="N61" s="67"/>
    </row>
    <row r="62" spans="4:43" x14ac:dyDescent="0.25">
      <c r="D62" s="18"/>
      <c r="E62" s="18"/>
      <c r="F62" s="18"/>
      <c r="G62" s="67"/>
      <c r="H62" s="67"/>
      <c r="I62" s="67"/>
      <c r="J62" s="67"/>
      <c r="K62" s="67"/>
      <c r="L62" s="67"/>
      <c r="M62" s="67"/>
      <c r="N62" s="67"/>
    </row>
    <row r="68" spans="4:14" x14ac:dyDescent="0.25"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</row>
    <row r="69" spans="4:14" x14ac:dyDescent="0.25">
      <c r="D69" s="67"/>
      <c r="G69" s="67"/>
      <c r="H69" s="67"/>
      <c r="I69" s="67"/>
      <c r="J69" s="67"/>
      <c r="K69" s="67"/>
      <c r="L69" s="67"/>
      <c r="M69" s="67"/>
      <c r="N69" s="67"/>
    </row>
    <row r="70" spans="4:14" ht="18.75" x14ac:dyDescent="0.25">
      <c r="D70" s="67"/>
      <c r="E70" s="67"/>
      <c r="F70" s="67"/>
      <c r="G70" s="67"/>
      <c r="H70" s="21" t="str">
        <f>+CONCATENATE("Piramide Poblacional por grupo etareo y Sexo, ",$B$47)</f>
        <v>Piramide Poblacional por grupo etareo y Sexo, DIRIS Lima Este</v>
      </c>
      <c r="I70" s="18"/>
      <c r="J70" s="67"/>
      <c r="K70" s="67"/>
      <c r="L70" s="67"/>
      <c r="M70" s="67"/>
      <c r="N70" s="67"/>
    </row>
    <row r="71" spans="4:14" ht="15.75" x14ac:dyDescent="0.25">
      <c r="D71" s="68"/>
      <c r="E71" s="416" t="s">
        <v>191</v>
      </c>
      <c r="F71" s="416"/>
      <c r="G71" s="69"/>
      <c r="H71" s="67"/>
      <c r="I71" s="67"/>
      <c r="J71" s="67"/>
      <c r="K71" s="67"/>
      <c r="L71" s="67"/>
      <c r="M71" s="67"/>
      <c r="N71" s="67"/>
    </row>
    <row r="72" spans="4:14" ht="16.5" thickBot="1" x14ac:dyDescent="0.3">
      <c r="D72" s="70"/>
      <c r="E72" s="71" t="s">
        <v>163</v>
      </c>
      <c r="F72" s="71" t="s">
        <v>164</v>
      </c>
      <c r="G72" s="72"/>
      <c r="H72" s="73"/>
      <c r="I72" s="73"/>
      <c r="J72" s="73"/>
      <c r="K72" s="73"/>
      <c r="L72" s="73"/>
      <c r="M72" s="73"/>
      <c r="N72" s="73"/>
    </row>
    <row r="73" spans="4:14" ht="18.75" customHeight="1" x14ac:dyDescent="0.25">
      <c r="D73" s="78" t="s">
        <v>167</v>
      </c>
      <c r="E73" s="75">
        <f t="shared" ref="E73:E89" si="64">+INDEX($CO$10:$DE$17,MATCH($B$47,$D$10:$D$17,0),MATCH($D73,$CO$9:$DE$9,0))</f>
        <v>63124</v>
      </c>
      <c r="F73" s="75">
        <f t="shared" ref="F73:F89" si="65">+INDEX($DF$10:$DV$17,MATCH($B$47,$D$10:$D$17,0),MATCH($D73,$DF$9:$DV$9,0))</f>
        <v>59511</v>
      </c>
      <c r="G73" s="69"/>
      <c r="H73" s="76" t="s">
        <v>167</v>
      </c>
      <c r="I73" s="77">
        <f t="shared" ref="I73:I89" si="66">E73/$E$91*-100</f>
        <v>-3.7807042972240654</v>
      </c>
      <c r="J73" s="77">
        <f t="shared" ref="J73:J89" si="67">F73/$E$91*100</f>
        <v>3.5643098256146852</v>
      </c>
      <c r="K73" s="67"/>
      <c r="L73" s="67"/>
      <c r="M73" s="67"/>
      <c r="N73" s="67"/>
    </row>
    <row r="74" spans="4:14" ht="18.75" customHeight="1" x14ac:dyDescent="0.25">
      <c r="D74" s="78" t="s">
        <v>168</v>
      </c>
      <c r="E74" s="75">
        <f t="shared" si="64"/>
        <v>57530</v>
      </c>
      <c r="F74" s="75">
        <f t="shared" si="65"/>
        <v>55879</v>
      </c>
      <c r="G74" s="69"/>
      <c r="H74" s="76" t="s">
        <v>168</v>
      </c>
      <c r="I74" s="77">
        <f t="shared" si="66"/>
        <v>-3.4456612099882848</v>
      </c>
      <c r="J74" s="77">
        <f t="shared" si="67"/>
        <v>3.3467773814172674</v>
      </c>
      <c r="K74" s="67"/>
      <c r="L74" s="67"/>
      <c r="M74" s="67"/>
      <c r="N74" s="67"/>
    </row>
    <row r="75" spans="4:14" ht="18.75" customHeight="1" x14ac:dyDescent="0.25">
      <c r="D75" s="78" t="s">
        <v>169</v>
      </c>
      <c r="E75" s="75">
        <f t="shared" si="64"/>
        <v>54798</v>
      </c>
      <c r="F75" s="75">
        <f t="shared" si="65"/>
        <v>55933</v>
      </c>
      <c r="G75" s="69"/>
      <c r="H75" s="76" t="s">
        <v>169</v>
      </c>
      <c r="I75" s="77">
        <f t="shared" si="66"/>
        <v>-3.2820327304873635</v>
      </c>
      <c r="J75" s="77">
        <f t="shared" si="67"/>
        <v>3.3500116192990572</v>
      </c>
      <c r="K75" s="67"/>
      <c r="L75" s="67"/>
      <c r="M75" s="67"/>
      <c r="N75" s="67"/>
    </row>
    <row r="76" spans="4:14" ht="18.75" customHeight="1" x14ac:dyDescent="0.25">
      <c r="D76" s="78" t="s">
        <v>170</v>
      </c>
      <c r="E76" s="75">
        <f t="shared" si="64"/>
        <v>55760</v>
      </c>
      <c r="F76" s="75">
        <f t="shared" si="65"/>
        <v>59337</v>
      </c>
      <c r="G76" s="69"/>
      <c r="H76" s="76" t="s">
        <v>170</v>
      </c>
      <c r="I76" s="77">
        <f t="shared" si="66"/>
        <v>-3.339650079418508</v>
      </c>
      <c r="J76" s="77">
        <f t="shared" si="67"/>
        <v>3.5538883924400286</v>
      </c>
      <c r="K76" s="67"/>
      <c r="L76" s="67"/>
      <c r="M76" s="67"/>
      <c r="N76" s="67"/>
    </row>
    <row r="77" spans="4:14" ht="18.75" customHeight="1" x14ac:dyDescent="0.25">
      <c r="D77" s="78" t="s">
        <v>171</v>
      </c>
      <c r="E77" s="75">
        <f t="shared" si="64"/>
        <v>63656</v>
      </c>
      <c r="F77" s="75">
        <f t="shared" si="65"/>
        <v>80696</v>
      </c>
      <c r="G77" s="69"/>
      <c r="H77" s="76" t="s">
        <v>171</v>
      </c>
      <c r="I77" s="77">
        <f t="shared" si="66"/>
        <v>-3.8125675296891059</v>
      </c>
      <c r="J77" s="77">
        <f t="shared" si="67"/>
        <v>4.8331492612761107</v>
      </c>
      <c r="K77" s="67"/>
      <c r="L77" s="67"/>
      <c r="M77" s="67"/>
      <c r="N77" s="67"/>
    </row>
    <row r="78" spans="4:14" ht="18.75" customHeight="1" x14ac:dyDescent="0.25">
      <c r="D78" s="78" t="s">
        <v>172</v>
      </c>
      <c r="E78" s="75">
        <f t="shared" si="64"/>
        <v>66883</v>
      </c>
      <c r="F78" s="75">
        <f t="shared" si="65"/>
        <v>80142</v>
      </c>
      <c r="G78" s="69"/>
      <c r="H78" s="76" t="s">
        <v>172</v>
      </c>
      <c r="I78" s="77">
        <f t="shared" si="66"/>
        <v>-4.0058431897730999</v>
      </c>
      <c r="J78" s="77">
        <f t="shared" si="67"/>
        <v>4.7999683763407113</v>
      </c>
      <c r="K78" s="67"/>
      <c r="L78" s="67"/>
      <c r="M78" s="67"/>
      <c r="N78" s="67"/>
    </row>
    <row r="79" spans="4:14" ht="18.75" customHeight="1" x14ac:dyDescent="0.25">
      <c r="D79" s="78" t="s">
        <v>173</v>
      </c>
      <c r="E79" s="75">
        <f t="shared" si="64"/>
        <v>67587</v>
      </c>
      <c r="F79" s="75">
        <f t="shared" si="65"/>
        <v>68118</v>
      </c>
      <c r="G79" s="69"/>
      <c r="H79" s="76" t="s">
        <v>173</v>
      </c>
      <c r="I79" s="77">
        <f t="shared" si="66"/>
        <v>-4.0480080688245828</v>
      </c>
      <c r="J79" s="77">
        <f t="shared" si="67"/>
        <v>4.079811407995515</v>
      </c>
      <c r="K79" s="67"/>
      <c r="L79" s="67"/>
      <c r="M79" s="67"/>
      <c r="N79" s="67"/>
    </row>
    <row r="80" spans="4:14" ht="18.75" customHeight="1" x14ac:dyDescent="0.25">
      <c r="D80" s="78" t="s">
        <v>174</v>
      </c>
      <c r="E80" s="75">
        <f t="shared" si="64"/>
        <v>67200</v>
      </c>
      <c r="F80" s="75">
        <f t="shared" si="65"/>
        <v>64788</v>
      </c>
      <c r="G80" s="69"/>
      <c r="H80" s="76" t="s">
        <v>174</v>
      </c>
      <c r="I80" s="77">
        <f t="shared" si="66"/>
        <v>-4.0248293640050887</v>
      </c>
      <c r="J80" s="77">
        <f t="shared" si="67"/>
        <v>3.880366738618477</v>
      </c>
      <c r="K80" s="67"/>
      <c r="L80" s="67"/>
      <c r="M80" s="67"/>
      <c r="N80" s="67"/>
    </row>
    <row r="81" spans="4:14" ht="18.75" customHeight="1" x14ac:dyDescent="0.25">
      <c r="D81" s="78" t="s">
        <v>175</v>
      </c>
      <c r="E81" s="75">
        <f t="shared" si="64"/>
        <v>57803</v>
      </c>
      <c r="F81" s="75">
        <f t="shared" si="65"/>
        <v>66144</v>
      </c>
      <c r="G81" s="69"/>
      <c r="H81" s="76" t="s">
        <v>175</v>
      </c>
      <c r="I81" s="77">
        <f t="shared" si="66"/>
        <v>-3.4620120792795555</v>
      </c>
      <c r="J81" s="77">
        <f t="shared" si="67"/>
        <v>3.9615820454278659</v>
      </c>
      <c r="K81" s="67"/>
      <c r="L81" s="67"/>
      <c r="M81" s="67"/>
      <c r="N81" s="67"/>
    </row>
    <row r="82" spans="4:14" ht="18.75" customHeight="1" x14ac:dyDescent="0.25">
      <c r="D82" s="78" t="s">
        <v>176</v>
      </c>
      <c r="E82" s="75">
        <f t="shared" si="64"/>
        <v>51723</v>
      </c>
      <c r="F82" s="75">
        <f t="shared" si="65"/>
        <v>58908</v>
      </c>
      <c r="G82" s="69"/>
      <c r="H82" s="76" t="s">
        <v>176</v>
      </c>
      <c r="I82" s="77">
        <f t="shared" si="66"/>
        <v>-3.0978608511076664</v>
      </c>
      <c r="J82" s="77">
        <f t="shared" si="67"/>
        <v>3.5281941692680321</v>
      </c>
      <c r="K82" s="67"/>
      <c r="L82" s="67"/>
      <c r="M82" s="67"/>
      <c r="N82" s="67"/>
    </row>
    <row r="83" spans="4:14" ht="18.75" customHeight="1" x14ac:dyDescent="0.25">
      <c r="D83" s="78" t="s">
        <v>177</v>
      </c>
      <c r="E83" s="75">
        <f t="shared" si="64"/>
        <v>48411</v>
      </c>
      <c r="F83" s="75">
        <f t="shared" si="65"/>
        <v>51609</v>
      </c>
      <c r="G83" s="69"/>
      <c r="H83" s="76" t="s">
        <v>177</v>
      </c>
      <c r="I83" s="77">
        <f t="shared" si="66"/>
        <v>-2.8994942610245587</v>
      </c>
      <c r="J83" s="77">
        <f t="shared" si="67"/>
        <v>3.0910330155794434</v>
      </c>
      <c r="K83" s="67"/>
      <c r="L83" s="67"/>
      <c r="M83" s="67"/>
      <c r="N83" s="67"/>
    </row>
    <row r="84" spans="4:14" ht="18.75" customHeight="1" x14ac:dyDescent="0.25">
      <c r="D84" s="78" t="s">
        <v>178</v>
      </c>
      <c r="E84" s="75">
        <f t="shared" si="64"/>
        <v>44436</v>
      </c>
      <c r="F84" s="75">
        <f t="shared" si="65"/>
        <v>42735</v>
      </c>
      <c r="G84" s="69"/>
      <c r="H84" s="76" t="s">
        <v>178</v>
      </c>
      <c r="I84" s="77">
        <f t="shared" si="66"/>
        <v>-2.661418416948365</v>
      </c>
      <c r="J84" s="77">
        <f t="shared" si="67"/>
        <v>2.559539923671986</v>
      </c>
      <c r="K84" s="67"/>
      <c r="L84" s="67"/>
      <c r="M84" s="67"/>
      <c r="N84" s="67"/>
    </row>
    <row r="85" spans="4:14" ht="18.75" customHeight="1" x14ac:dyDescent="0.25">
      <c r="D85" s="78" t="s">
        <v>179</v>
      </c>
      <c r="E85" s="75">
        <f t="shared" si="64"/>
        <v>34652</v>
      </c>
      <c r="F85" s="75">
        <f t="shared" si="65"/>
        <v>32256</v>
      </c>
      <c r="G85" s="69"/>
      <c r="H85" s="76" t="s">
        <v>179</v>
      </c>
      <c r="I85" s="77">
        <f t="shared" si="66"/>
        <v>-2.0754224274033382</v>
      </c>
      <c r="J85" s="77">
        <f t="shared" si="67"/>
        <v>1.9319180947224426</v>
      </c>
      <c r="K85" s="67"/>
      <c r="L85" s="67"/>
      <c r="M85" s="67"/>
      <c r="N85" s="67"/>
    </row>
    <row r="86" spans="4:14" ht="18.75" customHeight="1" x14ac:dyDescent="0.25">
      <c r="D86" s="78" t="s">
        <v>180</v>
      </c>
      <c r="E86" s="75">
        <f t="shared" si="64"/>
        <v>28629</v>
      </c>
      <c r="F86" s="75">
        <f t="shared" si="65"/>
        <v>26538</v>
      </c>
      <c r="G86" s="69"/>
      <c r="H86" s="76" t="s">
        <v>180</v>
      </c>
      <c r="I86" s="77">
        <f t="shared" si="66"/>
        <v>-1.7146851169955606</v>
      </c>
      <c r="J86" s="77">
        <f t="shared" si="67"/>
        <v>1.5894482390173665</v>
      </c>
      <c r="K86" s="67"/>
      <c r="L86" s="67"/>
      <c r="M86" s="67"/>
      <c r="N86" s="67"/>
    </row>
    <row r="87" spans="4:14" ht="18.75" customHeight="1" x14ac:dyDescent="0.25">
      <c r="D87" s="78" t="s">
        <v>181</v>
      </c>
      <c r="E87" s="75">
        <f t="shared" si="64"/>
        <v>20265</v>
      </c>
      <c r="F87" s="75">
        <f t="shared" si="65"/>
        <v>20108</v>
      </c>
      <c r="G87" s="69"/>
      <c r="H87" s="76" t="s">
        <v>181</v>
      </c>
      <c r="I87" s="77">
        <f t="shared" si="66"/>
        <v>-1.2137376050827846</v>
      </c>
      <c r="J87" s="77">
        <f t="shared" si="67"/>
        <v>1.2043343579079511</v>
      </c>
      <c r="K87" s="67"/>
      <c r="L87" s="67"/>
      <c r="M87" s="67"/>
      <c r="N87" s="67"/>
    </row>
    <row r="88" spans="4:14" ht="18.75" customHeight="1" x14ac:dyDescent="0.25">
      <c r="D88" s="78" t="s">
        <v>182</v>
      </c>
      <c r="E88" s="75">
        <f t="shared" si="64"/>
        <v>15164</v>
      </c>
      <c r="F88" s="75">
        <f t="shared" si="65"/>
        <v>14027</v>
      </c>
      <c r="G88" s="69"/>
      <c r="H88" s="76" t="s">
        <v>182</v>
      </c>
      <c r="I88" s="77">
        <f t="shared" si="66"/>
        <v>-0.90822191184186241</v>
      </c>
      <c r="J88" s="77">
        <f t="shared" si="67"/>
        <v>0.84012323644195497</v>
      </c>
      <c r="K88" s="67"/>
      <c r="L88" s="67"/>
      <c r="M88" s="67"/>
      <c r="N88" s="67"/>
    </row>
    <row r="89" spans="4:14" ht="18.75" customHeight="1" x14ac:dyDescent="0.25">
      <c r="D89" s="78" t="s">
        <v>183</v>
      </c>
      <c r="E89" s="75">
        <f t="shared" si="64"/>
        <v>18155</v>
      </c>
      <c r="F89" s="75">
        <f t="shared" si="65"/>
        <v>17131</v>
      </c>
      <c r="G89" s="69"/>
      <c r="H89" s="76" t="s">
        <v>183</v>
      </c>
      <c r="I89" s="77">
        <f t="shared" si="66"/>
        <v>-1.0873627545165532</v>
      </c>
      <c r="J89" s="77">
        <f t="shared" si="67"/>
        <v>1.0260320213507614</v>
      </c>
      <c r="K89" s="67"/>
      <c r="L89" s="67"/>
      <c r="M89" s="67"/>
      <c r="N89" s="67"/>
    </row>
    <row r="90" spans="4:14" x14ac:dyDescent="0.25">
      <c r="D90" s="444" t="s">
        <v>117</v>
      </c>
      <c r="E90" s="79">
        <f>SUM(E73:E89)</f>
        <v>815776</v>
      </c>
      <c r="F90" s="79">
        <f>SUM(F73:F89)</f>
        <v>853860</v>
      </c>
      <c r="G90" s="67"/>
      <c r="H90" s="67"/>
      <c r="I90" s="67"/>
      <c r="J90" s="67"/>
      <c r="K90" s="67"/>
      <c r="L90" s="67"/>
      <c r="M90" s="67"/>
      <c r="N90" s="67"/>
    </row>
    <row r="91" spans="4:14" x14ac:dyDescent="0.25">
      <c r="D91" s="445"/>
      <c r="E91" s="446">
        <f>SUM(E90:F90)</f>
        <v>1669636</v>
      </c>
      <c r="F91" s="446"/>
      <c r="G91" s="67"/>
      <c r="H91" s="67"/>
      <c r="I91" s="67"/>
      <c r="J91" s="67"/>
      <c r="K91" s="67"/>
      <c r="L91" s="67"/>
      <c r="M91" s="67"/>
      <c r="N91" s="67"/>
    </row>
    <row r="92" spans="4:14" x14ac:dyDescent="0.25">
      <c r="D92" s="18"/>
      <c r="E92" s="18"/>
      <c r="F92" s="18"/>
      <c r="G92" s="67"/>
      <c r="H92" s="67"/>
      <c r="I92" s="67"/>
      <c r="J92" s="67"/>
      <c r="K92" s="67"/>
      <c r="L92" s="67"/>
      <c r="M92" s="67"/>
      <c r="N92" s="67"/>
    </row>
    <row r="93" spans="4:14" x14ac:dyDescent="0.25">
      <c r="D93" s="18"/>
      <c r="E93" s="18"/>
      <c r="F93" s="18"/>
      <c r="G93" s="67"/>
      <c r="H93" s="67"/>
      <c r="I93" s="67"/>
      <c r="J93" s="67"/>
      <c r="K93" s="67"/>
      <c r="L93" s="67"/>
      <c r="M93" s="67"/>
      <c r="N93" s="67"/>
    </row>
    <row r="94" spans="4:14" x14ac:dyDescent="0.25">
      <c r="D94" s="18"/>
      <c r="E94" s="18"/>
      <c r="F94" s="18"/>
      <c r="G94" s="67"/>
      <c r="H94" s="67"/>
      <c r="I94" s="67"/>
      <c r="J94" s="67"/>
      <c r="K94" s="67"/>
      <c r="L94" s="67"/>
      <c r="M94" s="67"/>
      <c r="N94" s="67"/>
    </row>
    <row r="95" spans="4:14" x14ac:dyDescent="0.25">
      <c r="D95" s="18"/>
      <c r="E95" s="18"/>
      <c r="F95" s="18"/>
      <c r="G95" s="67"/>
      <c r="H95" s="67"/>
      <c r="I95" s="67"/>
      <c r="J95" s="67"/>
      <c r="K95" s="67"/>
      <c r="L95" s="67"/>
      <c r="M95" s="67"/>
      <c r="N95" s="67"/>
    </row>
    <row r="96" spans="4:14" x14ac:dyDescent="0.25">
      <c r="D96" s="18"/>
      <c r="E96" s="18"/>
      <c r="F96" s="18"/>
      <c r="G96" s="67"/>
      <c r="H96" s="67"/>
      <c r="I96" s="67"/>
      <c r="J96" s="67"/>
      <c r="K96" s="67"/>
      <c r="L96" s="67"/>
      <c r="M96" s="67"/>
      <c r="N96" s="67"/>
    </row>
    <row r="97" spans="4:14" x14ac:dyDescent="0.25">
      <c r="D97" s="18"/>
      <c r="E97" s="18"/>
      <c r="F97" s="18"/>
      <c r="G97" s="67"/>
      <c r="H97" s="67"/>
      <c r="I97" s="67"/>
      <c r="J97" s="67"/>
      <c r="K97" s="67"/>
      <c r="L97" s="67"/>
      <c r="M97" s="67"/>
      <c r="N97" s="67"/>
    </row>
    <row r="98" spans="4:14" x14ac:dyDescent="0.25">
      <c r="D98" s="18"/>
      <c r="E98" s="18"/>
      <c r="F98" s="18"/>
      <c r="G98" s="67"/>
      <c r="H98" s="67"/>
      <c r="I98" s="67"/>
      <c r="J98" s="67"/>
      <c r="K98" s="67"/>
      <c r="L98" s="67"/>
      <c r="M98" s="67"/>
      <c r="N98" s="67"/>
    </row>
    <row r="99" spans="4:14" x14ac:dyDescent="0.25">
      <c r="D99" s="18"/>
      <c r="E99" s="18"/>
      <c r="F99" s="18"/>
      <c r="G99" s="67"/>
      <c r="H99" s="67"/>
      <c r="I99" s="67"/>
      <c r="J99" s="67"/>
      <c r="K99" s="67"/>
      <c r="L99" s="67"/>
      <c r="M99" s="67"/>
      <c r="N99" s="67"/>
    </row>
    <row r="100" spans="4:14" x14ac:dyDescent="0.25">
      <c r="D100" s="18"/>
      <c r="E100" s="18"/>
      <c r="F100" s="18"/>
      <c r="G100" s="67"/>
      <c r="H100" s="67"/>
      <c r="I100" s="67"/>
      <c r="J100" s="67"/>
      <c r="K100" s="67"/>
      <c r="L100" s="67"/>
      <c r="M100" s="67"/>
      <c r="N100" s="67"/>
    </row>
    <row r="101" spans="4:14" x14ac:dyDescent="0.25">
      <c r="D101" s="18"/>
      <c r="E101" s="18"/>
      <c r="F101" s="18"/>
      <c r="G101" s="67"/>
      <c r="H101" s="67"/>
      <c r="I101" s="67"/>
      <c r="J101" s="67"/>
      <c r="K101" s="67"/>
      <c r="L101" s="67"/>
      <c r="M101" s="67"/>
      <c r="N101" s="67"/>
    </row>
    <row r="102" spans="4:14" x14ac:dyDescent="0.25">
      <c r="D102" s="18"/>
      <c r="E102" s="18"/>
      <c r="F102" s="18"/>
      <c r="G102" s="67"/>
      <c r="H102" s="67"/>
      <c r="I102" s="67"/>
      <c r="J102" s="67"/>
      <c r="K102" s="67"/>
      <c r="L102" s="67"/>
      <c r="M102" s="67"/>
      <c r="N102" s="67"/>
    </row>
    <row r="103" spans="4:14" x14ac:dyDescent="0.25">
      <c r="D103" s="18"/>
      <c r="E103" s="18"/>
      <c r="F103" s="18"/>
      <c r="G103" s="67"/>
      <c r="H103" s="67"/>
      <c r="I103" s="67"/>
      <c r="J103" s="67"/>
      <c r="K103" s="67"/>
      <c r="L103" s="67"/>
      <c r="M103" s="67"/>
      <c r="N103" s="67"/>
    </row>
    <row r="104" spans="4:14" x14ac:dyDescent="0.25">
      <c r="D104" s="18"/>
      <c r="E104" s="18"/>
      <c r="F104" s="18"/>
      <c r="G104" s="67"/>
      <c r="H104" s="67"/>
      <c r="I104" s="67"/>
      <c r="J104" s="67"/>
      <c r="K104" s="67"/>
      <c r="L104" s="67"/>
      <c r="M104" s="67"/>
      <c r="N104" s="67"/>
    </row>
    <row r="105" spans="4:14" x14ac:dyDescent="0.25">
      <c r="D105" s="18"/>
      <c r="E105" s="18"/>
      <c r="F105" s="18"/>
      <c r="G105" s="67"/>
      <c r="H105" s="67"/>
      <c r="I105" s="67"/>
      <c r="J105" s="67"/>
      <c r="K105" s="67"/>
      <c r="L105" s="67"/>
      <c r="M105" s="67"/>
      <c r="N105" s="67"/>
    </row>
    <row r="106" spans="4:14" x14ac:dyDescent="0.25">
      <c r="D106" s="18"/>
      <c r="E106" s="18"/>
      <c r="F106" s="18"/>
      <c r="G106" s="67"/>
      <c r="H106" s="67"/>
      <c r="I106" s="67"/>
      <c r="J106" s="67"/>
      <c r="K106" s="67"/>
      <c r="L106" s="67"/>
      <c r="M106" s="67"/>
      <c r="N106" s="67"/>
    </row>
    <row r="107" spans="4:14" x14ac:dyDescent="0.25">
      <c r="D107" s="18"/>
      <c r="E107" s="18"/>
      <c r="F107" s="18"/>
      <c r="G107" s="67"/>
      <c r="H107" s="67"/>
      <c r="I107" s="67"/>
      <c r="J107" s="67"/>
      <c r="K107" s="67"/>
      <c r="L107" s="67"/>
      <c r="M107" s="67"/>
      <c r="N107" s="67"/>
    </row>
    <row r="108" spans="4:14" x14ac:dyDescent="0.25">
      <c r="D108" s="18"/>
      <c r="E108" s="18"/>
      <c r="F108" s="18"/>
      <c r="G108" s="67"/>
      <c r="H108" s="67"/>
      <c r="I108" s="67"/>
      <c r="J108" s="67"/>
      <c r="K108" s="67"/>
      <c r="L108" s="67"/>
      <c r="M108" s="67"/>
      <c r="N108" s="67"/>
    </row>
    <row r="109" spans="4:14" x14ac:dyDescent="0.25"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</row>
    <row r="110" spans="4:14" x14ac:dyDescent="0.25"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4:14" x14ac:dyDescent="0.25"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</row>
    <row r="112" spans="4:14" x14ac:dyDescent="0.25"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</row>
    <row r="113" spans="4:14" x14ac:dyDescent="0.25"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</row>
    <row r="114" spans="4:14" x14ac:dyDescent="0.25"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4:14" x14ac:dyDescent="0.25">
      <c r="D115" s="67"/>
      <c r="E115" s="447" t="s">
        <v>255</v>
      </c>
      <c r="F115" s="448"/>
      <c r="G115" s="67"/>
      <c r="H115" s="67"/>
      <c r="I115" s="67"/>
      <c r="J115" s="67"/>
      <c r="K115" s="67"/>
      <c r="L115" s="67"/>
      <c r="M115" s="67"/>
      <c r="N115" s="67"/>
    </row>
    <row r="116" spans="4:14" x14ac:dyDescent="0.25">
      <c r="D116" s="67"/>
      <c r="E116" s="447"/>
      <c r="F116" s="448"/>
      <c r="G116" s="67"/>
      <c r="H116" s="67"/>
      <c r="I116" s="67"/>
      <c r="J116" s="67"/>
      <c r="K116" s="67"/>
      <c r="L116" s="67"/>
      <c r="M116" s="67"/>
      <c r="N116" s="67"/>
    </row>
    <row r="117" spans="4:14" x14ac:dyDescent="0.25">
      <c r="D117" s="67"/>
      <c r="E117" s="393"/>
      <c r="F117" s="67"/>
      <c r="G117" s="67"/>
      <c r="H117" s="67"/>
      <c r="I117" s="67"/>
      <c r="J117" s="67"/>
      <c r="K117" s="67"/>
      <c r="L117" s="67"/>
      <c r="M117" s="67"/>
      <c r="N117" s="67"/>
    </row>
    <row r="118" spans="4:14" x14ac:dyDescent="0.25">
      <c r="D118" s="67"/>
      <c r="E118" s="393"/>
      <c r="F118" s="67"/>
      <c r="G118" s="67"/>
      <c r="H118" s="67"/>
      <c r="I118" s="67"/>
      <c r="J118" s="67"/>
      <c r="K118" s="67"/>
      <c r="L118" s="67"/>
      <c r="M118" s="67"/>
      <c r="N118" s="67"/>
    </row>
    <row r="119" spans="4:14" x14ac:dyDescent="0.25">
      <c r="D119" s="67"/>
      <c r="E119" s="393"/>
      <c r="F119" s="67"/>
      <c r="G119" s="67"/>
      <c r="H119" s="67"/>
      <c r="I119" s="67"/>
      <c r="J119" s="67"/>
      <c r="K119" s="67"/>
      <c r="L119" s="67"/>
      <c r="M119" s="67"/>
      <c r="N119" s="67"/>
    </row>
    <row r="120" spans="4:14" x14ac:dyDescent="0.25">
      <c r="D120" s="67"/>
      <c r="E120" s="393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4:14" x14ac:dyDescent="0.25">
      <c r="D121" s="67"/>
      <c r="E121" s="393"/>
      <c r="F121" s="67"/>
      <c r="G121" s="67"/>
      <c r="H121" s="67"/>
      <c r="I121" s="67"/>
      <c r="J121" s="67"/>
      <c r="K121" s="67"/>
      <c r="L121" s="67"/>
      <c r="M121" s="67"/>
      <c r="N121" s="67"/>
    </row>
    <row r="122" spans="4:14" x14ac:dyDescent="0.25">
      <c r="D122" s="67"/>
      <c r="E122" s="393"/>
      <c r="F122" s="67"/>
      <c r="G122" s="67"/>
      <c r="H122" s="67"/>
      <c r="I122" s="67"/>
      <c r="J122" s="67"/>
      <c r="K122" s="67"/>
      <c r="L122" s="67"/>
      <c r="M122" s="67"/>
      <c r="N122" s="67"/>
    </row>
    <row r="123" spans="4:14" x14ac:dyDescent="0.25">
      <c r="D123" s="67"/>
      <c r="E123" s="393"/>
      <c r="F123" s="67"/>
      <c r="G123" s="67"/>
      <c r="H123" s="67"/>
      <c r="I123" s="67"/>
      <c r="J123" s="67"/>
      <c r="K123" s="67"/>
      <c r="L123" s="67"/>
      <c r="M123" s="67"/>
      <c r="N123" s="67"/>
    </row>
    <row r="124" spans="4:14" x14ac:dyDescent="0.25">
      <c r="D124" s="67"/>
      <c r="E124" s="393"/>
      <c r="F124" s="67"/>
      <c r="G124" s="67"/>
      <c r="H124" s="67"/>
      <c r="I124" s="67"/>
      <c r="J124" s="67"/>
      <c r="K124" s="67"/>
      <c r="L124" s="67"/>
      <c r="M124" s="67"/>
      <c r="N124" s="67"/>
    </row>
    <row r="125" spans="4:14" x14ac:dyDescent="0.25"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</row>
    <row r="126" spans="4:14" x14ac:dyDescent="0.25"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</row>
    <row r="127" spans="4:14" x14ac:dyDescent="0.25"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</row>
    <row r="128" spans="4:14" x14ac:dyDescent="0.25"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</row>
    <row r="129" spans="4:14" x14ac:dyDescent="0.25"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</row>
    <row r="130" spans="4:14" x14ac:dyDescent="0.25"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</row>
    <row r="131" spans="4:14" x14ac:dyDescent="0.25"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4:14" x14ac:dyDescent="0.25"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</row>
    <row r="133" spans="4:14" x14ac:dyDescent="0.25"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</row>
    <row r="134" spans="4:14" x14ac:dyDescent="0.25"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</row>
    <row r="135" spans="4:14" x14ac:dyDescent="0.25"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</row>
    <row r="136" spans="4:14" x14ac:dyDescent="0.25"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</row>
  </sheetData>
  <mergeCells count="21">
    <mergeCell ref="E115:E116"/>
    <mergeCell ref="F115:F116"/>
    <mergeCell ref="A8:A9"/>
    <mergeCell ref="DX8:DX9"/>
    <mergeCell ref="B8:B9"/>
    <mergeCell ref="C8:C9"/>
    <mergeCell ref="D8:D9"/>
    <mergeCell ref="E8:E9"/>
    <mergeCell ref="F8:F9"/>
    <mergeCell ref="G8:G9"/>
    <mergeCell ref="H8:I8"/>
    <mergeCell ref="J8:N8"/>
    <mergeCell ref="O8:S8"/>
    <mergeCell ref="CO8:DE8"/>
    <mergeCell ref="DF8:DV8"/>
    <mergeCell ref="F29:G29"/>
    <mergeCell ref="H29:I29"/>
    <mergeCell ref="F48:G48"/>
    <mergeCell ref="E71:F71"/>
    <mergeCell ref="D90:D91"/>
    <mergeCell ref="E91:F91"/>
  </mergeCells>
  <dataValidations count="2">
    <dataValidation type="list" allowBlank="1" showInputMessage="1" showErrorMessage="1" sqref="B47">
      <formula1>$D$10:$D$17</formula1>
    </dataValidation>
    <dataValidation type="list" allowBlank="1" showInputMessage="1" showErrorMessage="1" sqref="B25">
      <formula1>$D$50:$D$55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Y130"/>
  <sheetViews>
    <sheetView showGridLines="0" zoomScale="85" zoomScaleNormal="85" workbookViewId="0">
      <pane xSplit="9" ySplit="10" topLeftCell="J98" activePane="bottomRight" state="frozen"/>
      <selection activeCell="F122" sqref="F122"/>
      <selection pane="topRight" activeCell="F122" sqref="F122"/>
      <selection pane="bottomLeft" activeCell="F122" sqref="F122"/>
      <selection pane="bottomRight" activeCell="M100" sqref="M100"/>
    </sheetView>
  </sheetViews>
  <sheetFormatPr baseColWidth="10" defaultRowHeight="15" x14ac:dyDescent="0.25"/>
  <cols>
    <col min="1" max="1" width="0.85546875" customWidth="1"/>
    <col min="2" max="2" width="3.7109375" style="224" customWidth="1"/>
    <col min="3" max="3" width="11.28515625" style="224" customWidth="1"/>
    <col min="4" max="4" width="24.28515625" hidden="1" customWidth="1"/>
    <col min="6" max="6" width="30.28515625" customWidth="1"/>
    <col min="7" max="7" width="8.42578125" customWidth="1"/>
    <col min="8" max="8" width="9.28515625" bestFit="1" customWidth="1"/>
    <col min="9" max="9" width="10.42578125" bestFit="1" customWidth="1"/>
    <col min="10" max="42" width="8.42578125" customWidth="1"/>
    <col min="43" max="45" width="8.85546875" customWidth="1"/>
    <col min="46" max="46" width="13.7109375" customWidth="1"/>
    <col min="47" max="47" width="12.85546875" customWidth="1"/>
    <col min="48" max="50" width="10.140625" customWidth="1"/>
    <col min="51" max="51" width="14.140625" customWidth="1"/>
  </cols>
  <sheetData>
    <row r="2" spans="2:51" s="224" customFormat="1" x14ac:dyDescent="0.25"/>
    <row r="3" spans="2:51" ht="26.25" x14ac:dyDescent="0.4">
      <c r="D3" s="218"/>
      <c r="E3" s="218"/>
      <c r="F3" s="218"/>
      <c r="G3" s="221" t="s">
        <v>252</v>
      </c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</row>
    <row r="4" spans="2:51" ht="6.75" customHeight="1" x14ac:dyDescent="0.25"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</row>
    <row r="5" spans="2:51" s="224" customFormat="1" ht="6.75" customHeight="1" x14ac:dyDescent="0.25"/>
    <row r="6" spans="2:51" s="224" customFormat="1" ht="6.75" customHeight="1" x14ac:dyDescent="0.25"/>
    <row r="7" spans="2:51" s="224" customFormat="1" ht="6.75" customHeight="1" thickBot="1" x14ac:dyDescent="0.3"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</row>
    <row r="8" spans="2:51" s="265" customFormat="1" ht="28.5" customHeight="1" thickBot="1" x14ac:dyDescent="0.3">
      <c r="B8" s="472"/>
      <c r="C8" s="476" t="s">
        <v>0</v>
      </c>
      <c r="D8" s="476" t="s">
        <v>139</v>
      </c>
      <c r="E8" s="476" t="s">
        <v>1</v>
      </c>
      <c r="F8" s="476" t="s">
        <v>251</v>
      </c>
      <c r="G8" s="491" t="s">
        <v>3</v>
      </c>
      <c r="H8" s="486" t="s">
        <v>116</v>
      </c>
      <c r="I8" s="487"/>
      <c r="J8" s="483" t="s">
        <v>4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  <c r="AB8" s="484"/>
      <c r="AC8" s="485"/>
      <c r="AD8" s="480" t="s">
        <v>192</v>
      </c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2"/>
      <c r="AQ8" s="488" t="s">
        <v>212</v>
      </c>
      <c r="AR8" s="489"/>
      <c r="AS8" s="490"/>
      <c r="AT8" s="500" t="s">
        <v>215</v>
      </c>
      <c r="AU8" s="502" t="s">
        <v>216</v>
      </c>
      <c r="AV8" s="495" t="s">
        <v>217</v>
      </c>
      <c r="AW8" s="496"/>
      <c r="AX8" s="497"/>
      <c r="AY8" s="498" t="s">
        <v>221</v>
      </c>
    </row>
    <row r="9" spans="2:51" s="265" customFormat="1" ht="22.5" customHeight="1" thickBot="1" x14ac:dyDescent="0.3">
      <c r="B9" s="473"/>
      <c r="C9" s="477"/>
      <c r="D9" s="477"/>
      <c r="E9" s="477"/>
      <c r="F9" s="477"/>
      <c r="G9" s="492"/>
      <c r="H9" s="356" t="s">
        <v>117</v>
      </c>
      <c r="I9" s="357" t="s">
        <v>5</v>
      </c>
      <c r="J9" s="396" t="s">
        <v>6</v>
      </c>
      <c r="K9" s="397" t="s">
        <v>7</v>
      </c>
      <c r="L9" s="397" t="s">
        <v>8</v>
      </c>
      <c r="M9" s="397" t="s">
        <v>9</v>
      </c>
      <c r="N9" s="397" t="s">
        <v>10</v>
      </c>
      <c r="O9" s="397" t="s">
        <v>11</v>
      </c>
      <c r="P9" s="397" t="s">
        <v>118</v>
      </c>
      <c r="Q9" s="397" t="s">
        <v>119</v>
      </c>
      <c r="R9" s="397" t="s">
        <v>120</v>
      </c>
      <c r="S9" s="397" t="s">
        <v>121</v>
      </c>
      <c r="T9" s="397" t="s">
        <v>122</v>
      </c>
      <c r="U9" s="397" t="s">
        <v>123</v>
      </c>
      <c r="V9" s="397" t="s">
        <v>124</v>
      </c>
      <c r="W9" s="397" t="s">
        <v>125</v>
      </c>
      <c r="X9" s="397" t="s">
        <v>126</v>
      </c>
      <c r="Y9" s="397" t="s">
        <v>127</v>
      </c>
      <c r="Z9" s="397" t="s">
        <v>128</v>
      </c>
      <c r="AA9" s="397" t="s">
        <v>129</v>
      </c>
      <c r="AB9" s="397" t="s">
        <v>130</v>
      </c>
      <c r="AC9" s="398" t="s">
        <v>131</v>
      </c>
      <c r="AD9" s="399" t="s">
        <v>199</v>
      </c>
      <c r="AE9" s="397" t="s">
        <v>200</v>
      </c>
      <c r="AF9" s="397" t="s">
        <v>201</v>
      </c>
      <c r="AG9" s="397" t="s">
        <v>202</v>
      </c>
      <c r="AH9" s="397" t="s">
        <v>203</v>
      </c>
      <c r="AI9" s="397" t="s">
        <v>204</v>
      </c>
      <c r="AJ9" s="397" t="s">
        <v>205</v>
      </c>
      <c r="AK9" s="397" t="s">
        <v>206</v>
      </c>
      <c r="AL9" s="397" t="s">
        <v>207</v>
      </c>
      <c r="AM9" s="397" t="s">
        <v>208</v>
      </c>
      <c r="AN9" s="397" t="s">
        <v>209</v>
      </c>
      <c r="AO9" s="397" t="s">
        <v>210</v>
      </c>
      <c r="AP9" s="400" t="s">
        <v>211</v>
      </c>
      <c r="AQ9" s="275" t="s">
        <v>213</v>
      </c>
      <c r="AR9" s="276" t="s">
        <v>222</v>
      </c>
      <c r="AS9" s="277" t="s">
        <v>214</v>
      </c>
      <c r="AT9" s="501"/>
      <c r="AU9" s="503"/>
      <c r="AV9" s="278" t="s">
        <v>218</v>
      </c>
      <c r="AW9" s="279" t="s">
        <v>219</v>
      </c>
      <c r="AX9" s="280" t="s">
        <v>220</v>
      </c>
      <c r="AY9" s="499"/>
    </row>
    <row r="10" spans="2:51" ht="26.25" customHeight="1" thickBot="1" x14ac:dyDescent="0.3">
      <c r="B10" s="253"/>
      <c r="C10" s="254"/>
      <c r="D10" s="254"/>
      <c r="E10" s="255"/>
      <c r="F10" s="255" t="s">
        <v>12</v>
      </c>
      <c r="G10" s="256"/>
      <c r="H10" s="257">
        <f t="shared" ref="H10:AY10" si="0">+SUM(H11,H18,H41,H53,H65,H77,H99)</f>
        <v>1669636</v>
      </c>
      <c r="I10" s="257">
        <f t="shared" si="0"/>
        <v>150738</v>
      </c>
      <c r="J10" s="257">
        <f t="shared" si="0"/>
        <v>21167</v>
      </c>
      <c r="K10" s="257">
        <f t="shared" si="0"/>
        <v>22895</v>
      </c>
      <c r="L10" s="257">
        <f t="shared" si="0"/>
        <v>25252</v>
      </c>
      <c r="M10" s="257">
        <f t="shared" si="0"/>
        <v>26112</v>
      </c>
      <c r="N10" s="257">
        <f t="shared" si="0"/>
        <v>27209</v>
      </c>
      <c r="O10" s="257">
        <f t="shared" si="0"/>
        <v>28103</v>
      </c>
      <c r="P10" s="257">
        <f t="shared" si="0"/>
        <v>21554</v>
      </c>
      <c r="Q10" s="257">
        <f t="shared" si="0"/>
        <v>21386</v>
      </c>
      <c r="R10" s="257">
        <f t="shared" si="0"/>
        <v>21242</v>
      </c>
      <c r="S10" s="257">
        <f t="shared" si="0"/>
        <v>21124</v>
      </c>
      <c r="T10" s="257">
        <f t="shared" si="0"/>
        <v>21834</v>
      </c>
      <c r="U10" s="257">
        <f t="shared" si="0"/>
        <v>21735</v>
      </c>
      <c r="V10" s="257">
        <f t="shared" si="0"/>
        <v>21860</v>
      </c>
      <c r="W10" s="257">
        <f t="shared" si="0"/>
        <v>22311</v>
      </c>
      <c r="X10" s="257">
        <f t="shared" si="0"/>
        <v>22991</v>
      </c>
      <c r="Y10" s="257">
        <f t="shared" si="0"/>
        <v>21860</v>
      </c>
      <c r="Z10" s="257">
        <f t="shared" si="0"/>
        <v>22501</v>
      </c>
      <c r="AA10" s="257">
        <f t="shared" si="0"/>
        <v>23096</v>
      </c>
      <c r="AB10" s="257">
        <f t="shared" si="0"/>
        <v>23599</v>
      </c>
      <c r="AC10" s="257">
        <f t="shared" si="0"/>
        <v>24041</v>
      </c>
      <c r="AD10" s="257">
        <f t="shared" si="0"/>
        <v>144352</v>
      </c>
      <c r="AE10" s="257">
        <f t="shared" si="0"/>
        <v>147025</v>
      </c>
      <c r="AF10" s="257">
        <f t="shared" si="0"/>
        <v>135705</v>
      </c>
      <c r="AG10" s="257">
        <f t="shared" si="0"/>
        <v>131988</v>
      </c>
      <c r="AH10" s="257">
        <f t="shared" si="0"/>
        <v>123947</v>
      </c>
      <c r="AI10" s="257">
        <f t="shared" si="0"/>
        <v>110631</v>
      </c>
      <c r="AJ10" s="257">
        <f t="shared" si="0"/>
        <v>100020</v>
      </c>
      <c r="AK10" s="257">
        <f t="shared" si="0"/>
        <v>87171</v>
      </c>
      <c r="AL10" s="257">
        <f t="shared" si="0"/>
        <v>66908</v>
      </c>
      <c r="AM10" s="257">
        <f t="shared" si="0"/>
        <v>55167</v>
      </c>
      <c r="AN10" s="257">
        <f t="shared" si="0"/>
        <v>40373</v>
      </c>
      <c r="AO10" s="257">
        <f t="shared" si="0"/>
        <v>29191</v>
      </c>
      <c r="AP10" s="257">
        <f t="shared" si="0"/>
        <v>35286</v>
      </c>
      <c r="AQ10" s="257">
        <f t="shared" si="0"/>
        <v>1267</v>
      </c>
      <c r="AR10" s="257">
        <f t="shared" si="0"/>
        <v>10009</v>
      </c>
      <c r="AS10" s="257">
        <f t="shared" si="0"/>
        <v>11158</v>
      </c>
      <c r="AT10" s="257">
        <f t="shared" si="0"/>
        <v>27419</v>
      </c>
      <c r="AU10" s="257">
        <f t="shared" si="0"/>
        <v>853860</v>
      </c>
      <c r="AV10" s="257">
        <f t="shared" si="0"/>
        <v>55933</v>
      </c>
      <c r="AW10" s="257">
        <f t="shared" si="0"/>
        <v>59337</v>
      </c>
      <c r="AX10" s="257">
        <f t="shared" si="0"/>
        <v>418796</v>
      </c>
      <c r="AY10" s="292">
        <f t="shared" si="0"/>
        <v>34787</v>
      </c>
    </row>
    <row r="11" spans="2:51" ht="19.5" customHeight="1" thickBot="1" x14ac:dyDescent="0.3">
      <c r="B11" s="334"/>
      <c r="C11" s="266" t="s">
        <v>0</v>
      </c>
      <c r="D11" s="266" t="s">
        <v>139</v>
      </c>
      <c r="E11" s="266" t="s">
        <v>1</v>
      </c>
      <c r="F11" s="232" t="s">
        <v>13</v>
      </c>
      <c r="G11" s="266"/>
      <c r="H11" s="226">
        <f>+SUM(H12:H17)</f>
        <v>100391</v>
      </c>
      <c r="I11" s="226">
        <f t="shared" ref="I11:AY11" si="1">+SUM(I12:I17)</f>
        <v>9461</v>
      </c>
      <c r="J11" s="226">
        <f t="shared" si="1"/>
        <v>1347</v>
      </c>
      <c r="K11" s="226">
        <f t="shared" si="1"/>
        <v>1466</v>
      </c>
      <c r="L11" s="226">
        <f t="shared" si="1"/>
        <v>1583</v>
      </c>
      <c r="M11" s="226">
        <f t="shared" si="1"/>
        <v>1630</v>
      </c>
      <c r="N11" s="226">
        <f t="shared" si="1"/>
        <v>1714</v>
      </c>
      <c r="O11" s="226">
        <f t="shared" si="1"/>
        <v>1721</v>
      </c>
      <c r="P11" s="226">
        <f t="shared" si="1"/>
        <v>1364</v>
      </c>
      <c r="Q11" s="226">
        <f t="shared" si="1"/>
        <v>1351</v>
      </c>
      <c r="R11" s="226">
        <f t="shared" si="1"/>
        <v>1339</v>
      </c>
      <c r="S11" s="226">
        <f t="shared" si="1"/>
        <v>1330</v>
      </c>
      <c r="T11" s="226">
        <f t="shared" si="1"/>
        <v>1370</v>
      </c>
      <c r="U11" s="226">
        <f t="shared" si="1"/>
        <v>1361</v>
      </c>
      <c r="V11" s="226">
        <f t="shared" si="1"/>
        <v>1364</v>
      </c>
      <c r="W11" s="226">
        <f t="shared" si="1"/>
        <v>1395</v>
      </c>
      <c r="X11" s="226">
        <f t="shared" si="1"/>
        <v>1433</v>
      </c>
      <c r="Y11" s="226">
        <f t="shared" si="1"/>
        <v>1361</v>
      </c>
      <c r="Z11" s="226">
        <f t="shared" si="1"/>
        <v>1400</v>
      </c>
      <c r="AA11" s="226">
        <f t="shared" si="1"/>
        <v>1439</v>
      </c>
      <c r="AB11" s="226">
        <f t="shared" si="1"/>
        <v>1473</v>
      </c>
      <c r="AC11" s="226">
        <f t="shared" si="1"/>
        <v>1506</v>
      </c>
      <c r="AD11" s="226">
        <f t="shared" si="1"/>
        <v>9238</v>
      </c>
      <c r="AE11" s="226">
        <f t="shared" si="1"/>
        <v>9345</v>
      </c>
      <c r="AF11" s="226">
        <f t="shared" si="1"/>
        <v>8431</v>
      </c>
      <c r="AG11" s="226">
        <f t="shared" si="1"/>
        <v>8114</v>
      </c>
      <c r="AH11" s="226">
        <f t="shared" si="1"/>
        <v>7570</v>
      </c>
      <c r="AI11" s="226">
        <f t="shared" si="1"/>
        <v>6607</v>
      </c>
      <c r="AJ11" s="226">
        <f t="shared" si="1"/>
        <v>5753</v>
      </c>
      <c r="AK11" s="226">
        <f t="shared" si="1"/>
        <v>4856</v>
      </c>
      <c r="AL11" s="226">
        <f t="shared" si="1"/>
        <v>3540</v>
      </c>
      <c r="AM11" s="226">
        <f t="shared" si="1"/>
        <v>2878</v>
      </c>
      <c r="AN11" s="226">
        <f t="shared" si="1"/>
        <v>2014</v>
      </c>
      <c r="AO11" s="226">
        <f t="shared" si="1"/>
        <v>1401</v>
      </c>
      <c r="AP11" s="226">
        <f t="shared" si="1"/>
        <v>1697</v>
      </c>
      <c r="AQ11" s="226">
        <f t="shared" si="1"/>
        <v>84</v>
      </c>
      <c r="AR11" s="226">
        <f t="shared" si="1"/>
        <v>630</v>
      </c>
      <c r="AS11" s="226">
        <f t="shared" si="1"/>
        <v>719</v>
      </c>
      <c r="AT11" s="226">
        <f t="shared" si="1"/>
        <v>1746</v>
      </c>
      <c r="AU11" s="226">
        <f t="shared" si="1"/>
        <v>50519</v>
      </c>
      <c r="AV11" s="226">
        <f t="shared" si="1"/>
        <v>3549</v>
      </c>
      <c r="AW11" s="226">
        <f t="shared" si="1"/>
        <v>3594</v>
      </c>
      <c r="AX11" s="226">
        <f t="shared" si="1"/>
        <v>25491</v>
      </c>
      <c r="AY11" s="348">
        <f t="shared" si="1"/>
        <v>2249</v>
      </c>
    </row>
    <row r="12" spans="2:51" x14ac:dyDescent="0.25">
      <c r="B12" s="335">
        <v>1</v>
      </c>
      <c r="C12" s="227" t="s">
        <v>14</v>
      </c>
      <c r="D12" s="227" t="s">
        <v>13</v>
      </c>
      <c r="E12" s="241">
        <v>5945</v>
      </c>
      <c r="F12" s="241" t="s">
        <v>15</v>
      </c>
      <c r="G12" s="336" t="s">
        <v>16</v>
      </c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1"/>
      <c r="AR12" s="330"/>
      <c r="AS12" s="332"/>
      <c r="AT12" s="333"/>
      <c r="AU12" s="333"/>
      <c r="AV12" s="331"/>
      <c r="AW12" s="330"/>
      <c r="AX12" s="332"/>
      <c r="AY12" s="333"/>
    </row>
    <row r="13" spans="2:51" x14ac:dyDescent="0.25">
      <c r="B13" s="337">
        <f>+B12+1</f>
        <v>2</v>
      </c>
      <c r="C13" s="234" t="s">
        <v>17</v>
      </c>
      <c r="D13" s="234" t="s">
        <v>13</v>
      </c>
      <c r="E13" s="243">
        <v>5946</v>
      </c>
      <c r="F13" s="243" t="s">
        <v>18</v>
      </c>
      <c r="G13" s="338" t="s">
        <v>19</v>
      </c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315"/>
      <c r="AR13" s="229"/>
      <c r="AS13" s="316"/>
      <c r="AT13" s="325"/>
      <c r="AU13" s="325"/>
      <c r="AV13" s="315"/>
      <c r="AW13" s="229"/>
      <c r="AX13" s="316"/>
      <c r="AY13" s="325"/>
    </row>
    <row r="14" spans="2:51" x14ac:dyDescent="0.25">
      <c r="B14" s="339">
        <f t="shared" ref="B14:B17" si="2">+B13+1</f>
        <v>3</v>
      </c>
      <c r="C14" s="258" t="s">
        <v>20</v>
      </c>
      <c r="D14" s="258" t="s">
        <v>13</v>
      </c>
      <c r="E14" s="261">
        <v>5947</v>
      </c>
      <c r="F14" s="261" t="s">
        <v>21</v>
      </c>
      <c r="G14" s="340" t="s">
        <v>22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317"/>
      <c r="AR14" s="231"/>
      <c r="AS14" s="318"/>
      <c r="AT14" s="326"/>
      <c r="AU14" s="326"/>
      <c r="AV14" s="317"/>
      <c r="AW14" s="231"/>
      <c r="AX14" s="318"/>
      <c r="AY14" s="326"/>
    </row>
    <row r="15" spans="2:51" x14ac:dyDescent="0.25">
      <c r="B15" s="339">
        <f t="shared" si="2"/>
        <v>4</v>
      </c>
      <c r="C15" s="258" t="s">
        <v>23</v>
      </c>
      <c r="D15" s="258" t="s">
        <v>13</v>
      </c>
      <c r="E15" s="261">
        <v>5948</v>
      </c>
      <c r="F15" s="261" t="s">
        <v>24</v>
      </c>
      <c r="G15" s="340" t="s">
        <v>19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317"/>
      <c r="AR15" s="231"/>
      <c r="AS15" s="318"/>
      <c r="AT15" s="326"/>
      <c r="AU15" s="326"/>
      <c r="AV15" s="317"/>
      <c r="AW15" s="231"/>
      <c r="AX15" s="318"/>
      <c r="AY15" s="326"/>
    </row>
    <row r="16" spans="2:51" x14ac:dyDescent="0.25">
      <c r="B16" s="339">
        <f t="shared" si="2"/>
        <v>5</v>
      </c>
      <c r="C16" s="258" t="s">
        <v>14</v>
      </c>
      <c r="D16" s="258" t="s">
        <v>13</v>
      </c>
      <c r="E16" s="245">
        <v>5883</v>
      </c>
      <c r="F16" s="261" t="s">
        <v>25</v>
      </c>
      <c r="G16" s="341" t="s">
        <v>16</v>
      </c>
      <c r="H16" s="290">
        <v>100391</v>
      </c>
      <c r="I16" s="267">
        <v>9461</v>
      </c>
      <c r="J16" s="267">
        <v>1347</v>
      </c>
      <c r="K16" s="267">
        <v>1466</v>
      </c>
      <c r="L16" s="267">
        <v>1583</v>
      </c>
      <c r="M16" s="267">
        <v>1630</v>
      </c>
      <c r="N16" s="267">
        <v>1714</v>
      </c>
      <c r="O16" s="267">
        <v>1721</v>
      </c>
      <c r="P16" s="267">
        <v>1364</v>
      </c>
      <c r="Q16" s="267">
        <v>1351</v>
      </c>
      <c r="R16" s="267">
        <v>1339</v>
      </c>
      <c r="S16" s="267">
        <v>1330</v>
      </c>
      <c r="T16" s="267">
        <v>1370</v>
      </c>
      <c r="U16" s="267">
        <v>1361</v>
      </c>
      <c r="V16" s="267">
        <v>1364</v>
      </c>
      <c r="W16" s="267">
        <v>1395</v>
      </c>
      <c r="X16" s="267">
        <v>1433</v>
      </c>
      <c r="Y16" s="267">
        <v>1361</v>
      </c>
      <c r="Z16" s="267">
        <v>1400</v>
      </c>
      <c r="AA16" s="267">
        <v>1439</v>
      </c>
      <c r="AB16" s="267">
        <v>1473</v>
      </c>
      <c r="AC16" s="267">
        <v>1506</v>
      </c>
      <c r="AD16" s="267">
        <v>9238</v>
      </c>
      <c r="AE16" s="267">
        <v>9345</v>
      </c>
      <c r="AF16" s="267">
        <v>8431</v>
      </c>
      <c r="AG16" s="267">
        <v>8114</v>
      </c>
      <c r="AH16" s="267">
        <v>7570</v>
      </c>
      <c r="AI16" s="267">
        <v>6607</v>
      </c>
      <c r="AJ16" s="267">
        <v>5753</v>
      </c>
      <c r="AK16" s="267">
        <v>4856</v>
      </c>
      <c r="AL16" s="267">
        <v>3540</v>
      </c>
      <c r="AM16" s="267">
        <v>2878</v>
      </c>
      <c r="AN16" s="267">
        <v>2014</v>
      </c>
      <c r="AO16" s="267">
        <v>1401</v>
      </c>
      <c r="AP16" s="304">
        <v>1697</v>
      </c>
      <c r="AQ16" s="293">
        <v>84</v>
      </c>
      <c r="AR16" s="267">
        <v>630</v>
      </c>
      <c r="AS16" s="273">
        <v>719</v>
      </c>
      <c r="AT16" s="311">
        <v>1746</v>
      </c>
      <c r="AU16" s="311">
        <v>50519</v>
      </c>
      <c r="AV16" s="293">
        <v>3549</v>
      </c>
      <c r="AW16" s="267">
        <v>3594</v>
      </c>
      <c r="AX16" s="273">
        <v>25491</v>
      </c>
      <c r="AY16" s="311">
        <v>2249</v>
      </c>
    </row>
    <row r="17" spans="2:51" ht="15.75" thickBot="1" x14ac:dyDescent="0.3">
      <c r="B17" s="339">
        <f t="shared" si="2"/>
        <v>6</v>
      </c>
      <c r="C17" s="258" t="s">
        <v>14</v>
      </c>
      <c r="D17" s="258" t="s">
        <v>13</v>
      </c>
      <c r="E17" s="237">
        <v>28025</v>
      </c>
      <c r="F17" s="237" t="s">
        <v>239</v>
      </c>
      <c r="G17" s="240" t="s">
        <v>240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319"/>
      <c r="AR17" s="246"/>
      <c r="AS17" s="320"/>
      <c r="AT17" s="327"/>
      <c r="AU17" s="327"/>
      <c r="AV17" s="319"/>
      <c r="AW17" s="246"/>
      <c r="AX17" s="320"/>
      <c r="AY17" s="327"/>
    </row>
    <row r="18" spans="2:51" ht="15.75" thickBot="1" x14ac:dyDescent="0.3">
      <c r="B18" s="334"/>
      <c r="C18" s="266" t="s">
        <v>0</v>
      </c>
      <c r="D18" s="266" t="s">
        <v>139</v>
      </c>
      <c r="E18" s="266" t="s">
        <v>1</v>
      </c>
      <c r="F18" s="266" t="s">
        <v>194</v>
      </c>
      <c r="G18" s="233"/>
      <c r="H18" s="268">
        <f>+SUM(H19:H40)</f>
        <v>449373</v>
      </c>
      <c r="I18" s="268">
        <f t="shared" ref="I18:AY18" si="3">+SUM(I19:I40)</f>
        <v>46082</v>
      </c>
      <c r="J18" s="268">
        <f t="shared" si="3"/>
        <v>6525</v>
      </c>
      <c r="K18" s="268">
        <f t="shared" si="3"/>
        <v>7016</v>
      </c>
      <c r="L18" s="268">
        <f t="shared" si="3"/>
        <v>7652</v>
      </c>
      <c r="M18" s="268">
        <f t="shared" si="3"/>
        <v>7961</v>
      </c>
      <c r="N18" s="268">
        <f t="shared" si="3"/>
        <v>8320</v>
      </c>
      <c r="O18" s="268">
        <f t="shared" si="3"/>
        <v>8608</v>
      </c>
      <c r="P18" s="268">
        <f t="shared" si="3"/>
        <v>5506</v>
      </c>
      <c r="Q18" s="268">
        <f t="shared" si="3"/>
        <v>5413</v>
      </c>
      <c r="R18" s="268">
        <f t="shared" si="3"/>
        <v>5322</v>
      </c>
      <c r="S18" s="268">
        <f t="shared" si="3"/>
        <v>5248</v>
      </c>
      <c r="T18" s="268">
        <f t="shared" si="3"/>
        <v>5385</v>
      </c>
      <c r="U18" s="268">
        <f t="shared" si="3"/>
        <v>5321</v>
      </c>
      <c r="V18" s="268">
        <f t="shared" si="3"/>
        <v>5341</v>
      </c>
      <c r="W18" s="268">
        <f t="shared" si="3"/>
        <v>5486</v>
      </c>
      <c r="X18" s="268">
        <f t="shared" si="3"/>
        <v>5711</v>
      </c>
      <c r="Y18" s="268">
        <f t="shared" si="3"/>
        <v>5487</v>
      </c>
      <c r="Z18" s="268">
        <f t="shared" si="3"/>
        <v>5709</v>
      </c>
      <c r="AA18" s="268">
        <f t="shared" si="3"/>
        <v>5930</v>
      </c>
      <c r="AB18" s="268">
        <f t="shared" si="3"/>
        <v>6157</v>
      </c>
      <c r="AC18" s="268">
        <f t="shared" si="3"/>
        <v>6379</v>
      </c>
      <c r="AD18" s="268">
        <f t="shared" si="3"/>
        <v>40614</v>
      </c>
      <c r="AE18" s="268">
        <f t="shared" si="3"/>
        <v>41793</v>
      </c>
      <c r="AF18" s="268">
        <f t="shared" si="3"/>
        <v>37565</v>
      </c>
      <c r="AG18" s="268">
        <f t="shared" si="3"/>
        <v>35002</v>
      </c>
      <c r="AH18" s="268">
        <f t="shared" si="3"/>
        <v>32494</v>
      </c>
      <c r="AI18" s="268">
        <f t="shared" si="3"/>
        <v>28928</v>
      </c>
      <c r="AJ18" s="268">
        <f t="shared" si="3"/>
        <v>26211</v>
      </c>
      <c r="AK18" s="268">
        <f t="shared" si="3"/>
        <v>23073</v>
      </c>
      <c r="AL18" s="268">
        <f t="shared" si="3"/>
        <v>17757</v>
      </c>
      <c r="AM18" s="268">
        <f t="shared" si="3"/>
        <v>14796</v>
      </c>
      <c r="AN18" s="268">
        <f t="shared" si="3"/>
        <v>10662</v>
      </c>
      <c r="AO18" s="268">
        <f t="shared" si="3"/>
        <v>7500</v>
      </c>
      <c r="AP18" s="268">
        <f t="shared" si="3"/>
        <v>8501</v>
      </c>
      <c r="AQ18" s="321">
        <f t="shared" si="3"/>
        <v>392</v>
      </c>
      <c r="AR18" s="268">
        <f t="shared" si="3"/>
        <v>3182</v>
      </c>
      <c r="AS18" s="322">
        <f t="shared" si="3"/>
        <v>3343</v>
      </c>
      <c r="AT18" s="328">
        <f t="shared" si="3"/>
        <v>7687</v>
      </c>
      <c r="AU18" s="328">
        <f t="shared" si="3"/>
        <v>234031</v>
      </c>
      <c r="AV18" s="321">
        <f t="shared" si="3"/>
        <v>14313</v>
      </c>
      <c r="AW18" s="268">
        <f t="shared" si="3"/>
        <v>16021</v>
      </c>
      <c r="AX18" s="322">
        <f t="shared" si="3"/>
        <v>114790</v>
      </c>
      <c r="AY18" s="328">
        <f t="shared" si="3"/>
        <v>9951</v>
      </c>
    </row>
    <row r="19" spans="2:51" x14ac:dyDescent="0.25">
      <c r="B19" s="342">
        <f>+B17+1</f>
        <v>7</v>
      </c>
      <c r="C19" s="234" t="s">
        <v>17</v>
      </c>
      <c r="D19" s="234" t="s">
        <v>26</v>
      </c>
      <c r="E19" s="243">
        <v>5918</v>
      </c>
      <c r="F19" s="234" t="s">
        <v>29</v>
      </c>
      <c r="G19" s="235" t="s">
        <v>30</v>
      </c>
      <c r="H19" s="298">
        <v>41364</v>
      </c>
      <c r="I19" s="269">
        <v>3978</v>
      </c>
      <c r="J19" s="269">
        <v>580</v>
      </c>
      <c r="K19" s="269">
        <v>599</v>
      </c>
      <c r="L19" s="269">
        <v>667</v>
      </c>
      <c r="M19" s="269">
        <v>669</v>
      </c>
      <c r="N19" s="269">
        <v>714</v>
      </c>
      <c r="O19" s="269">
        <v>749</v>
      </c>
      <c r="P19" s="269">
        <v>522</v>
      </c>
      <c r="Q19" s="269">
        <v>518</v>
      </c>
      <c r="R19" s="269">
        <v>516</v>
      </c>
      <c r="S19" s="269">
        <v>514</v>
      </c>
      <c r="T19" s="269">
        <v>530</v>
      </c>
      <c r="U19" s="269">
        <v>526</v>
      </c>
      <c r="V19" s="269">
        <v>530</v>
      </c>
      <c r="W19" s="269">
        <v>543</v>
      </c>
      <c r="X19" s="269">
        <v>561</v>
      </c>
      <c r="Y19" s="269">
        <v>537</v>
      </c>
      <c r="Z19" s="269">
        <v>557</v>
      </c>
      <c r="AA19" s="269">
        <v>571</v>
      </c>
      <c r="AB19" s="269">
        <v>584</v>
      </c>
      <c r="AC19" s="269">
        <v>586</v>
      </c>
      <c r="AD19" s="269">
        <v>3486</v>
      </c>
      <c r="AE19" s="269">
        <v>3518</v>
      </c>
      <c r="AF19" s="269">
        <v>3174</v>
      </c>
      <c r="AG19" s="269">
        <v>3189</v>
      </c>
      <c r="AH19" s="269">
        <v>3169</v>
      </c>
      <c r="AI19" s="269">
        <v>2875</v>
      </c>
      <c r="AJ19" s="269">
        <v>2531</v>
      </c>
      <c r="AK19" s="269">
        <v>2034</v>
      </c>
      <c r="AL19" s="269">
        <v>1578</v>
      </c>
      <c r="AM19" s="269">
        <v>1384</v>
      </c>
      <c r="AN19" s="269">
        <v>1115</v>
      </c>
      <c r="AO19" s="269">
        <v>827</v>
      </c>
      <c r="AP19" s="303">
        <v>911</v>
      </c>
      <c r="AQ19" s="297">
        <v>36</v>
      </c>
      <c r="AR19" s="269">
        <v>290</v>
      </c>
      <c r="AS19" s="272">
        <v>290</v>
      </c>
      <c r="AT19" s="310">
        <v>627</v>
      </c>
      <c r="AU19" s="310">
        <v>21482</v>
      </c>
      <c r="AV19" s="297">
        <v>1422</v>
      </c>
      <c r="AW19" s="269">
        <v>1505</v>
      </c>
      <c r="AX19" s="272">
        <v>10301</v>
      </c>
      <c r="AY19" s="310">
        <v>812</v>
      </c>
    </row>
    <row r="20" spans="2:51" x14ac:dyDescent="0.25">
      <c r="B20" s="343">
        <f t="shared" ref="B20:B82" si="4">+B19+1</f>
        <v>8</v>
      </c>
      <c r="C20" s="258" t="s">
        <v>17</v>
      </c>
      <c r="D20" s="258" t="s">
        <v>26</v>
      </c>
      <c r="E20" s="261">
        <v>5965</v>
      </c>
      <c r="F20" s="258" t="s">
        <v>36</v>
      </c>
      <c r="G20" s="259" t="s">
        <v>30</v>
      </c>
      <c r="H20" s="290">
        <v>20038</v>
      </c>
      <c r="I20" s="267">
        <v>1928</v>
      </c>
      <c r="J20" s="267">
        <v>282</v>
      </c>
      <c r="K20" s="267">
        <v>291</v>
      </c>
      <c r="L20" s="267">
        <v>323</v>
      </c>
      <c r="M20" s="267">
        <v>324</v>
      </c>
      <c r="N20" s="267">
        <v>345</v>
      </c>
      <c r="O20" s="267">
        <v>363</v>
      </c>
      <c r="P20" s="267">
        <v>254</v>
      </c>
      <c r="Q20" s="267">
        <v>252</v>
      </c>
      <c r="R20" s="267">
        <v>249</v>
      </c>
      <c r="S20" s="267">
        <v>248</v>
      </c>
      <c r="T20" s="267">
        <v>257</v>
      </c>
      <c r="U20" s="267">
        <v>255</v>
      </c>
      <c r="V20" s="267">
        <v>257</v>
      </c>
      <c r="W20" s="267">
        <v>263</v>
      </c>
      <c r="X20" s="267">
        <v>272</v>
      </c>
      <c r="Y20" s="267">
        <v>261</v>
      </c>
      <c r="Z20" s="267">
        <v>270</v>
      </c>
      <c r="AA20" s="267">
        <v>277</v>
      </c>
      <c r="AB20" s="267">
        <v>281</v>
      </c>
      <c r="AC20" s="267">
        <v>284</v>
      </c>
      <c r="AD20" s="267">
        <v>1688</v>
      </c>
      <c r="AE20" s="267">
        <v>1706</v>
      </c>
      <c r="AF20" s="267">
        <v>1539</v>
      </c>
      <c r="AG20" s="267">
        <v>1546</v>
      </c>
      <c r="AH20" s="267">
        <v>1535</v>
      </c>
      <c r="AI20" s="267">
        <v>1391</v>
      </c>
      <c r="AJ20" s="267">
        <v>1225</v>
      </c>
      <c r="AK20" s="267">
        <v>984</v>
      </c>
      <c r="AL20" s="267">
        <v>764</v>
      </c>
      <c r="AM20" s="267">
        <v>671</v>
      </c>
      <c r="AN20" s="267">
        <v>540</v>
      </c>
      <c r="AO20" s="267">
        <v>400</v>
      </c>
      <c r="AP20" s="304">
        <v>441</v>
      </c>
      <c r="AQ20" s="293">
        <v>17</v>
      </c>
      <c r="AR20" s="267">
        <v>141</v>
      </c>
      <c r="AS20" s="273">
        <v>141</v>
      </c>
      <c r="AT20" s="311">
        <v>304</v>
      </c>
      <c r="AU20" s="311">
        <v>10409</v>
      </c>
      <c r="AV20" s="293">
        <v>689</v>
      </c>
      <c r="AW20" s="267">
        <v>729</v>
      </c>
      <c r="AX20" s="273">
        <v>4990</v>
      </c>
      <c r="AY20" s="311">
        <v>394</v>
      </c>
    </row>
    <row r="21" spans="2:51" x14ac:dyDescent="0.25">
      <c r="B21" s="343">
        <f t="shared" si="4"/>
        <v>9</v>
      </c>
      <c r="C21" s="258" t="s">
        <v>17</v>
      </c>
      <c r="D21" s="258" t="s">
        <v>26</v>
      </c>
      <c r="E21" s="261">
        <v>5923</v>
      </c>
      <c r="F21" s="258" t="s">
        <v>35</v>
      </c>
      <c r="G21" s="259" t="s">
        <v>30</v>
      </c>
      <c r="H21" s="290">
        <v>24573</v>
      </c>
      <c r="I21" s="267">
        <v>2364</v>
      </c>
      <c r="J21" s="267">
        <v>346</v>
      </c>
      <c r="K21" s="267">
        <v>356</v>
      </c>
      <c r="L21" s="267">
        <v>396</v>
      </c>
      <c r="M21" s="267">
        <v>398</v>
      </c>
      <c r="N21" s="267">
        <v>423</v>
      </c>
      <c r="O21" s="267">
        <v>445</v>
      </c>
      <c r="P21" s="267">
        <v>311</v>
      </c>
      <c r="Q21" s="267">
        <v>309</v>
      </c>
      <c r="R21" s="267">
        <v>306</v>
      </c>
      <c r="S21" s="267">
        <v>304</v>
      </c>
      <c r="T21" s="267">
        <v>315</v>
      </c>
      <c r="U21" s="267">
        <v>313</v>
      </c>
      <c r="V21" s="267">
        <v>315</v>
      </c>
      <c r="W21" s="267">
        <v>323</v>
      </c>
      <c r="X21" s="267">
        <v>334</v>
      </c>
      <c r="Y21" s="267">
        <v>319</v>
      </c>
      <c r="Z21" s="267">
        <v>331</v>
      </c>
      <c r="AA21" s="267">
        <v>339</v>
      </c>
      <c r="AB21" s="267">
        <v>345</v>
      </c>
      <c r="AC21" s="267">
        <v>350</v>
      </c>
      <c r="AD21" s="267">
        <v>2070</v>
      </c>
      <c r="AE21" s="267">
        <v>2091</v>
      </c>
      <c r="AF21" s="267">
        <v>1886</v>
      </c>
      <c r="AG21" s="267">
        <v>1896</v>
      </c>
      <c r="AH21" s="267">
        <v>1883</v>
      </c>
      <c r="AI21" s="267">
        <v>1706</v>
      </c>
      <c r="AJ21" s="267">
        <v>1503</v>
      </c>
      <c r="AK21" s="267">
        <v>1207</v>
      </c>
      <c r="AL21" s="267">
        <v>938</v>
      </c>
      <c r="AM21" s="267">
        <v>822</v>
      </c>
      <c r="AN21" s="267">
        <v>662</v>
      </c>
      <c r="AO21" s="267">
        <v>490</v>
      </c>
      <c r="AP21" s="304">
        <v>541</v>
      </c>
      <c r="AQ21" s="293">
        <v>21</v>
      </c>
      <c r="AR21" s="267">
        <v>173</v>
      </c>
      <c r="AS21" s="273">
        <v>173</v>
      </c>
      <c r="AT21" s="311">
        <v>373</v>
      </c>
      <c r="AU21" s="311">
        <v>12761</v>
      </c>
      <c r="AV21" s="293">
        <v>845</v>
      </c>
      <c r="AW21" s="267">
        <v>894</v>
      </c>
      <c r="AX21" s="273">
        <v>6120</v>
      </c>
      <c r="AY21" s="311">
        <v>483</v>
      </c>
    </row>
    <row r="22" spans="2:51" x14ac:dyDescent="0.25">
      <c r="B22" s="343">
        <f t="shared" si="4"/>
        <v>10</v>
      </c>
      <c r="C22" s="258" t="s">
        <v>17</v>
      </c>
      <c r="D22" s="258" t="s">
        <v>26</v>
      </c>
      <c r="E22" s="261">
        <v>5919</v>
      </c>
      <c r="F22" s="258" t="s">
        <v>31</v>
      </c>
      <c r="G22" s="259" t="s">
        <v>30</v>
      </c>
      <c r="H22" s="290">
        <v>15907</v>
      </c>
      <c r="I22" s="267">
        <v>1532</v>
      </c>
      <c r="J22" s="267">
        <v>224</v>
      </c>
      <c r="K22" s="267">
        <v>231</v>
      </c>
      <c r="L22" s="267">
        <v>257</v>
      </c>
      <c r="M22" s="267">
        <v>258</v>
      </c>
      <c r="N22" s="267">
        <v>274</v>
      </c>
      <c r="O22" s="267">
        <v>288</v>
      </c>
      <c r="P22" s="267">
        <v>201</v>
      </c>
      <c r="Q22" s="267">
        <v>200</v>
      </c>
      <c r="R22" s="267">
        <v>198</v>
      </c>
      <c r="S22" s="267">
        <v>197</v>
      </c>
      <c r="T22" s="267">
        <v>203</v>
      </c>
      <c r="U22" s="267">
        <v>202</v>
      </c>
      <c r="V22" s="267">
        <v>204</v>
      </c>
      <c r="W22" s="267">
        <v>209</v>
      </c>
      <c r="X22" s="267">
        <v>216</v>
      </c>
      <c r="Y22" s="267">
        <v>207</v>
      </c>
      <c r="Z22" s="267">
        <v>214</v>
      </c>
      <c r="AA22" s="267">
        <v>220</v>
      </c>
      <c r="AB22" s="267">
        <v>223</v>
      </c>
      <c r="AC22" s="267">
        <v>226</v>
      </c>
      <c r="AD22" s="267">
        <v>1340</v>
      </c>
      <c r="AE22" s="267">
        <v>1354</v>
      </c>
      <c r="AF22" s="267">
        <v>1221</v>
      </c>
      <c r="AG22" s="267">
        <v>1227</v>
      </c>
      <c r="AH22" s="267">
        <v>1218</v>
      </c>
      <c r="AI22" s="267">
        <v>1105</v>
      </c>
      <c r="AJ22" s="267">
        <v>973</v>
      </c>
      <c r="AK22" s="267">
        <v>782</v>
      </c>
      <c r="AL22" s="267">
        <v>607</v>
      </c>
      <c r="AM22" s="267">
        <v>533</v>
      </c>
      <c r="AN22" s="267">
        <v>428</v>
      </c>
      <c r="AO22" s="267">
        <v>317</v>
      </c>
      <c r="AP22" s="304">
        <v>350</v>
      </c>
      <c r="AQ22" s="293">
        <v>14</v>
      </c>
      <c r="AR22" s="267">
        <v>112</v>
      </c>
      <c r="AS22" s="273">
        <v>112</v>
      </c>
      <c r="AT22" s="311">
        <v>241</v>
      </c>
      <c r="AU22" s="311">
        <v>8260</v>
      </c>
      <c r="AV22" s="293">
        <v>548</v>
      </c>
      <c r="AW22" s="267">
        <v>579</v>
      </c>
      <c r="AX22" s="273">
        <v>3962</v>
      </c>
      <c r="AY22" s="311">
        <v>313</v>
      </c>
    </row>
    <row r="23" spans="2:51" x14ac:dyDescent="0.25">
      <c r="B23" s="343">
        <f t="shared" si="4"/>
        <v>11</v>
      </c>
      <c r="C23" s="258" t="s">
        <v>17</v>
      </c>
      <c r="D23" s="258" t="s">
        <v>26</v>
      </c>
      <c r="E23" s="261">
        <v>26996</v>
      </c>
      <c r="F23" s="260" t="s">
        <v>39</v>
      </c>
      <c r="G23" s="259" t="s">
        <v>28</v>
      </c>
      <c r="H23" s="231" t="s">
        <v>256</v>
      </c>
      <c r="I23" s="231" t="s">
        <v>256</v>
      </c>
      <c r="J23" s="231" t="s">
        <v>256</v>
      </c>
      <c r="K23" s="231" t="s">
        <v>256</v>
      </c>
      <c r="L23" s="231" t="s">
        <v>256</v>
      </c>
      <c r="M23" s="231" t="s">
        <v>256</v>
      </c>
      <c r="N23" s="231" t="s">
        <v>256</v>
      </c>
      <c r="O23" s="231" t="s">
        <v>256</v>
      </c>
      <c r="P23" s="231" t="s">
        <v>256</v>
      </c>
      <c r="Q23" s="231" t="s">
        <v>256</v>
      </c>
      <c r="R23" s="231" t="s">
        <v>256</v>
      </c>
      <c r="S23" s="231" t="s">
        <v>256</v>
      </c>
      <c r="T23" s="231" t="s">
        <v>256</v>
      </c>
      <c r="U23" s="231" t="s">
        <v>256</v>
      </c>
      <c r="V23" s="231" t="s">
        <v>256</v>
      </c>
      <c r="W23" s="231" t="s">
        <v>256</v>
      </c>
      <c r="X23" s="231" t="s">
        <v>256</v>
      </c>
      <c r="Y23" s="231" t="s">
        <v>256</v>
      </c>
      <c r="Z23" s="231" t="s">
        <v>256</v>
      </c>
      <c r="AA23" s="231" t="s">
        <v>256</v>
      </c>
      <c r="AB23" s="231" t="s">
        <v>256</v>
      </c>
      <c r="AC23" s="231" t="s">
        <v>256</v>
      </c>
      <c r="AD23" s="231" t="s">
        <v>256</v>
      </c>
      <c r="AE23" s="231" t="s">
        <v>256</v>
      </c>
      <c r="AF23" s="231" t="s">
        <v>256</v>
      </c>
      <c r="AG23" s="231" t="s">
        <v>256</v>
      </c>
      <c r="AH23" s="231" t="s">
        <v>256</v>
      </c>
      <c r="AI23" s="231" t="s">
        <v>256</v>
      </c>
      <c r="AJ23" s="231" t="s">
        <v>256</v>
      </c>
      <c r="AK23" s="231" t="s">
        <v>256</v>
      </c>
      <c r="AL23" s="231" t="s">
        <v>256</v>
      </c>
      <c r="AM23" s="231" t="s">
        <v>256</v>
      </c>
      <c r="AN23" s="231" t="s">
        <v>256</v>
      </c>
      <c r="AO23" s="231" t="s">
        <v>256</v>
      </c>
      <c r="AP23" s="231" t="s">
        <v>256</v>
      </c>
      <c r="AQ23" s="317" t="s">
        <v>256</v>
      </c>
      <c r="AR23" s="231" t="s">
        <v>256</v>
      </c>
      <c r="AS23" s="318" t="s">
        <v>256</v>
      </c>
      <c r="AT23" s="326" t="s">
        <v>256</v>
      </c>
      <c r="AU23" s="326" t="s">
        <v>256</v>
      </c>
      <c r="AV23" s="317" t="s">
        <v>256</v>
      </c>
      <c r="AW23" s="231" t="s">
        <v>256</v>
      </c>
      <c r="AX23" s="318" t="s">
        <v>256</v>
      </c>
      <c r="AY23" s="326" t="s">
        <v>256</v>
      </c>
    </row>
    <row r="24" spans="2:51" x14ac:dyDescent="0.25">
      <c r="B24" s="343">
        <f t="shared" si="4"/>
        <v>12</v>
      </c>
      <c r="C24" s="258" t="s">
        <v>17</v>
      </c>
      <c r="D24" s="258" t="s">
        <v>26</v>
      </c>
      <c r="E24" s="261">
        <v>13261</v>
      </c>
      <c r="F24" s="258" t="s">
        <v>27</v>
      </c>
      <c r="G24" s="259" t="s">
        <v>28</v>
      </c>
      <c r="H24" s="290">
        <v>14319</v>
      </c>
      <c r="I24" s="267">
        <v>1378</v>
      </c>
      <c r="J24" s="267">
        <v>201</v>
      </c>
      <c r="K24" s="267">
        <v>208</v>
      </c>
      <c r="L24" s="267">
        <v>231</v>
      </c>
      <c r="M24" s="267">
        <v>232</v>
      </c>
      <c r="N24" s="267">
        <v>247</v>
      </c>
      <c r="O24" s="267">
        <v>259</v>
      </c>
      <c r="P24" s="267">
        <v>181</v>
      </c>
      <c r="Q24" s="267">
        <v>180</v>
      </c>
      <c r="R24" s="267">
        <v>178</v>
      </c>
      <c r="S24" s="267">
        <v>177</v>
      </c>
      <c r="T24" s="267">
        <v>183</v>
      </c>
      <c r="U24" s="267">
        <v>183</v>
      </c>
      <c r="V24" s="267">
        <v>184</v>
      </c>
      <c r="W24" s="267">
        <v>188</v>
      </c>
      <c r="X24" s="267">
        <v>194</v>
      </c>
      <c r="Y24" s="267">
        <v>186</v>
      </c>
      <c r="Z24" s="267">
        <v>192</v>
      </c>
      <c r="AA24" s="267">
        <v>197</v>
      </c>
      <c r="AB24" s="267">
        <v>202</v>
      </c>
      <c r="AC24" s="267">
        <v>204</v>
      </c>
      <c r="AD24" s="267">
        <v>1206</v>
      </c>
      <c r="AE24" s="267">
        <v>1218</v>
      </c>
      <c r="AF24" s="267">
        <v>1100</v>
      </c>
      <c r="AG24" s="267">
        <v>1105</v>
      </c>
      <c r="AH24" s="267">
        <v>1096</v>
      </c>
      <c r="AI24" s="267">
        <v>995</v>
      </c>
      <c r="AJ24" s="267">
        <v>875</v>
      </c>
      <c r="AK24" s="267">
        <v>704</v>
      </c>
      <c r="AL24" s="267">
        <v>546</v>
      </c>
      <c r="AM24" s="267">
        <v>480</v>
      </c>
      <c r="AN24" s="267">
        <v>386</v>
      </c>
      <c r="AO24" s="267">
        <v>286</v>
      </c>
      <c r="AP24" s="304">
        <v>315</v>
      </c>
      <c r="AQ24" s="293">
        <v>12</v>
      </c>
      <c r="AR24" s="267">
        <v>101</v>
      </c>
      <c r="AS24" s="273">
        <v>101</v>
      </c>
      <c r="AT24" s="311">
        <v>217</v>
      </c>
      <c r="AU24" s="311">
        <v>7437</v>
      </c>
      <c r="AV24" s="293">
        <v>492</v>
      </c>
      <c r="AW24" s="267">
        <v>521</v>
      </c>
      <c r="AX24" s="273">
        <v>3565</v>
      </c>
      <c r="AY24" s="311">
        <v>281</v>
      </c>
    </row>
    <row r="25" spans="2:51" x14ac:dyDescent="0.25">
      <c r="B25" s="343">
        <f t="shared" si="4"/>
        <v>13</v>
      </c>
      <c r="C25" s="258" t="s">
        <v>17</v>
      </c>
      <c r="D25" s="258" t="s">
        <v>26</v>
      </c>
      <c r="E25" s="261">
        <v>5967</v>
      </c>
      <c r="F25" s="258" t="s">
        <v>37</v>
      </c>
      <c r="G25" s="259" t="s">
        <v>30</v>
      </c>
      <c r="H25" s="290">
        <v>9306</v>
      </c>
      <c r="I25" s="267">
        <v>895</v>
      </c>
      <c r="J25" s="267">
        <v>131</v>
      </c>
      <c r="K25" s="267">
        <v>135</v>
      </c>
      <c r="L25" s="267">
        <v>150</v>
      </c>
      <c r="M25" s="267">
        <v>151</v>
      </c>
      <c r="N25" s="267">
        <v>160</v>
      </c>
      <c r="O25" s="267">
        <v>168</v>
      </c>
      <c r="P25" s="267">
        <v>117</v>
      </c>
      <c r="Q25" s="267">
        <v>117</v>
      </c>
      <c r="R25" s="267">
        <v>116</v>
      </c>
      <c r="S25" s="267">
        <v>115</v>
      </c>
      <c r="T25" s="267">
        <v>119</v>
      </c>
      <c r="U25" s="267">
        <v>118</v>
      </c>
      <c r="V25" s="267">
        <v>119</v>
      </c>
      <c r="W25" s="267">
        <v>122</v>
      </c>
      <c r="X25" s="267">
        <v>127</v>
      </c>
      <c r="Y25" s="267">
        <v>121</v>
      </c>
      <c r="Z25" s="267">
        <v>126</v>
      </c>
      <c r="AA25" s="267">
        <v>129</v>
      </c>
      <c r="AB25" s="267">
        <v>131</v>
      </c>
      <c r="AC25" s="267">
        <v>132</v>
      </c>
      <c r="AD25" s="267">
        <v>783</v>
      </c>
      <c r="AE25" s="267">
        <v>792</v>
      </c>
      <c r="AF25" s="267">
        <v>715</v>
      </c>
      <c r="AG25" s="267">
        <v>718</v>
      </c>
      <c r="AH25" s="267">
        <v>713</v>
      </c>
      <c r="AI25" s="267">
        <v>646</v>
      </c>
      <c r="AJ25" s="267">
        <v>569</v>
      </c>
      <c r="AK25" s="267">
        <v>458</v>
      </c>
      <c r="AL25" s="267">
        <v>355</v>
      </c>
      <c r="AM25" s="267">
        <v>312</v>
      </c>
      <c r="AN25" s="267">
        <v>250</v>
      </c>
      <c r="AO25" s="267">
        <v>186</v>
      </c>
      <c r="AP25" s="304">
        <v>205</v>
      </c>
      <c r="AQ25" s="293">
        <v>8</v>
      </c>
      <c r="AR25" s="267">
        <v>65</v>
      </c>
      <c r="AS25" s="273">
        <v>65</v>
      </c>
      <c r="AT25" s="311">
        <v>141</v>
      </c>
      <c r="AU25" s="311">
        <v>4832</v>
      </c>
      <c r="AV25" s="293">
        <v>320</v>
      </c>
      <c r="AW25" s="267">
        <v>339</v>
      </c>
      <c r="AX25" s="273">
        <v>2317</v>
      </c>
      <c r="AY25" s="311">
        <v>183</v>
      </c>
    </row>
    <row r="26" spans="2:51" x14ac:dyDescent="0.25">
      <c r="B26" s="343">
        <f t="shared" si="4"/>
        <v>14</v>
      </c>
      <c r="C26" s="258" t="s">
        <v>17</v>
      </c>
      <c r="D26" s="258" t="s">
        <v>26</v>
      </c>
      <c r="E26" s="261">
        <v>5922</v>
      </c>
      <c r="F26" s="258" t="s">
        <v>34</v>
      </c>
      <c r="G26" s="259" t="s">
        <v>30</v>
      </c>
      <c r="H26" s="290">
        <v>59864</v>
      </c>
      <c r="I26" s="267">
        <v>5759</v>
      </c>
      <c r="J26" s="267">
        <v>842</v>
      </c>
      <c r="K26" s="267">
        <v>868</v>
      </c>
      <c r="L26" s="267">
        <v>966</v>
      </c>
      <c r="M26" s="267">
        <v>969</v>
      </c>
      <c r="N26" s="267">
        <v>1031</v>
      </c>
      <c r="O26" s="267">
        <v>1083</v>
      </c>
      <c r="P26" s="267">
        <v>757</v>
      </c>
      <c r="Q26" s="267">
        <v>751</v>
      </c>
      <c r="R26" s="267">
        <v>745</v>
      </c>
      <c r="S26" s="267">
        <v>741</v>
      </c>
      <c r="T26" s="267">
        <v>766</v>
      </c>
      <c r="U26" s="267">
        <v>762</v>
      </c>
      <c r="V26" s="267">
        <v>767</v>
      </c>
      <c r="W26" s="267">
        <v>786</v>
      </c>
      <c r="X26" s="267">
        <v>813</v>
      </c>
      <c r="Y26" s="267">
        <v>779</v>
      </c>
      <c r="Z26" s="267">
        <v>805</v>
      </c>
      <c r="AA26" s="267">
        <v>826</v>
      </c>
      <c r="AB26" s="267">
        <v>841</v>
      </c>
      <c r="AC26" s="267">
        <v>851</v>
      </c>
      <c r="AD26" s="267">
        <v>5044</v>
      </c>
      <c r="AE26" s="267">
        <v>5094</v>
      </c>
      <c r="AF26" s="267">
        <v>4596</v>
      </c>
      <c r="AG26" s="267">
        <v>4618</v>
      </c>
      <c r="AH26" s="267">
        <v>4587</v>
      </c>
      <c r="AI26" s="267">
        <v>4157</v>
      </c>
      <c r="AJ26" s="267">
        <v>3662</v>
      </c>
      <c r="AK26" s="267">
        <v>2942</v>
      </c>
      <c r="AL26" s="267">
        <v>2285</v>
      </c>
      <c r="AM26" s="267">
        <v>2005</v>
      </c>
      <c r="AN26" s="267">
        <v>1612</v>
      </c>
      <c r="AO26" s="267">
        <v>1195</v>
      </c>
      <c r="AP26" s="304">
        <v>1318</v>
      </c>
      <c r="AQ26" s="293">
        <v>51</v>
      </c>
      <c r="AR26" s="267">
        <v>421</v>
      </c>
      <c r="AS26" s="273">
        <v>421</v>
      </c>
      <c r="AT26" s="311">
        <v>907</v>
      </c>
      <c r="AU26" s="311">
        <v>31090</v>
      </c>
      <c r="AV26" s="293">
        <v>2059</v>
      </c>
      <c r="AW26" s="267">
        <v>2178</v>
      </c>
      <c r="AX26" s="273">
        <v>14908</v>
      </c>
      <c r="AY26" s="311">
        <v>1177</v>
      </c>
    </row>
    <row r="27" spans="2:51" x14ac:dyDescent="0.25">
      <c r="B27" s="343">
        <f t="shared" si="4"/>
        <v>15</v>
      </c>
      <c r="C27" s="258" t="s">
        <v>17</v>
      </c>
      <c r="D27" s="258" t="s">
        <v>26</v>
      </c>
      <c r="E27" s="261">
        <v>27290</v>
      </c>
      <c r="F27" s="260" t="s">
        <v>38</v>
      </c>
      <c r="G27" s="259" t="s">
        <v>28</v>
      </c>
      <c r="H27" s="231" t="s">
        <v>256</v>
      </c>
      <c r="I27" s="231" t="s">
        <v>256</v>
      </c>
      <c r="J27" s="231" t="s">
        <v>256</v>
      </c>
      <c r="K27" s="231" t="s">
        <v>256</v>
      </c>
      <c r="L27" s="231" t="s">
        <v>256</v>
      </c>
      <c r="M27" s="231" t="s">
        <v>256</v>
      </c>
      <c r="N27" s="231" t="s">
        <v>256</v>
      </c>
      <c r="O27" s="231" t="s">
        <v>256</v>
      </c>
      <c r="P27" s="231" t="s">
        <v>256</v>
      </c>
      <c r="Q27" s="231" t="s">
        <v>256</v>
      </c>
      <c r="R27" s="231" t="s">
        <v>256</v>
      </c>
      <c r="S27" s="231" t="s">
        <v>256</v>
      </c>
      <c r="T27" s="231" t="s">
        <v>256</v>
      </c>
      <c r="U27" s="231" t="s">
        <v>256</v>
      </c>
      <c r="V27" s="231" t="s">
        <v>256</v>
      </c>
      <c r="W27" s="231" t="s">
        <v>256</v>
      </c>
      <c r="X27" s="231" t="s">
        <v>256</v>
      </c>
      <c r="Y27" s="231" t="s">
        <v>256</v>
      </c>
      <c r="Z27" s="231" t="s">
        <v>256</v>
      </c>
      <c r="AA27" s="231" t="s">
        <v>256</v>
      </c>
      <c r="AB27" s="231" t="s">
        <v>256</v>
      </c>
      <c r="AC27" s="231" t="s">
        <v>256</v>
      </c>
      <c r="AD27" s="231" t="s">
        <v>256</v>
      </c>
      <c r="AE27" s="231" t="s">
        <v>256</v>
      </c>
      <c r="AF27" s="231" t="s">
        <v>256</v>
      </c>
      <c r="AG27" s="231" t="s">
        <v>256</v>
      </c>
      <c r="AH27" s="231" t="s">
        <v>256</v>
      </c>
      <c r="AI27" s="231" t="s">
        <v>256</v>
      </c>
      <c r="AJ27" s="231" t="s">
        <v>256</v>
      </c>
      <c r="AK27" s="231" t="s">
        <v>256</v>
      </c>
      <c r="AL27" s="231" t="s">
        <v>256</v>
      </c>
      <c r="AM27" s="231" t="s">
        <v>256</v>
      </c>
      <c r="AN27" s="231" t="s">
        <v>256</v>
      </c>
      <c r="AO27" s="231" t="s">
        <v>256</v>
      </c>
      <c r="AP27" s="231" t="s">
        <v>256</v>
      </c>
      <c r="AQ27" s="317" t="s">
        <v>256</v>
      </c>
      <c r="AR27" s="231" t="s">
        <v>256</v>
      </c>
      <c r="AS27" s="318" t="s">
        <v>256</v>
      </c>
      <c r="AT27" s="326" t="s">
        <v>256</v>
      </c>
      <c r="AU27" s="326" t="s">
        <v>256</v>
      </c>
      <c r="AV27" s="317" t="s">
        <v>256</v>
      </c>
      <c r="AW27" s="231" t="s">
        <v>256</v>
      </c>
      <c r="AX27" s="318" t="s">
        <v>256</v>
      </c>
      <c r="AY27" s="326" t="s">
        <v>256</v>
      </c>
    </row>
    <row r="28" spans="2:51" x14ac:dyDescent="0.25">
      <c r="B28" s="343">
        <f t="shared" si="4"/>
        <v>16</v>
      </c>
      <c r="C28" s="258" t="s">
        <v>17</v>
      </c>
      <c r="D28" s="258" t="s">
        <v>26</v>
      </c>
      <c r="E28" s="261">
        <v>5920</v>
      </c>
      <c r="F28" s="258" t="s">
        <v>32</v>
      </c>
      <c r="G28" s="259" t="s">
        <v>30</v>
      </c>
      <c r="H28" s="290">
        <v>28585</v>
      </c>
      <c r="I28" s="267">
        <v>2750</v>
      </c>
      <c r="J28" s="267">
        <v>402</v>
      </c>
      <c r="K28" s="267">
        <v>415</v>
      </c>
      <c r="L28" s="267">
        <v>461</v>
      </c>
      <c r="M28" s="267">
        <v>463</v>
      </c>
      <c r="N28" s="267">
        <v>492</v>
      </c>
      <c r="O28" s="267">
        <v>517</v>
      </c>
      <c r="P28" s="267">
        <v>361</v>
      </c>
      <c r="Q28" s="267">
        <v>359</v>
      </c>
      <c r="R28" s="267">
        <v>356</v>
      </c>
      <c r="S28" s="267">
        <v>354</v>
      </c>
      <c r="T28" s="267">
        <v>365</v>
      </c>
      <c r="U28" s="267">
        <v>363</v>
      </c>
      <c r="V28" s="267">
        <v>366</v>
      </c>
      <c r="W28" s="267">
        <v>376</v>
      </c>
      <c r="X28" s="267">
        <v>389</v>
      </c>
      <c r="Y28" s="267">
        <v>372</v>
      </c>
      <c r="Z28" s="267">
        <v>384</v>
      </c>
      <c r="AA28" s="267">
        <v>395</v>
      </c>
      <c r="AB28" s="267">
        <v>401</v>
      </c>
      <c r="AC28" s="267">
        <v>407</v>
      </c>
      <c r="AD28" s="267">
        <v>2408</v>
      </c>
      <c r="AE28" s="267">
        <v>2432</v>
      </c>
      <c r="AF28" s="267">
        <v>2195</v>
      </c>
      <c r="AG28" s="267">
        <v>2205</v>
      </c>
      <c r="AH28" s="267">
        <v>2190</v>
      </c>
      <c r="AI28" s="267">
        <v>1985</v>
      </c>
      <c r="AJ28" s="267">
        <v>1749</v>
      </c>
      <c r="AK28" s="267">
        <v>1405</v>
      </c>
      <c r="AL28" s="267">
        <v>1091</v>
      </c>
      <c r="AM28" s="267">
        <v>957</v>
      </c>
      <c r="AN28" s="267">
        <v>770</v>
      </c>
      <c r="AO28" s="267">
        <v>570</v>
      </c>
      <c r="AP28" s="304">
        <v>630</v>
      </c>
      <c r="AQ28" s="293">
        <v>24</v>
      </c>
      <c r="AR28" s="267">
        <v>201</v>
      </c>
      <c r="AS28" s="273">
        <v>201</v>
      </c>
      <c r="AT28" s="311">
        <v>433</v>
      </c>
      <c r="AU28" s="311">
        <v>14850</v>
      </c>
      <c r="AV28" s="293">
        <v>983</v>
      </c>
      <c r="AW28" s="267">
        <v>1040</v>
      </c>
      <c r="AX28" s="273">
        <v>7118</v>
      </c>
      <c r="AY28" s="311">
        <v>561</v>
      </c>
    </row>
    <row r="29" spans="2:51" x14ac:dyDescent="0.25">
      <c r="B29" s="343">
        <f t="shared" si="4"/>
        <v>17</v>
      </c>
      <c r="C29" s="258" t="s">
        <v>17</v>
      </c>
      <c r="D29" s="258" t="s">
        <v>26</v>
      </c>
      <c r="E29" s="261">
        <v>5921</v>
      </c>
      <c r="F29" s="258" t="s">
        <v>33</v>
      </c>
      <c r="G29" s="259" t="s">
        <v>30</v>
      </c>
      <c r="H29" s="290">
        <v>10939</v>
      </c>
      <c r="I29" s="267">
        <v>1052</v>
      </c>
      <c r="J29" s="267">
        <v>154</v>
      </c>
      <c r="K29" s="267">
        <v>159</v>
      </c>
      <c r="L29" s="267">
        <v>176</v>
      </c>
      <c r="M29" s="267">
        <v>177</v>
      </c>
      <c r="N29" s="267">
        <v>188</v>
      </c>
      <c r="O29" s="267">
        <v>198</v>
      </c>
      <c r="P29" s="267">
        <v>139</v>
      </c>
      <c r="Q29" s="267">
        <v>138</v>
      </c>
      <c r="R29" s="267">
        <v>137</v>
      </c>
      <c r="S29" s="267">
        <v>135</v>
      </c>
      <c r="T29" s="267">
        <v>140</v>
      </c>
      <c r="U29" s="267">
        <v>140</v>
      </c>
      <c r="V29" s="267">
        <v>140</v>
      </c>
      <c r="W29" s="267">
        <v>144</v>
      </c>
      <c r="X29" s="267">
        <v>148</v>
      </c>
      <c r="Y29" s="267">
        <v>142</v>
      </c>
      <c r="Z29" s="267">
        <v>147</v>
      </c>
      <c r="AA29" s="267">
        <v>151</v>
      </c>
      <c r="AB29" s="267">
        <v>153</v>
      </c>
      <c r="AC29" s="267">
        <v>156</v>
      </c>
      <c r="AD29" s="267">
        <v>921</v>
      </c>
      <c r="AE29" s="267">
        <v>931</v>
      </c>
      <c r="AF29" s="267">
        <v>840</v>
      </c>
      <c r="AG29" s="267">
        <v>844</v>
      </c>
      <c r="AH29" s="267">
        <v>838</v>
      </c>
      <c r="AI29" s="267">
        <v>759</v>
      </c>
      <c r="AJ29" s="267">
        <v>669</v>
      </c>
      <c r="AK29" s="267">
        <v>537</v>
      </c>
      <c r="AL29" s="267">
        <v>418</v>
      </c>
      <c r="AM29" s="267">
        <v>366</v>
      </c>
      <c r="AN29" s="267">
        <v>295</v>
      </c>
      <c r="AO29" s="267">
        <v>218</v>
      </c>
      <c r="AP29" s="304">
        <v>241</v>
      </c>
      <c r="AQ29" s="293">
        <v>9</v>
      </c>
      <c r="AR29" s="267">
        <v>77</v>
      </c>
      <c r="AS29" s="273">
        <v>77</v>
      </c>
      <c r="AT29" s="311">
        <v>166</v>
      </c>
      <c r="AU29" s="311">
        <v>5681</v>
      </c>
      <c r="AV29" s="293">
        <v>376</v>
      </c>
      <c r="AW29" s="267">
        <v>399</v>
      </c>
      <c r="AX29" s="273">
        <v>2724</v>
      </c>
      <c r="AY29" s="311">
        <v>215</v>
      </c>
    </row>
    <row r="30" spans="2:51" x14ac:dyDescent="0.25">
      <c r="B30" s="339">
        <f t="shared" si="4"/>
        <v>18</v>
      </c>
      <c r="C30" s="258" t="s">
        <v>23</v>
      </c>
      <c r="D30" s="258" t="s">
        <v>26</v>
      </c>
      <c r="E30" s="261">
        <v>5924</v>
      </c>
      <c r="F30" s="258" t="s">
        <v>46</v>
      </c>
      <c r="G30" s="259" t="s">
        <v>30</v>
      </c>
      <c r="H30" s="290">
        <v>18478</v>
      </c>
      <c r="I30" s="267">
        <v>2013</v>
      </c>
      <c r="J30" s="267">
        <v>277</v>
      </c>
      <c r="K30" s="267">
        <v>309</v>
      </c>
      <c r="L30" s="267">
        <v>331</v>
      </c>
      <c r="M30" s="267">
        <v>356</v>
      </c>
      <c r="N30" s="267">
        <v>366</v>
      </c>
      <c r="O30" s="267">
        <v>374</v>
      </c>
      <c r="P30" s="267">
        <v>219</v>
      </c>
      <c r="Q30" s="267">
        <v>213</v>
      </c>
      <c r="R30" s="267">
        <v>208</v>
      </c>
      <c r="S30" s="267">
        <v>203</v>
      </c>
      <c r="T30" s="267">
        <v>207</v>
      </c>
      <c r="U30" s="267">
        <v>202</v>
      </c>
      <c r="V30" s="267">
        <v>202</v>
      </c>
      <c r="W30" s="267">
        <v>209</v>
      </c>
      <c r="X30" s="267">
        <v>218</v>
      </c>
      <c r="Y30" s="267">
        <v>211</v>
      </c>
      <c r="Z30" s="267">
        <v>221</v>
      </c>
      <c r="AA30" s="267">
        <v>233</v>
      </c>
      <c r="AB30" s="267">
        <v>246</v>
      </c>
      <c r="AC30" s="267">
        <v>262</v>
      </c>
      <c r="AD30" s="267">
        <v>1784</v>
      </c>
      <c r="AE30" s="267">
        <v>1865</v>
      </c>
      <c r="AF30" s="267">
        <v>1671</v>
      </c>
      <c r="AG30" s="267">
        <v>1453</v>
      </c>
      <c r="AH30" s="267">
        <v>1256</v>
      </c>
      <c r="AI30" s="267">
        <v>1096</v>
      </c>
      <c r="AJ30" s="267">
        <v>1025</v>
      </c>
      <c r="AK30" s="267">
        <v>989</v>
      </c>
      <c r="AL30" s="267">
        <v>755</v>
      </c>
      <c r="AM30" s="267">
        <v>598</v>
      </c>
      <c r="AN30" s="267">
        <v>379</v>
      </c>
      <c r="AO30" s="267">
        <v>248</v>
      </c>
      <c r="AP30" s="304">
        <v>292</v>
      </c>
      <c r="AQ30" s="293">
        <v>16</v>
      </c>
      <c r="AR30" s="267">
        <v>132</v>
      </c>
      <c r="AS30" s="273">
        <v>145</v>
      </c>
      <c r="AT30" s="311">
        <v>352</v>
      </c>
      <c r="AU30" s="311">
        <v>9649</v>
      </c>
      <c r="AV30" s="293">
        <v>542</v>
      </c>
      <c r="AW30" s="267">
        <v>645</v>
      </c>
      <c r="AX30" s="273">
        <v>4839</v>
      </c>
      <c r="AY30" s="311">
        <v>456</v>
      </c>
    </row>
    <row r="31" spans="2:51" x14ac:dyDescent="0.25">
      <c r="B31" s="339">
        <f t="shared" si="4"/>
        <v>19</v>
      </c>
      <c r="C31" s="258" t="s">
        <v>23</v>
      </c>
      <c r="D31" s="258" t="s">
        <v>26</v>
      </c>
      <c r="E31" s="261">
        <v>5925</v>
      </c>
      <c r="F31" s="258" t="s">
        <v>47</v>
      </c>
      <c r="G31" s="259" t="s">
        <v>28</v>
      </c>
      <c r="H31" s="290">
        <v>10127</v>
      </c>
      <c r="I31" s="267">
        <v>1104</v>
      </c>
      <c r="J31" s="267">
        <v>152</v>
      </c>
      <c r="K31" s="267">
        <v>169</v>
      </c>
      <c r="L31" s="267">
        <v>182</v>
      </c>
      <c r="M31" s="267">
        <v>195</v>
      </c>
      <c r="N31" s="267">
        <v>201</v>
      </c>
      <c r="O31" s="267">
        <v>205</v>
      </c>
      <c r="P31" s="267">
        <v>120</v>
      </c>
      <c r="Q31" s="267">
        <v>117</v>
      </c>
      <c r="R31" s="267">
        <v>113</v>
      </c>
      <c r="S31" s="267">
        <v>112</v>
      </c>
      <c r="T31" s="267">
        <v>113</v>
      </c>
      <c r="U31" s="267">
        <v>111</v>
      </c>
      <c r="V31" s="267">
        <v>111</v>
      </c>
      <c r="W31" s="267">
        <v>114</v>
      </c>
      <c r="X31" s="267">
        <v>120</v>
      </c>
      <c r="Y31" s="267">
        <v>116</v>
      </c>
      <c r="Z31" s="267">
        <v>121</v>
      </c>
      <c r="AA31" s="267">
        <v>128</v>
      </c>
      <c r="AB31" s="267">
        <v>135</v>
      </c>
      <c r="AC31" s="267">
        <v>144</v>
      </c>
      <c r="AD31" s="267">
        <v>977</v>
      </c>
      <c r="AE31" s="267">
        <v>1022</v>
      </c>
      <c r="AF31" s="267">
        <v>915</v>
      </c>
      <c r="AG31" s="267">
        <v>796</v>
      </c>
      <c r="AH31" s="267">
        <v>688</v>
      </c>
      <c r="AI31" s="267">
        <v>600</v>
      </c>
      <c r="AJ31" s="267">
        <v>562</v>
      </c>
      <c r="AK31" s="267">
        <v>542</v>
      </c>
      <c r="AL31" s="267">
        <v>414</v>
      </c>
      <c r="AM31" s="267">
        <v>328</v>
      </c>
      <c r="AN31" s="267">
        <v>208</v>
      </c>
      <c r="AO31" s="267">
        <v>136</v>
      </c>
      <c r="AP31" s="304">
        <v>160</v>
      </c>
      <c r="AQ31" s="293">
        <v>9</v>
      </c>
      <c r="AR31" s="267">
        <v>72</v>
      </c>
      <c r="AS31" s="273">
        <v>79</v>
      </c>
      <c r="AT31" s="311">
        <v>193</v>
      </c>
      <c r="AU31" s="311">
        <v>5290</v>
      </c>
      <c r="AV31" s="293">
        <v>297</v>
      </c>
      <c r="AW31" s="267">
        <v>353</v>
      </c>
      <c r="AX31" s="273">
        <v>2651</v>
      </c>
      <c r="AY31" s="311">
        <v>249</v>
      </c>
    </row>
    <row r="32" spans="2:51" x14ac:dyDescent="0.25">
      <c r="B32" s="339">
        <f t="shared" si="4"/>
        <v>20</v>
      </c>
      <c r="C32" s="258" t="s">
        <v>23</v>
      </c>
      <c r="D32" s="258" t="s">
        <v>26</v>
      </c>
      <c r="E32" s="261">
        <v>5852</v>
      </c>
      <c r="F32" s="258" t="s">
        <v>40</v>
      </c>
      <c r="G32" s="259" t="s">
        <v>30</v>
      </c>
      <c r="H32" s="290">
        <v>39480</v>
      </c>
      <c r="I32" s="267">
        <v>4299</v>
      </c>
      <c r="J32" s="267">
        <v>591</v>
      </c>
      <c r="K32" s="267">
        <v>660</v>
      </c>
      <c r="L32" s="267">
        <v>708</v>
      </c>
      <c r="M32" s="267">
        <v>760</v>
      </c>
      <c r="N32" s="267">
        <v>782</v>
      </c>
      <c r="O32" s="267">
        <v>798</v>
      </c>
      <c r="P32" s="267">
        <v>468</v>
      </c>
      <c r="Q32" s="267">
        <v>456</v>
      </c>
      <c r="R32" s="267">
        <v>443</v>
      </c>
      <c r="S32" s="267">
        <v>433</v>
      </c>
      <c r="T32" s="267">
        <v>441</v>
      </c>
      <c r="U32" s="267">
        <v>432</v>
      </c>
      <c r="V32" s="267">
        <v>432</v>
      </c>
      <c r="W32" s="267">
        <v>446</v>
      </c>
      <c r="X32" s="267">
        <v>467</v>
      </c>
      <c r="Y32" s="267">
        <v>451</v>
      </c>
      <c r="Z32" s="267">
        <v>472</v>
      </c>
      <c r="AA32" s="267">
        <v>497</v>
      </c>
      <c r="AB32" s="267">
        <v>527</v>
      </c>
      <c r="AC32" s="267">
        <v>560</v>
      </c>
      <c r="AD32" s="267">
        <v>3811</v>
      </c>
      <c r="AE32" s="267">
        <v>3985</v>
      </c>
      <c r="AF32" s="267">
        <v>3570</v>
      </c>
      <c r="AG32" s="267">
        <v>3105</v>
      </c>
      <c r="AH32" s="267">
        <v>2684</v>
      </c>
      <c r="AI32" s="267">
        <v>2341</v>
      </c>
      <c r="AJ32" s="267">
        <v>2191</v>
      </c>
      <c r="AK32" s="267">
        <v>2114</v>
      </c>
      <c r="AL32" s="267">
        <v>1614</v>
      </c>
      <c r="AM32" s="267">
        <v>1278</v>
      </c>
      <c r="AN32" s="267">
        <v>810</v>
      </c>
      <c r="AO32" s="267">
        <v>529</v>
      </c>
      <c r="AP32" s="304">
        <v>624</v>
      </c>
      <c r="AQ32" s="293">
        <v>35</v>
      </c>
      <c r="AR32" s="267">
        <v>282</v>
      </c>
      <c r="AS32" s="273">
        <v>310</v>
      </c>
      <c r="AT32" s="311">
        <v>752</v>
      </c>
      <c r="AU32" s="311">
        <v>20618</v>
      </c>
      <c r="AV32" s="293">
        <v>1157</v>
      </c>
      <c r="AW32" s="267">
        <v>1379</v>
      </c>
      <c r="AX32" s="273">
        <v>10338</v>
      </c>
      <c r="AY32" s="311">
        <v>973</v>
      </c>
    </row>
    <row r="33" spans="2:51" x14ac:dyDescent="0.25">
      <c r="B33" s="339">
        <f t="shared" si="4"/>
        <v>21</v>
      </c>
      <c r="C33" s="258" t="s">
        <v>23</v>
      </c>
      <c r="D33" s="258" t="s">
        <v>26</v>
      </c>
      <c r="E33" s="261">
        <v>5855</v>
      </c>
      <c r="F33" s="258" t="s">
        <v>43</v>
      </c>
      <c r="G33" s="259" t="s">
        <v>28</v>
      </c>
      <c r="H33" s="290">
        <v>15515</v>
      </c>
      <c r="I33" s="267">
        <v>1689</v>
      </c>
      <c r="J33" s="267">
        <v>232</v>
      </c>
      <c r="K33" s="267">
        <v>259</v>
      </c>
      <c r="L33" s="267">
        <v>278</v>
      </c>
      <c r="M33" s="267">
        <v>299</v>
      </c>
      <c r="N33" s="267">
        <v>307</v>
      </c>
      <c r="O33" s="267">
        <v>314</v>
      </c>
      <c r="P33" s="267">
        <v>184</v>
      </c>
      <c r="Q33" s="267">
        <v>179</v>
      </c>
      <c r="R33" s="267">
        <v>174</v>
      </c>
      <c r="S33" s="267">
        <v>170</v>
      </c>
      <c r="T33" s="267">
        <v>173</v>
      </c>
      <c r="U33" s="267">
        <v>170</v>
      </c>
      <c r="V33" s="267">
        <v>170</v>
      </c>
      <c r="W33" s="267">
        <v>175</v>
      </c>
      <c r="X33" s="267">
        <v>184</v>
      </c>
      <c r="Y33" s="267">
        <v>177</v>
      </c>
      <c r="Z33" s="267">
        <v>186</v>
      </c>
      <c r="AA33" s="267">
        <v>195</v>
      </c>
      <c r="AB33" s="267">
        <v>207</v>
      </c>
      <c r="AC33" s="267">
        <v>220</v>
      </c>
      <c r="AD33" s="267">
        <v>1498</v>
      </c>
      <c r="AE33" s="267">
        <v>1566</v>
      </c>
      <c r="AF33" s="267">
        <v>1403</v>
      </c>
      <c r="AG33" s="267">
        <v>1220</v>
      </c>
      <c r="AH33" s="267">
        <v>1055</v>
      </c>
      <c r="AI33" s="267">
        <v>920</v>
      </c>
      <c r="AJ33" s="267">
        <v>861</v>
      </c>
      <c r="AK33" s="267">
        <v>831</v>
      </c>
      <c r="AL33" s="267">
        <v>634</v>
      </c>
      <c r="AM33" s="267">
        <v>502</v>
      </c>
      <c r="AN33" s="267">
        <v>318</v>
      </c>
      <c r="AO33" s="267">
        <v>208</v>
      </c>
      <c r="AP33" s="304">
        <v>246</v>
      </c>
      <c r="AQ33" s="293">
        <v>14</v>
      </c>
      <c r="AR33" s="267">
        <v>111</v>
      </c>
      <c r="AS33" s="273">
        <v>122</v>
      </c>
      <c r="AT33" s="311">
        <v>296</v>
      </c>
      <c r="AU33" s="311">
        <v>8102</v>
      </c>
      <c r="AV33" s="293">
        <v>455</v>
      </c>
      <c r="AW33" s="267">
        <v>542</v>
      </c>
      <c r="AX33" s="273">
        <v>4064</v>
      </c>
      <c r="AY33" s="311">
        <v>382</v>
      </c>
    </row>
    <row r="34" spans="2:51" s="224" customFormat="1" x14ac:dyDescent="0.25">
      <c r="B34" s="339">
        <f t="shared" si="4"/>
        <v>22</v>
      </c>
      <c r="C34" s="258" t="s">
        <v>23</v>
      </c>
      <c r="D34" s="258" t="s">
        <v>26</v>
      </c>
      <c r="E34" s="261">
        <v>29113</v>
      </c>
      <c r="F34" s="260" t="s">
        <v>247</v>
      </c>
      <c r="G34" s="259"/>
      <c r="H34" s="231" t="s">
        <v>256</v>
      </c>
      <c r="I34" s="231" t="s">
        <v>256</v>
      </c>
      <c r="J34" s="231" t="s">
        <v>256</v>
      </c>
      <c r="K34" s="231" t="s">
        <v>256</v>
      </c>
      <c r="L34" s="231" t="s">
        <v>256</v>
      </c>
      <c r="M34" s="231" t="s">
        <v>256</v>
      </c>
      <c r="N34" s="231" t="s">
        <v>256</v>
      </c>
      <c r="O34" s="231" t="s">
        <v>256</v>
      </c>
      <c r="P34" s="231" t="s">
        <v>256</v>
      </c>
      <c r="Q34" s="231" t="s">
        <v>256</v>
      </c>
      <c r="R34" s="231" t="s">
        <v>256</v>
      </c>
      <c r="S34" s="231" t="s">
        <v>256</v>
      </c>
      <c r="T34" s="231" t="s">
        <v>256</v>
      </c>
      <c r="U34" s="231" t="s">
        <v>256</v>
      </c>
      <c r="V34" s="231" t="s">
        <v>256</v>
      </c>
      <c r="W34" s="231" t="s">
        <v>256</v>
      </c>
      <c r="X34" s="231" t="s">
        <v>256</v>
      </c>
      <c r="Y34" s="231" t="s">
        <v>256</v>
      </c>
      <c r="Z34" s="231" t="s">
        <v>256</v>
      </c>
      <c r="AA34" s="231" t="s">
        <v>256</v>
      </c>
      <c r="AB34" s="231" t="s">
        <v>256</v>
      </c>
      <c r="AC34" s="231" t="s">
        <v>256</v>
      </c>
      <c r="AD34" s="231" t="s">
        <v>256</v>
      </c>
      <c r="AE34" s="231" t="s">
        <v>256</v>
      </c>
      <c r="AF34" s="231" t="s">
        <v>256</v>
      </c>
      <c r="AG34" s="231" t="s">
        <v>256</v>
      </c>
      <c r="AH34" s="231" t="s">
        <v>256</v>
      </c>
      <c r="AI34" s="231" t="s">
        <v>256</v>
      </c>
      <c r="AJ34" s="231" t="s">
        <v>256</v>
      </c>
      <c r="AK34" s="231" t="s">
        <v>256</v>
      </c>
      <c r="AL34" s="231" t="s">
        <v>256</v>
      </c>
      <c r="AM34" s="231" t="s">
        <v>256</v>
      </c>
      <c r="AN34" s="231" t="s">
        <v>256</v>
      </c>
      <c r="AO34" s="231" t="s">
        <v>256</v>
      </c>
      <c r="AP34" s="231" t="s">
        <v>256</v>
      </c>
      <c r="AQ34" s="317" t="s">
        <v>256</v>
      </c>
      <c r="AR34" s="231" t="s">
        <v>256</v>
      </c>
      <c r="AS34" s="318" t="s">
        <v>256</v>
      </c>
      <c r="AT34" s="326" t="s">
        <v>256</v>
      </c>
      <c r="AU34" s="326" t="s">
        <v>256</v>
      </c>
      <c r="AV34" s="317" t="s">
        <v>256</v>
      </c>
      <c r="AW34" s="231" t="s">
        <v>256</v>
      </c>
      <c r="AX34" s="318" t="s">
        <v>256</v>
      </c>
      <c r="AY34" s="326" t="s">
        <v>256</v>
      </c>
    </row>
    <row r="35" spans="2:51" x14ac:dyDescent="0.25">
      <c r="B35" s="339">
        <f t="shared" si="4"/>
        <v>23</v>
      </c>
      <c r="C35" s="258" t="s">
        <v>23</v>
      </c>
      <c r="D35" s="258" t="s">
        <v>26</v>
      </c>
      <c r="E35" s="261">
        <v>5854</v>
      </c>
      <c r="F35" s="258" t="s">
        <v>42</v>
      </c>
      <c r="G35" s="259" t="s">
        <v>30</v>
      </c>
      <c r="H35" s="290">
        <v>14895</v>
      </c>
      <c r="I35" s="267">
        <v>1622</v>
      </c>
      <c r="J35" s="267">
        <v>223</v>
      </c>
      <c r="K35" s="267">
        <v>249</v>
      </c>
      <c r="L35" s="267">
        <v>267</v>
      </c>
      <c r="M35" s="267">
        <v>287</v>
      </c>
      <c r="N35" s="267">
        <v>295</v>
      </c>
      <c r="O35" s="267">
        <v>301</v>
      </c>
      <c r="P35" s="267">
        <v>177</v>
      </c>
      <c r="Q35" s="267">
        <v>172</v>
      </c>
      <c r="R35" s="267">
        <v>167</v>
      </c>
      <c r="S35" s="267">
        <v>163</v>
      </c>
      <c r="T35" s="267">
        <v>166</v>
      </c>
      <c r="U35" s="267">
        <v>163</v>
      </c>
      <c r="V35" s="267">
        <v>163</v>
      </c>
      <c r="W35" s="267">
        <v>168</v>
      </c>
      <c r="X35" s="267">
        <v>176</v>
      </c>
      <c r="Y35" s="267">
        <v>171</v>
      </c>
      <c r="Z35" s="267">
        <v>178</v>
      </c>
      <c r="AA35" s="267">
        <v>188</v>
      </c>
      <c r="AB35" s="267">
        <v>198</v>
      </c>
      <c r="AC35" s="267">
        <v>211</v>
      </c>
      <c r="AD35" s="267">
        <v>1438</v>
      </c>
      <c r="AE35" s="267">
        <v>1504</v>
      </c>
      <c r="AF35" s="267">
        <v>1347</v>
      </c>
      <c r="AG35" s="267">
        <v>1172</v>
      </c>
      <c r="AH35" s="267">
        <v>1013</v>
      </c>
      <c r="AI35" s="267">
        <v>883</v>
      </c>
      <c r="AJ35" s="267">
        <v>826</v>
      </c>
      <c r="AK35" s="267">
        <v>798</v>
      </c>
      <c r="AL35" s="267">
        <v>609</v>
      </c>
      <c r="AM35" s="267">
        <v>482</v>
      </c>
      <c r="AN35" s="267">
        <v>305</v>
      </c>
      <c r="AO35" s="267">
        <v>200</v>
      </c>
      <c r="AP35" s="304">
        <v>235</v>
      </c>
      <c r="AQ35" s="293">
        <v>13</v>
      </c>
      <c r="AR35" s="267">
        <v>106</v>
      </c>
      <c r="AS35" s="273">
        <v>117</v>
      </c>
      <c r="AT35" s="311">
        <v>284</v>
      </c>
      <c r="AU35" s="311">
        <v>7779</v>
      </c>
      <c r="AV35" s="293">
        <v>436</v>
      </c>
      <c r="AW35" s="267">
        <v>520</v>
      </c>
      <c r="AX35" s="273">
        <v>3902</v>
      </c>
      <c r="AY35" s="311">
        <v>367</v>
      </c>
    </row>
    <row r="36" spans="2:51" x14ac:dyDescent="0.25">
      <c r="B36" s="339">
        <f t="shared" si="4"/>
        <v>24</v>
      </c>
      <c r="C36" s="258" t="s">
        <v>23</v>
      </c>
      <c r="D36" s="258" t="s">
        <v>26</v>
      </c>
      <c r="E36" s="261">
        <v>6750</v>
      </c>
      <c r="F36" s="258" t="s">
        <v>48</v>
      </c>
      <c r="G36" s="259" t="s">
        <v>49</v>
      </c>
      <c r="H36" s="290">
        <v>30763</v>
      </c>
      <c r="I36" s="267">
        <v>3349</v>
      </c>
      <c r="J36" s="267">
        <v>461</v>
      </c>
      <c r="K36" s="267">
        <v>516</v>
      </c>
      <c r="L36" s="267">
        <v>552</v>
      </c>
      <c r="M36" s="267">
        <v>590</v>
      </c>
      <c r="N36" s="267">
        <v>609</v>
      </c>
      <c r="O36" s="267">
        <v>621</v>
      </c>
      <c r="P36" s="267">
        <v>365</v>
      </c>
      <c r="Q36" s="267">
        <v>354</v>
      </c>
      <c r="R36" s="267">
        <v>346</v>
      </c>
      <c r="S36" s="267">
        <v>337</v>
      </c>
      <c r="T36" s="267">
        <v>344</v>
      </c>
      <c r="U36" s="267">
        <v>337</v>
      </c>
      <c r="V36" s="267">
        <v>337</v>
      </c>
      <c r="W36" s="267">
        <v>346</v>
      </c>
      <c r="X36" s="267">
        <v>366</v>
      </c>
      <c r="Y36" s="267">
        <v>349</v>
      </c>
      <c r="Z36" s="267">
        <v>367</v>
      </c>
      <c r="AA36" s="267">
        <v>386</v>
      </c>
      <c r="AB36" s="267">
        <v>413</v>
      </c>
      <c r="AC36" s="267">
        <v>436</v>
      </c>
      <c r="AD36" s="267">
        <v>2969</v>
      </c>
      <c r="AE36" s="267">
        <v>3105</v>
      </c>
      <c r="AF36" s="267">
        <v>2783</v>
      </c>
      <c r="AG36" s="267">
        <v>2419</v>
      </c>
      <c r="AH36" s="267">
        <v>2094</v>
      </c>
      <c r="AI36" s="267">
        <v>1823</v>
      </c>
      <c r="AJ36" s="267">
        <v>1707</v>
      </c>
      <c r="AK36" s="267">
        <v>1648</v>
      </c>
      <c r="AL36" s="267">
        <v>1256</v>
      </c>
      <c r="AM36" s="267">
        <v>995</v>
      </c>
      <c r="AN36" s="267">
        <v>632</v>
      </c>
      <c r="AO36" s="267">
        <v>413</v>
      </c>
      <c r="AP36" s="304">
        <v>487</v>
      </c>
      <c r="AQ36" s="293">
        <v>29</v>
      </c>
      <c r="AR36" s="267">
        <v>218</v>
      </c>
      <c r="AS36" s="273">
        <v>241</v>
      </c>
      <c r="AT36" s="311">
        <v>587</v>
      </c>
      <c r="AU36" s="311">
        <v>16064</v>
      </c>
      <c r="AV36" s="293">
        <v>901</v>
      </c>
      <c r="AW36" s="267">
        <v>1074</v>
      </c>
      <c r="AX36" s="273">
        <v>8057</v>
      </c>
      <c r="AY36" s="311">
        <v>759</v>
      </c>
    </row>
    <row r="37" spans="2:51" x14ac:dyDescent="0.25">
      <c r="B37" s="339">
        <f t="shared" si="4"/>
        <v>25</v>
      </c>
      <c r="C37" s="258" t="s">
        <v>23</v>
      </c>
      <c r="D37" s="258" t="s">
        <v>26</v>
      </c>
      <c r="E37" s="261">
        <v>26999</v>
      </c>
      <c r="F37" s="260" t="s">
        <v>50</v>
      </c>
      <c r="G37" s="259" t="s">
        <v>28</v>
      </c>
      <c r="H37" s="231" t="s">
        <v>256</v>
      </c>
      <c r="I37" s="231" t="s">
        <v>256</v>
      </c>
      <c r="J37" s="231" t="s">
        <v>256</v>
      </c>
      <c r="K37" s="231" t="s">
        <v>256</v>
      </c>
      <c r="L37" s="231" t="s">
        <v>256</v>
      </c>
      <c r="M37" s="231" t="s">
        <v>256</v>
      </c>
      <c r="N37" s="231" t="s">
        <v>256</v>
      </c>
      <c r="O37" s="231" t="s">
        <v>256</v>
      </c>
      <c r="P37" s="231" t="s">
        <v>256</v>
      </c>
      <c r="Q37" s="231" t="s">
        <v>256</v>
      </c>
      <c r="R37" s="231" t="s">
        <v>256</v>
      </c>
      <c r="S37" s="231" t="s">
        <v>256</v>
      </c>
      <c r="T37" s="231" t="s">
        <v>256</v>
      </c>
      <c r="U37" s="231" t="s">
        <v>256</v>
      </c>
      <c r="V37" s="231" t="s">
        <v>256</v>
      </c>
      <c r="W37" s="231" t="s">
        <v>256</v>
      </c>
      <c r="X37" s="231" t="s">
        <v>256</v>
      </c>
      <c r="Y37" s="231" t="s">
        <v>256</v>
      </c>
      <c r="Z37" s="231" t="s">
        <v>256</v>
      </c>
      <c r="AA37" s="231" t="s">
        <v>256</v>
      </c>
      <c r="AB37" s="231" t="s">
        <v>256</v>
      </c>
      <c r="AC37" s="231" t="s">
        <v>256</v>
      </c>
      <c r="AD37" s="231" t="s">
        <v>256</v>
      </c>
      <c r="AE37" s="231" t="s">
        <v>256</v>
      </c>
      <c r="AF37" s="231" t="s">
        <v>256</v>
      </c>
      <c r="AG37" s="231" t="s">
        <v>256</v>
      </c>
      <c r="AH37" s="231" t="s">
        <v>256</v>
      </c>
      <c r="AI37" s="231" t="s">
        <v>256</v>
      </c>
      <c r="AJ37" s="231" t="s">
        <v>256</v>
      </c>
      <c r="AK37" s="231" t="s">
        <v>256</v>
      </c>
      <c r="AL37" s="231" t="s">
        <v>256</v>
      </c>
      <c r="AM37" s="231" t="s">
        <v>256</v>
      </c>
      <c r="AN37" s="231" t="s">
        <v>256</v>
      </c>
      <c r="AO37" s="231" t="s">
        <v>256</v>
      </c>
      <c r="AP37" s="231" t="s">
        <v>256</v>
      </c>
      <c r="AQ37" s="317" t="s">
        <v>256</v>
      </c>
      <c r="AR37" s="231" t="s">
        <v>256</v>
      </c>
      <c r="AS37" s="318" t="s">
        <v>256</v>
      </c>
      <c r="AT37" s="326" t="s">
        <v>256</v>
      </c>
      <c r="AU37" s="326" t="s">
        <v>256</v>
      </c>
      <c r="AV37" s="317" t="s">
        <v>256</v>
      </c>
      <c r="AW37" s="231" t="s">
        <v>256</v>
      </c>
      <c r="AX37" s="318" t="s">
        <v>256</v>
      </c>
      <c r="AY37" s="326" t="s">
        <v>256</v>
      </c>
    </row>
    <row r="38" spans="2:51" x14ac:dyDescent="0.25">
      <c r="B38" s="339">
        <f t="shared" si="4"/>
        <v>26</v>
      </c>
      <c r="C38" s="258" t="s">
        <v>23</v>
      </c>
      <c r="D38" s="258" t="s">
        <v>26</v>
      </c>
      <c r="E38" s="261">
        <v>5853</v>
      </c>
      <c r="F38" s="258" t="s">
        <v>41</v>
      </c>
      <c r="G38" s="259" t="s">
        <v>30</v>
      </c>
      <c r="H38" s="290">
        <v>34018</v>
      </c>
      <c r="I38" s="267">
        <v>3706</v>
      </c>
      <c r="J38" s="267">
        <v>510</v>
      </c>
      <c r="K38" s="267">
        <v>569</v>
      </c>
      <c r="L38" s="267">
        <v>610</v>
      </c>
      <c r="M38" s="267">
        <v>655</v>
      </c>
      <c r="N38" s="267">
        <v>674</v>
      </c>
      <c r="O38" s="267">
        <v>688</v>
      </c>
      <c r="P38" s="267">
        <v>404</v>
      </c>
      <c r="Q38" s="267">
        <v>392</v>
      </c>
      <c r="R38" s="267">
        <v>382</v>
      </c>
      <c r="S38" s="267">
        <v>373</v>
      </c>
      <c r="T38" s="267">
        <v>380</v>
      </c>
      <c r="U38" s="267">
        <v>373</v>
      </c>
      <c r="V38" s="267">
        <v>373</v>
      </c>
      <c r="W38" s="267">
        <v>383</v>
      </c>
      <c r="X38" s="267">
        <v>402</v>
      </c>
      <c r="Y38" s="267">
        <v>389</v>
      </c>
      <c r="Z38" s="267">
        <v>407</v>
      </c>
      <c r="AA38" s="267">
        <v>428</v>
      </c>
      <c r="AB38" s="267">
        <v>454</v>
      </c>
      <c r="AC38" s="267">
        <v>482</v>
      </c>
      <c r="AD38" s="267">
        <v>3284</v>
      </c>
      <c r="AE38" s="267">
        <v>3434</v>
      </c>
      <c r="AF38" s="267">
        <v>3076</v>
      </c>
      <c r="AG38" s="267">
        <v>2676</v>
      </c>
      <c r="AH38" s="267">
        <v>2313</v>
      </c>
      <c r="AI38" s="267">
        <v>2017</v>
      </c>
      <c r="AJ38" s="267">
        <v>1887</v>
      </c>
      <c r="AK38" s="267">
        <v>1821</v>
      </c>
      <c r="AL38" s="267">
        <v>1390</v>
      </c>
      <c r="AM38" s="267">
        <v>1101</v>
      </c>
      <c r="AN38" s="267">
        <v>697</v>
      </c>
      <c r="AO38" s="267">
        <v>456</v>
      </c>
      <c r="AP38" s="304">
        <v>538</v>
      </c>
      <c r="AQ38" s="293">
        <v>30</v>
      </c>
      <c r="AR38" s="267">
        <v>243</v>
      </c>
      <c r="AS38" s="273">
        <v>267</v>
      </c>
      <c r="AT38" s="311">
        <v>648</v>
      </c>
      <c r="AU38" s="311">
        <v>17764</v>
      </c>
      <c r="AV38" s="293">
        <v>997</v>
      </c>
      <c r="AW38" s="267">
        <v>1187</v>
      </c>
      <c r="AX38" s="273">
        <v>8908</v>
      </c>
      <c r="AY38" s="311">
        <v>838</v>
      </c>
    </row>
    <row r="39" spans="2:51" x14ac:dyDescent="0.25">
      <c r="B39" s="339">
        <f t="shared" si="4"/>
        <v>27</v>
      </c>
      <c r="C39" s="258" t="s">
        <v>23</v>
      </c>
      <c r="D39" s="258" t="s">
        <v>26</v>
      </c>
      <c r="E39" s="261">
        <v>5856</v>
      </c>
      <c r="F39" s="258" t="s">
        <v>44</v>
      </c>
      <c r="G39" s="259" t="s">
        <v>30</v>
      </c>
      <c r="H39" s="290">
        <v>31958</v>
      </c>
      <c r="I39" s="267">
        <v>3480</v>
      </c>
      <c r="J39" s="267">
        <v>479</v>
      </c>
      <c r="K39" s="267">
        <v>534</v>
      </c>
      <c r="L39" s="267">
        <v>573</v>
      </c>
      <c r="M39" s="267">
        <v>615</v>
      </c>
      <c r="N39" s="267">
        <v>633</v>
      </c>
      <c r="O39" s="267">
        <v>646</v>
      </c>
      <c r="P39" s="267">
        <v>379</v>
      </c>
      <c r="Q39" s="267">
        <v>369</v>
      </c>
      <c r="R39" s="267">
        <v>359</v>
      </c>
      <c r="S39" s="267">
        <v>351</v>
      </c>
      <c r="T39" s="267">
        <v>357</v>
      </c>
      <c r="U39" s="267">
        <v>350</v>
      </c>
      <c r="V39" s="267">
        <v>350</v>
      </c>
      <c r="W39" s="267">
        <v>361</v>
      </c>
      <c r="X39" s="267">
        <v>378</v>
      </c>
      <c r="Y39" s="267">
        <v>365</v>
      </c>
      <c r="Z39" s="267">
        <v>382</v>
      </c>
      <c r="AA39" s="267">
        <v>402</v>
      </c>
      <c r="AB39" s="267">
        <v>426</v>
      </c>
      <c r="AC39" s="267">
        <v>453</v>
      </c>
      <c r="AD39" s="267">
        <v>3085</v>
      </c>
      <c r="AE39" s="267">
        <v>3225</v>
      </c>
      <c r="AF39" s="267">
        <v>2890</v>
      </c>
      <c r="AG39" s="267">
        <v>2513</v>
      </c>
      <c r="AH39" s="267">
        <v>2173</v>
      </c>
      <c r="AI39" s="267">
        <v>1895</v>
      </c>
      <c r="AJ39" s="267">
        <v>1773</v>
      </c>
      <c r="AK39" s="267">
        <v>1711</v>
      </c>
      <c r="AL39" s="267">
        <v>1307</v>
      </c>
      <c r="AM39" s="267">
        <v>1035</v>
      </c>
      <c r="AN39" s="267">
        <v>655</v>
      </c>
      <c r="AO39" s="267">
        <v>429</v>
      </c>
      <c r="AP39" s="304">
        <v>505</v>
      </c>
      <c r="AQ39" s="293">
        <v>28</v>
      </c>
      <c r="AR39" s="267">
        <v>228</v>
      </c>
      <c r="AS39" s="273">
        <v>251</v>
      </c>
      <c r="AT39" s="311">
        <v>609</v>
      </c>
      <c r="AU39" s="311">
        <v>16689</v>
      </c>
      <c r="AV39" s="293">
        <v>937</v>
      </c>
      <c r="AW39" s="267">
        <v>1116</v>
      </c>
      <c r="AX39" s="273">
        <v>8369</v>
      </c>
      <c r="AY39" s="311">
        <v>788</v>
      </c>
    </row>
    <row r="40" spans="2:51" ht="15.75" thickBot="1" x14ac:dyDescent="0.3">
      <c r="B40" s="344">
        <f t="shared" si="4"/>
        <v>28</v>
      </c>
      <c r="C40" s="237" t="s">
        <v>23</v>
      </c>
      <c r="D40" s="237" t="s">
        <v>26</v>
      </c>
      <c r="E40" s="261">
        <v>5857</v>
      </c>
      <c r="F40" s="237" t="s">
        <v>45</v>
      </c>
      <c r="G40" s="259" t="s">
        <v>28</v>
      </c>
      <c r="H40" s="291">
        <v>29244</v>
      </c>
      <c r="I40" s="270">
        <v>3184</v>
      </c>
      <c r="J40" s="270">
        <v>438</v>
      </c>
      <c r="K40" s="270">
        <v>489</v>
      </c>
      <c r="L40" s="270">
        <v>524</v>
      </c>
      <c r="M40" s="270">
        <v>563</v>
      </c>
      <c r="N40" s="270">
        <v>579</v>
      </c>
      <c r="O40" s="270">
        <v>591</v>
      </c>
      <c r="P40" s="270">
        <v>347</v>
      </c>
      <c r="Q40" s="270">
        <v>337</v>
      </c>
      <c r="R40" s="270">
        <v>329</v>
      </c>
      <c r="S40" s="270">
        <v>321</v>
      </c>
      <c r="T40" s="270">
        <v>326</v>
      </c>
      <c r="U40" s="270">
        <v>321</v>
      </c>
      <c r="V40" s="270">
        <v>321</v>
      </c>
      <c r="W40" s="270">
        <v>330</v>
      </c>
      <c r="X40" s="270">
        <v>346</v>
      </c>
      <c r="Y40" s="270">
        <v>334</v>
      </c>
      <c r="Z40" s="270">
        <v>349</v>
      </c>
      <c r="AA40" s="270">
        <v>368</v>
      </c>
      <c r="AB40" s="270">
        <v>390</v>
      </c>
      <c r="AC40" s="270">
        <v>415</v>
      </c>
      <c r="AD40" s="270">
        <v>2822</v>
      </c>
      <c r="AE40" s="270">
        <v>2951</v>
      </c>
      <c r="AF40" s="270">
        <v>2644</v>
      </c>
      <c r="AG40" s="270">
        <v>2300</v>
      </c>
      <c r="AH40" s="270">
        <v>1989</v>
      </c>
      <c r="AI40" s="270">
        <v>1734</v>
      </c>
      <c r="AJ40" s="270">
        <v>1623</v>
      </c>
      <c r="AK40" s="270">
        <v>1566</v>
      </c>
      <c r="AL40" s="270">
        <v>1196</v>
      </c>
      <c r="AM40" s="270">
        <v>947</v>
      </c>
      <c r="AN40" s="270">
        <v>600</v>
      </c>
      <c r="AO40" s="270">
        <v>392</v>
      </c>
      <c r="AP40" s="305">
        <v>462</v>
      </c>
      <c r="AQ40" s="294">
        <v>26</v>
      </c>
      <c r="AR40" s="270">
        <v>209</v>
      </c>
      <c r="AS40" s="274">
        <v>230</v>
      </c>
      <c r="AT40" s="312">
        <v>557</v>
      </c>
      <c r="AU40" s="312">
        <v>15274</v>
      </c>
      <c r="AV40" s="294">
        <v>857</v>
      </c>
      <c r="AW40" s="270">
        <v>1021</v>
      </c>
      <c r="AX40" s="274">
        <v>7657</v>
      </c>
      <c r="AY40" s="312">
        <v>720</v>
      </c>
    </row>
    <row r="41" spans="2:51" ht="15.75" thickBot="1" x14ac:dyDescent="0.3">
      <c r="B41" s="334"/>
      <c r="C41" s="266" t="s">
        <v>0</v>
      </c>
      <c r="D41" s="266" t="s">
        <v>139</v>
      </c>
      <c r="E41" s="266" t="s">
        <v>1</v>
      </c>
      <c r="F41" s="232" t="s">
        <v>193</v>
      </c>
      <c r="G41" s="233"/>
      <c r="H41" s="268">
        <f>+SUM(H42:H52)</f>
        <v>294821</v>
      </c>
      <c r="I41" s="268">
        <f t="shared" ref="I41:AY41" si="5">+SUM(I42:I52)</f>
        <v>27787</v>
      </c>
      <c r="J41" s="268">
        <f t="shared" si="5"/>
        <v>3953</v>
      </c>
      <c r="K41" s="268">
        <f t="shared" si="5"/>
        <v>4304</v>
      </c>
      <c r="L41" s="268">
        <f t="shared" si="5"/>
        <v>4653</v>
      </c>
      <c r="M41" s="268">
        <f t="shared" si="5"/>
        <v>4789</v>
      </c>
      <c r="N41" s="268">
        <f t="shared" si="5"/>
        <v>5036</v>
      </c>
      <c r="O41" s="268">
        <f t="shared" si="5"/>
        <v>5052</v>
      </c>
      <c r="P41" s="268">
        <f t="shared" si="5"/>
        <v>4014</v>
      </c>
      <c r="Q41" s="268">
        <f t="shared" si="5"/>
        <v>3974</v>
      </c>
      <c r="R41" s="268">
        <f t="shared" si="5"/>
        <v>3939</v>
      </c>
      <c r="S41" s="268">
        <f t="shared" si="5"/>
        <v>3907</v>
      </c>
      <c r="T41" s="268">
        <f t="shared" si="5"/>
        <v>4029</v>
      </c>
      <c r="U41" s="268">
        <f t="shared" si="5"/>
        <v>4001</v>
      </c>
      <c r="V41" s="268">
        <f t="shared" si="5"/>
        <v>4015</v>
      </c>
      <c r="W41" s="268">
        <f t="shared" si="5"/>
        <v>4090</v>
      </c>
      <c r="X41" s="268">
        <f t="shared" si="5"/>
        <v>4210</v>
      </c>
      <c r="Y41" s="268">
        <f t="shared" si="5"/>
        <v>4001</v>
      </c>
      <c r="Z41" s="268">
        <f t="shared" si="5"/>
        <v>4113</v>
      </c>
      <c r="AA41" s="268">
        <f t="shared" si="5"/>
        <v>4223</v>
      </c>
      <c r="AB41" s="268">
        <f t="shared" si="5"/>
        <v>4323</v>
      </c>
      <c r="AC41" s="268">
        <f t="shared" si="5"/>
        <v>4419</v>
      </c>
      <c r="AD41" s="268">
        <f t="shared" si="5"/>
        <v>27124</v>
      </c>
      <c r="AE41" s="268">
        <f t="shared" si="5"/>
        <v>27440</v>
      </c>
      <c r="AF41" s="268">
        <f t="shared" si="5"/>
        <v>24750</v>
      </c>
      <c r="AG41" s="268">
        <f t="shared" si="5"/>
        <v>23830</v>
      </c>
      <c r="AH41" s="268">
        <f t="shared" si="5"/>
        <v>22221</v>
      </c>
      <c r="AI41" s="268">
        <f t="shared" si="5"/>
        <v>19396</v>
      </c>
      <c r="AJ41" s="268">
        <f t="shared" si="5"/>
        <v>16901</v>
      </c>
      <c r="AK41" s="268">
        <f t="shared" si="5"/>
        <v>14258</v>
      </c>
      <c r="AL41" s="268">
        <f t="shared" si="5"/>
        <v>10405</v>
      </c>
      <c r="AM41" s="268">
        <f t="shared" si="5"/>
        <v>8449</v>
      </c>
      <c r="AN41" s="268">
        <f t="shared" si="5"/>
        <v>5915</v>
      </c>
      <c r="AO41" s="268">
        <f t="shared" si="5"/>
        <v>4115</v>
      </c>
      <c r="AP41" s="268">
        <f t="shared" si="5"/>
        <v>4972</v>
      </c>
      <c r="AQ41" s="321">
        <f t="shared" si="5"/>
        <v>242</v>
      </c>
      <c r="AR41" s="268">
        <f t="shared" si="5"/>
        <v>1844</v>
      </c>
      <c r="AS41" s="322">
        <f t="shared" si="5"/>
        <v>2108</v>
      </c>
      <c r="AT41" s="328">
        <f t="shared" si="5"/>
        <v>5119</v>
      </c>
      <c r="AU41" s="328">
        <f t="shared" si="5"/>
        <v>148367</v>
      </c>
      <c r="AV41" s="321">
        <f t="shared" si="5"/>
        <v>10417</v>
      </c>
      <c r="AW41" s="268">
        <f t="shared" si="5"/>
        <v>10552</v>
      </c>
      <c r="AX41" s="322">
        <f t="shared" si="5"/>
        <v>74842</v>
      </c>
      <c r="AY41" s="328">
        <f t="shared" si="5"/>
        <v>6597</v>
      </c>
    </row>
    <row r="42" spans="2:51" x14ac:dyDescent="0.25">
      <c r="B42" s="342">
        <f>+B40+1</f>
        <v>29</v>
      </c>
      <c r="C42" s="234" t="s">
        <v>14</v>
      </c>
      <c r="D42" s="234" t="s">
        <v>51</v>
      </c>
      <c r="E42" s="243">
        <v>5931</v>
      </c>
      <c r="F42" s="234" t="s">
        <v>58</v>
      </c>
      <c r="G42" s="235" t="s">
        <v>28</v>
      </c>
      <c r="H42" s="290">
        <v>21934</v>
      </c>
      <c r="I42" s="267">
        <v>2067</v>
      </c>
      <c r="J42" s="267">
        <v>294</v>
      </c>
      <c r="K42" s="267">
        <v>320</v>
      </c>
      <c r="L42" s="267">
        <v>346</v>
      </c>
      <c r="M42" s="267">
        <v>356</v>
      </c>
      <c r="N42" s="267">
        <v>375</v>
      </c>
      <c r="O42" s="267">
        <v>376</v>
      </c>
      <c r="P42" s="267">
        <v>299</v>
      </c>
      <c r="Q42" s="267">
        <v>296</v>
      </c>
      <c r="R42" s="267">
        <v>293</v>
      </c>
      <c r="S42" s="267">
        <v>291</v>
      </c>
      <c r="T42" s="267">
        <v>300</v>
      </c>
      <c r="U42" s="267">
        <v>298</v>
      </c>
      <c r="V42" s="267">
        <v>299</v>
      </c>
      <c r="W42" s="267">
        <v>304</v>
      </c>
      <c r="X42" s="267">
        <v>313</v>
      </c>
      <c r="Y42" s="267">
        <v>298</v>
      </c>
      <c r="Z42" s="267">
        <v>306</v>
      </c>
      <c r="AA42" s="267">
        <v>314</v>
      </c>
      <c r="AB42" s="267">
        <v>322</v>
      </c>
      <c r="AC42" s="267">
        <v>329</v>
      </c>
      <c r="AD42" s="267">
        <v>2017</v>
      </c>
      <c r="AE42" s="267">
        <v>2041</v>
      </c>
      <c r="AF42" s="267">
        <v>1841</v>
      </c>
      <c r="AG42" s="267">
        <v>1773</v>
      </c>
      <c r="AH42" s="267">
        <v>1653</v>
      </c>
      <c r="AI42" s="267">
        <v>1443</v>
      </c>
      <c r="AJ42" s="267">
        <v>1257</v>
      </c>
      <c r="AK42" s="267">
        <v>1061</v>
      </c>
      <c r="AL42" s="267">
        <v>774</v>
      </c>
      <c r="AM42" s="267">
        <v>629</v>
      </c>
      <c r="AN42" s="267">
        <v>440</v>
      </c>
      <c r="AO42" s="267">
        <v>306</v>
      </c>
      <c r="AP42" s="304">
        <v>370</v>
      </c>
      <c r="AQ42" s="293">
        <v>18</v>
      </c>
      <c r="AR42" s="267">
        <v>137</v>
      </c>
      <c r="AS42" s="273">
        <v>157</v>
      </c>
      <c r="AT42" s="311">
        <v>381</v>
      </c>
      <c r="AU42" s="311">
        <v>11038</v>
      </c>
      <c r="AV42" s="293">
        <v>775</v>
      </c>
      <c r="AW42" s="267">
        <v>785</v>
      </c>
      <c r="AX42" s="273">
        <v>5567</v>
      </c>
      <c r="AY42" s="311">
        <v>491</v>
      </c>
    </row>
    <row r="43" spans="2:51" x14ac:dyDescent="0.25">
      <c r="B43" s="343">
        <f t="shared" si="4"/>
        <v>30</v>
      </c>
      <c r="C43" s="258" t="s">
        <v>14</v>
      </c>
      <c r="D43" s="258" t="s">
        <v>51</v>
      </c>
      <c r="E43" s="261">
        <v>5926</v>
      </c>
      <c r="F43" s="258" t="s">
        <v>55</v>
      </c>
      <c r="G43" s="259" t="s">
        <v>30</v>
      </c>
      <c r="H43" s="290">
        <v>37052</v>
      </c>
      <c r="I43" s="267">
        <v>3493</v>
      </c>
      <c r="J43" s="267">
        <v>497</v>
      </c>
      <c r="K43" s="267">
        <v>541</v>
      </c>
      <c r="L43" s="267">
        <v>585</v>
      </c>
      <c r="M43" s="267">
        <v>602</v>
      </c>
      <c r="N43" s="267">
        <v>633</v>
      </c>
      <c r="O43" s="267">
        <v>635</v>
      </c>
      <c r="P43" s="267">
        <v>505</v>
      </c>
      <c r="Q43" s="267">
        <v>500</v>
      </c>
      <c r="R43" s="267">
        <v>495</v>
      </c>
      <c r="S43" s="267">
        <v>491</v>
      </c>
      <c r="T43" s="267">
        <v>507</v>
      </c>
      <c r="U43" s="267">
        <v>503</v>
      </c>
      <c r="V43" s="267">
        <v>505</v>
      </c>
      <c r="W43" s="267">
        <v>514</v>
      </c>
      <c r="X43" s="267">
        <v>529</v>
      </c>
      <c r="Y43" s="267">
        <v>503</v>
      </c>
      <c r="Z43" s="267">
        <v>517</v>
      </c>
      <c r="AA43" s="267">
        <v>531</v>
      </c>
      <c r="AB43" s="267">
        <v>544</v>
      </c>
      <c r="AC43" s="267">
        <v>556</v>
      </c>
      <c r="AD43" s="267">
        <v>3408</v>
      </c>
      <c r="AE43" s="267">
        <v>3448</v>
      </c>
      <c r="AF43" s="267">
        <v>3110</v>
      </c>
      <c r="AG43" s="267">
        <v>2994</v>
      </c>
      <c r="AH43" s="267">
        <v>2792</v>
      </c>
      <c r="AI43" s="267">
        <v>2437</v>
      </c>
      <c r="AJ43" s="267">
        <v>2124</v>
      </c>
      <c r="AK43" s="267">
        <v>1792</v>
      </c>
      <c r="AL43" s="267">
        <v>1308</v>
      </c>
      <c r="AM43" s="267">
        <v>1061</v>
      </c>
      <c r="AN43" s="267">
        <v>743</v>
      </c>
      <c r="AO43" s="267">
        <v>517</v>
      </c>
      <c r="AP43" s="304">
        <v>625</v>
      </c>
      <c r="AQ43" s="293">
        <v>30</v>
      </c>
      <c r="AR43" s="267">
        <v>232</v>
      </c>
      <c r="AS43" s="273">
        <v>265</v>
      </c>
      <c r="AT43" s="311">
        <v>643</v>
      </c>
      <c r="AU43" s="311">
        <v>18647</v>
      </c>
      <c r="AV43" s="293">
        <v>1309</v>
      </c>
      <c r="AW43" s="267">
        <v>1326</v>
      </c>
      <c r="AX43" s="273">
        <v>9404</v>
      </c>
      <c r="AY43" s="311">
        <v>829</v>
      </c>
    </row>
    <row r="44" spans="2:51" x14ac:dyDescent="0.25">
      <c r="B44" s="343">
        <f t="shared" si="4"/>
        <v>31</v>
      </c>
      <c r="C44" s="258" t="s">
        <v>14</v>
      </c>
      <c r="D44" s="258" t="s">
        <v>51</v>
      </c>
      <c r="E44" s="261">
        <v>5928</v>
      </c>
      <c r="F44" s="258" t="s">
        <v>57</v>
      </c>
      <c r="G44" s="259" t="s">
        <v>30</v>
      </c>
      <c r="H44" s="290">
        <v>40613</v>
      </c>
      <c r="I44" s="267">
        <v>3828</v>
      </c>
      <c r="J44" s="267">
        <v>544</v>
      </c>
      <c r="K44" s="267">
        <v>593</v>
      </c>
      <c r="L44" s="267">
        <v>641</v>
      </c>
      <c r="M44" s="267">
        <v>660</v>
      </c>
      <c r="N44" s="267">
        <v>694</v>
      </c>
      <c r="O44" s="267">
        <v>696</v>
      </c>
      <c r="P44" s="267">
        <v>553</v>
      </c>
      <c r="Q44" s="267">
        <v>548</v>
      </c>
      <c r="R44" s="267">
        <v>543</v>
      </c>
      <c r="S44" s="267">
        <v>538</v>
      </c>
      <c r="T44" s="267">
        <v>555</v>
      </c>
      <c r="U44" s="267">
        <v>551</v>
      </c>
      <c r="V44" s="267">
        <v>553</v>
      </c>
      <c r="W44" s="267">
        <v>564</v>
      </c>
      <c r="X44" s="267">
        <v>580</v>
      </c>
      <c r="Y44" s="267">
        <v>551</v>
      </c>
      <c r="Z44" s="267">
        <v>567</v>
      </c>
      <c r="AA44" s="267">
        <v>582</v>
      </c>
      <c r="AB44" s="267">
        <v>596</v>
      </c>
      <c r="AC44" s="267">
        <v>609</v>
      </c>
      <c r="AD44" s="267">
        <v>3736</v>
      </c>
      <c r="AE44" s="267">
        <v>3780</v>
      </c>
      <c r="AF44" s="267">
        <v>3409</v>
      </c>
      <c r="AG44" s="267">
        <v>3283</v>
      </c>
      <c r="AH44" s="267">
        <v>3061</v>
      </c>
      <c r="AI44" s="267">
        <v>2672</v>
      </c>
      <c r="AJ44" s="267">
        <v>2328</v>
      </c>
      <c r="AK44" s="267">
        <v>1964</v>
      </c>
      <c r="AL44" s="267">
        <v>1433</v>
      </c>
      <c r="AM44" s="267">
        <v>1163</v>
      </c>
      <c r="AN44" s="267">
        <v>814</v>
      </c>
      <c r="AO44" s="267">
        <v>567</v>
      </c>
      <c r="AP44" s="304">
        <v>685</v>
      </c>
      <c r="AQ44" s="293">
        <v>33</v>
      </c>
      <c r="AR44" s="267">
        <v>254</v>
      </c>
      <c r="AS44" s="273">
        <v>290</v>
      </c>
      <c r="AT44" s="311">
        <v>705</v>
      </c>
      <c r="AU44" s="311">
        <v>20440</v>
      </c>
      <c r="AV44" s="293">
        <v>1435</v>
      </c>
      <c r="AW44" s="267">
        <v>1453</v>
      </c>
      <c r="AX44" s="273">
        <v>10309</v>
      </c>
      <c r="AY44" s="311">
        <v>908</v>
      </c>
    </row>
    <row r="45" spans="2:51" x14ac:dyDescent="0.25">
      <c r="B45" s="343">
        <f t="shared" si="4"/>
        <v>32</v>
      </c>
      <c r="C45" s="258" t="s">
        <v>14</v>
      </c>
      <c r="D45" s="258" t="s">
        <v>51</v>
      </c>
      <c r="E45" s="261">
        <v>5932</v>
      </c>
      <c r="F45" s="258" t="s">
        <v>59</v>
      </c>
      <c r="G45" s="259" t="s">
        <v>30</v>
      </c>
      <c r="H45" s="290">
        <v>31518</v>
      </c>
      <c r="I45" s="267">
        <v>2970</v>
      </c>
      <c r="J45" s="267">
        <v>423</v>
      </c>
      <c r="K45" s="267">
        <v>460</v>
      </c>
      <c r="L45" s="267">
        <v>497</v>
      </c>
      <c r="M45" s="267">
        <v>512</v>
      </c>
      <c r="N45" s="267">
        <v>538</v>
      </c>
      <c r="O45" s="267">
        <v>540</v>
      </c>
      <c r="P45" s="267">
        <v>429</v>
      </c>
      <c r="Q45" s="267">
        <v>425</v>
      </c>
      <c r="R45" s="267">
        <v>421</v>
      </c>
      <c r="S45" s="267">
        <v>417</v>
      </c>
      <c r="T45" s="267">
        <v>430</v>
      </c>
      <c r="U45" s="267">
        <v>427</v>
      </c>
      <c r="V45" s="267">
        <v>429</v>
      </c>
      <c r="W45" s="267">
        <v>437</v>
      </c>
      <c r="X45" s="267">
        <v>450</v>
      </c>
      <c r="Y45" s="267">
        <v>427</v>
      </c>
      <c r="Z45" s="267">
        <v>439</v>
      </c>
      <c r="AA45" s="267">
        <v>451</v>
      </c>
      <c r="AB45" s="267">
        <v>462</v>
      </c>
      <c r="AC45" s="267">
        <v>472</v>
      </c>
      <c r="AD45" s="267">
        <v>2901</v>
      </c>
      <c r="AE45" s="267">
        <v>2934</v>
      </c>
      <c r="AF45" s="267">
        <v>2647</v>
      </c>
      <c r="AG45" s="267">
        <v>2548</v>
      </c>
      <c r="AH45" s="267">
        <v>2376</v>
      </c>
      <c r="AI45" s="267">
        <v>2074</v>
      </c>
      <c r="AJ45" s="267">
        <v>1807</v>
      </c>
      <c r="AK45" s="267">
        <v>1524</v>
      </c>
      <c r="AL45" s="267">
        <v>1112</v>
      </c>
      <c r="AM45" s="267">
        <v>904</v>
      </c>
      <c r="AN45" s="267">
        <v>633</v>
      </c>
      <c r="AO45" s="267">
        <v>440</v>
      </c>
      <c r="AP45" s="304">
        <v>532</v>
      </c>
      <c r="AQ45" s="293">
        <v>26</v>
      </c>
      <c r="AR45" s="267">
        <v>197</v>
      </c>
      <c r="AS45" s="273">
        <v>225</v>
      </c>
      <c r="AT45" s="311">
        <v>547</v>
      </c>
      <c r="AU45" s="311">
        <v>15861</v>
      </c>
      <c r="AV45" s="293">
        <v>1114</v>
      </c>
      <c r="AW45" s="267">
        <v>1128</v>
      </c>
      <c r="AX45" s="273">
        <v>8003</v>
      </c>
      <c r="AY45" s="311">
        <v>705</v>
      </c>
    </row>
    <row r="46" spans="2:51" x14ac:dyDescent="0.25">
      <c r="B46" s="343">
        <f t="shared" si="4"/>
        <v>33</v>
      </c>
      <c r="C46" s="258" t="s">
        <v>14</v>
      </c>
      <c r="D46" s="258" t="s">
        <v>51</v>
      </c>
      <c r="E46" s="261">
        <v>5927</v>
      </c>
      <c r="F46" s="258" t="s">
        <v>56</v>
      </c>
      <c r="G46" s="259" t="s">
        <v>30</v>
      </c>
      <c r="H46" s="290">
        <v>60837</v>
      </c>
      <c r="I46" s="267">
        <v>5733</v>
      </c>
      <c r="J46" s="267">
        <v>816</v>
      </c>
      <c r="K46" s="267">
        <v>888</v>
      </c>
      <c r="L46" s="267">
        <v>960</v>
      </c>
      <c r="M46" s="267">
        <v>988</v>
      </c>
      <c r="N46" s="267">
        <v>1039</v>
      </c>
      <c r="O46" s="267">
        <v>1042</v>
      </c>
      <c r="P46" s="267">
        <v>828</v>
      </c>
      <c r="Q46" s="267">
        <v>820</v>
      </c>
      <c r="R46" s="267">
        <v>813</v>
      </c>
      <c r="S46" s="267">
        <v>807</v>
      </c>
      <c r="T46" s="267">
        <v>832</v>
      </c>
      <c r="U46" s="267">
        <v>826</v>
      </c>
      <c r="V46" s="267">
        <v>829</v>
      </c>
      <c r="W46" s="267">
        <v>844</v>
      </c>
      <c r="X46" s="267">
        <v>869</v>
      </c>
      <c r="Y46" s="267">
        <v>826</v>
      </c>
      <c r="Z46" s="267">
        <v>849</v>
      </c>
      <c r="AA46" s="267">
        <v>872</v>
      </c>
      <c r="AB46" s="267">
        <v>892</v>
      </c>
      <c r="AC46" s="267">
        <v>912</v>
      </c>
      <c r="AD46" s="267">
        <v>5597</v>
      </c>
      <c r="AE46" s="267">
        <v>5662</v>
      </c>
      <c r="AF46" s="267">
        <v>5107</v>
      </c>
      <c r="AG46" s="267">
        <v>4917</v>
      </c>
      <c r="AH46" s="267">
        <v>4585</v>
      </c>
      <c r="AI46" s="267">
        <v>4002</v>
      </c>
      <c r="AJ46" s="267">
        <v>3487</v>
      </c>
      <c r="AK46" s="267">
        <v>2942</v>
      </c>
      <c r="AL46" s="267">
        <v>2147</v>
      </c>
      <c r="AM46" s="267">
        <v>1743</v>
      </c>
      <c r="AN46" s="267">
        <v>1221</v>
      </c>
      <c r="AO46" s="267">
        <v>849</v>
      </c>
      <c r="AP46" s="304">
        <v>1026</v>
      </c>
      <c r="AQ46" s="293">
        <v>50</v>
      </c>
      <c r="AR46" s="267">
        <v>381</v>
      </c>
      <c r="AS46" s="273">
        <v>435</v>
      </c>
      <c r="AT46" s="311">
        <v>1057</v>
      </c>
      <c r="AU46" s="311">
        <v>30620</v>
      </c>
      <c r="AV46" s="293">
        <v>2149</v>
      </c>
      <c r="AW46" s="267">
        <v>2178</v>
      </c>
      <c r="AX46" s="273">
        <v>15442</v>
      </c>
      <c r="AY46" s="311">
        <v>1362</v>
      </c>
    </row>
    <row r="47" spans="2:51" x14ac:dyDescent="0.25">
      <c r="B47" s="343">
        <f t="shared" si="4"/>
        <v>34</v>
      </c>
      <c r="C47" s="258" t="s">
        <v>14</v>
      </c>
      <c r="D47" s="258" t="s">
        <v>51</v>
      </c>
      <c r="E47" s="261">
        <v>5884</v>
      </c>
      <c r="F47" s="258" t="s">
        <v>53</v>
      </c>
      <c r="G47" s="259" t="s">
        <v>28</v>
      </c>
      <c r="H47" s="290">
        <v>26286</v>
      </c>
      <c r="I47" s="267">
        <v>2478</v>
      </c>
      <c r="J47" s="267">
        <v>352</v>
      </c>
      <c r="K47" s="267">
        <v>384</v>
      </c>
      <c r="L47" s="267">
        <v>415</v>
      </c>
      <c r="M47" s="267">
        <v>427</v>
      </c>
      <c r="N47" s="267">
        <v>449</v>
      </c>
      <c r="O47" s="267">
        <v>451</v>
      </c>
      <c r="P47" s="267">
        <v>358</v>
      </c>
      <c r="Q47" s="267">
        <v>354</v>
      </c>
      <c r="R47" s="267">
        <v>351</v>
      </c>
      <c r="S47" s="267">
        <v>348</v>
      </c>
      <c r="T47" s="267">
        <v>359</v>
      </c>
      <c r="U47" s="267">
        <v>357</v>
      </c>
      <c r="V47" s="267">
        <v>358</v>
      </c>
      <c r="W47" s="267">
        <v>365</v>
      </c>
      <c r="X47" s="267">
        <v>375</v>
      </c>
      <c r="Y47" s="267">
        <v>357</v>
      </c>
      <c r="Z47" s="267">
        <v>367</v>
      </c>
      <c r="AA47" s="267">
        <v>376</v>
      </c>
      <c r="AB47" s="267">
        <v>385</v>
      </c>
      <c r="AC47" s="267">
        <v>394</v>
      </c>
      <c r="AD47" s="267">
        <v>2418</v>
      </c>
      <c r="AE47" s="267">
        <v>2446</v>
      </c>
      <c r="AF47" s="267">
        <v>2207</v>
      </c>
      <c r="AG47" s="267">
        <v>2125</v>
      </c>
      <c r="AH47" s="267">
        <v>1981</v>
      </c>
      <c r="AI47" s="267">
        <v>1730</v>
      </c>
      <c r="AJ47" s="267">
        <v>1507</v>
      </c>
      <c r="AK47" s="267">
        <v>1271</v>
      </c>
      <c r="AL47" s="267">
        <v>928</v>
      </c>
      <c r="AM47" s="267">
        <v>753</v>
      </c>
      <c r="AN47" s="267">
        <v>528</v>
      </c>
      <c r="AO47" s="267">
        <v>367</v>
      </c>
      <c r="AP47" s="304">
        <v>443</v>
      </c>
      <c r="AQ47" s="293">
        <v>22</v>
      </c>
      <c r="AR47" s="267">
        <v>164</v>
      </c>
      <c r="AS47" s="273">
        <v>188</v>
      </c>
      <c r="AT47" s="311">
        <v>457</v>
      </c>
      <c r="AU47" s="311">
        <v>13227</v>
      </c>
      <c r="AV47" s="293">
        <v>928</v>
      </c>
      <c r="AW47" s="267">
        <v>941</v>
      </c>
      <c r="AX47" s="273">
        <v>6674</v>
      </c>
      <c r="AY47" s="311">
        <v>588</v>
      </c>
    </row>
    <row r="48" spans="2:51" x14ac:dyDescent="0.25">
      <c r="B48" s="343">
        <f t="shared" si="4"/>
        <v>35</v>
      </c>
      <c r="C48" s="258" t="s">
        <v>14</v>
      </c>
      <c r="D48" s="258" t="s">
        <v>51</v>
      </c>
      <c r="E48" s="261">
        <v>13186</v>
      </c>
      <c r="F48" s="258" t="s">
        <v>52</v>
      </c>
      <c r="G48" s="259" t="s">
        <v>28</v>
      </c>
      <c r="H48" s="290">
        <v>6429</v>
      </c>
      <c r="I48" s="267">
        <v>606</v>
      </c>
      <c r="J48" s="267">
        <v>86</v>
      </c>
      <c r="K48" s="267">
        <v>94</v>
      </c>
      <c r="L48" s="267">
        <v>102</v>
      </c>
      <c r="M48" s="267">
        <v>104</v>
      </c>
      <c r="N48" s="267">
        <v>110</v>
      </c>
      <c r="O48" s="267">
        <v>110</v>
      </c>
      <c r="P48" s="267">
        <v>87</v>
      </c>
      <c r="Q48" s="267">
        <v>86</v>
      </c>
      <c r="R48" s="267">
        <v>86</v>
      </c>
      <c r="S48" s="267">
        <v>85</v>
      </c>
      <c r="T48" s="267">
        <v>88</v>
      </c>
      <c r="U48" s="267">
        <v>87</v>
      </c>
      <c r="V48" s="267">
        <v>87</v>
      </c>
      <c r="W48" s="267">
        <v>89</v>
      </c>
      <c r="X48" s="267">
        <v>92</v>
      </c>
      <c r="Y48" s="267">
        <v>87</v>
      </c>
      <c r="Z48" s="267">
        <v>89</v>
      </c>
      <c r="AA48" s="267">
        <v>92</v>
      </c>
      <c r="AB48" s="267">
        <v>94</v>
      </c>
      <c r="AC48" s="267">
        <v>96</v>
      </c>
      <c r="AD48" s="267">
        <v>592</v>
      </c>
      <c r="AE48" s="267">
        <v>599</v>
      </c>
      <c r="AF48" s="267">
        <v>540</v>
      </c>
      <c r="AG48" s="267">
        <v>520</v>
      </c>
      <c r="AH48" s="267">
        <v>485</v>
      </c>
      <c r="AI48" s="267">
        <v>423</v>
      </c>
      <c r="AJ48" s="267">
        <v>369</v>
      </c>
      <c r="AK48" s="267">
        <v>311</v>
      </c>
      <c r="AL48" s="267">
        <v>227</v>
      </c>
      <c r="AM48" s="267">
        <v>185</v>
      </c>
      <c r="AN48" s="267">
        <v>129</v>
      </c>
      <c r="AO48" s="267">
        <v>90</v>
      </c>
      <c r="AP48" s="304">
        <v>108</v>
      </c>
      <c r="AQ48" s="293">
        <v>5</v>
      </c>
      <c r="AR48" s="267">
        <v>40</v>
      </c>
      <c r="AS48" s="273">
        <v>46</v>
      </c>
      <c r="AT48" s="311">
        <v>111</v>
      </c>
      <c r="AU48" s="311">
        <v>3232</v>
      </c>
      <c r="AV48" s="293">
        <v>228</v>
      </c>
      <c r="AW48" s="267">
        <v>230</v>
      </c>
      <c r="AX48" s="273">
        <v>1633</v>
      </c>
      <c r="AY48" s="311">
        <v>144</v>
      </c>
    </row>
    <row r="49" spans="2:51" x14ac:dyDescent="0.25">
      <c r="B49" s="343">
        <f t="shared" si="4"/>
        <v>36</v>
      </c>
      <c r="C49" s="258" t="s">
        <v>14</v>
      </c>
      <c r="D49" s="258" t="s">
        <v>51</v>
      </c>
      <c r="E49" s="261">
        <v>7149</v>
      </c>
      <c r="F49" s="258" t="s">
        <v>60</v>
      </c>
      <c r="G49" s="259" t="s">
        <v>28</v>
      </c>
      <c r="H49" s="290">
        <v>23013</v>
      </c>
      <c r="I49" s="267">
        <v>2169</v>
      </c>
      <c r="J49" s="267">
        <v>309</v>
      </c>
      <c r="K49" s="267">
        <v>336</v>
      </c>
      <c r="L49" s="267">
        <v>363</v>
      </c>
      <c r="M49" s="267">
        <v>374</v>
      </c>
      <c r="N49" s="267">
        <v>393</v>
      </c>
      <c r="O49" s="267">
        <v>394</v>
      </c>
      <c r="P49" s="267">
        <v>313</v>
      </c>
      <c r="Q49" s="267">
        <v>310</v>
      </c>
      <c r="R49" s="267">
        <v>307</v>
      </c>
      <c r="S49" s="267">
        <v>305</v>
      </c>
      <c r="T49" s="267">
        <v>314</v>
      </c>
      <c r="U49" s="267">
        <v>312</v>
      </c>
      <c r="V49" s="267">
        <v>313</v>
      </c>
      <c r="W49" s="267">
        <v>319</v>
      </c>
      <c r="X49" s="267">
        <v>329</v>
      </c>
      <c r="Y49" s="267">
        <v>312</v>
      </c>
      <c r="Z49" s="267">
        <v>321</v>
      </c>
      <c r="AA49" s="267">
        <v>330</v>
      </c>
      <c r="AB49" s="267">
        <v>337</v>
      </c>
      <c r="AC49" s="267">
        <v>345</v>
      </c>
      <c r="AD49" s="267">
        <v>2118</v>
      </c>
      <c r="AE49" s="267">
        <v>2143</v>
      </c>
      <c r="AF49" s="267">
        <v>1932</v>
      </c>
      <c r="AG49" s="267">
        <v>1860</v>
      </c>
      <c r="AH49" s="267">
        <v>1735</v>
      </c>
      <c r="AI49" s="267">
        <v>1514</v>
      </c>
      <c r="AJ49" s="267">
        <v>1320</v>
      </c>
      <c r="AK49" s="267">
        <v>1113</v>
      </c>
      <c r="AL49" s="267">
        <v>812</v>
      </c>
      <c r="AM49" s="267">
        <v>660</v>
      </c>
      <c r="AN49" s="267">
        <v>461</v>
      </c>
      <c r="AO49" s="267">
        <v>321</v>
      </c>
      <c r="AP49" s="304">
        <v>388</v>
      </c>
      <c r="AQ49" s="293">
        <v>19</v>
      </c>
      <c r="AR49" s="267">
        <v>144</v>
      </c>
      <c r="AS49" s="273">
        <v>165</v>
      </c>
      <c r="AT49" s="311">
        <v>399</v>
      </c>
      <c r="AU49" s="311">
        <v>11581</v>
      </c>
      <c r="AV49" s="293">
        <v>813</v>
      </c>
      <c r="AW49" s="267">
        <v>824</v>
      </c>
      <c r="AX49" s="273">
        <v>5843</v>
      </c>
      <c r="AY49" s="311">
        <v>515</v>
      </c>
    </row>
    <row r="50" spans="2:51" x14ac:dyDescent="0.25">
      <c r="B50" s="343">
        <f t="shared" si="4"/>
        <v>37</v>
      </c>
      <c r="C50" s="258" t="s">
        <v>14</v>
      </c>
      <c r="D50" s="258" t="s">
        <v>51</v>
      </c>
      <c r="E50" s="261">
        <v>5885</v>
      </c>
      <c r="F50" s="258" t="s">
        <v>54</v>
      </c>
      <c r="G50" s="259" t="s">
        <v>30</v>
      </c>
      <c r="H50" s="290">
        <v>47139</v>
      </c>
      <c r="I50" s="267">
        <v>4443</v>
      </c>
      <c r="J50" s="267">
        <v>632</v>
      </c>
      <c r="K50" s="267">
        <v>688</v>
      </c>
      <c r="L50" s="267">
        <v>744</v>
      </c>
      <c r="M50" s="267">
        <v>766</v>
      </c>
      <c r="N50" s="267">
        <v>805</v>
      </c>
      <c r="O50" s="267">
        <v>808</v>
      </c>
      <c r="P50" s="267">
        <v>642</v>
      </c>
      <c r="Q50" s="267">
        <v>635</v>
      </c>
      <c r="R50" s="267">
        <v>630</v>
      </c>
      <c r="S50" s="267">
        <v>625</v>
      </c>
      <c r="T50" s="267">
        <v>644</v>
      </c>
      <c r="U50" s="267">
        <v>640</v>
      </c>
      <c r="V50" s="267">
        <v>642</v>
      </c>
      <c r="W50" s="267">
        <v>654</v>
      </c>
      <c r="X50" s="267">
        <v>673</v>
      </c>
      <c r="Y50" s="267">
        <v>640</v>
      </c>
      <c r="Z50" s="267">
        <v>658</v>
      </c>
      <c r="AA50" s="267">
        <v>675</v>
      </c>
      <c r="AB50" s="267">
        <v>691</v>
      </c>
      <c r="AC50" s="267">
        <v>706</v>
      </c>
      <c r="AD50" s="267">
        <v>4337</v>
      </c>
      <c r="AE50" s="267">
        <v>4387</v>
      </c>
      <c r="AF50" s="267">
        <v>3957</v>
      </c>
      <c r="AG50" s="267">
        <v>3810</v>
      </c>
      <c r="AH50" s="267">
        <v>3553</v>
      </c>
      <c r="AI50" s="267">
        <v>3101</v>
      </c>
      <c r="AJ50" s="267">
        <v>2702</v>
      </c>
      <c r="AK50" s="267">
        <v>2280</v>
      </c>
      <c r="AL50" s="267">
        <v>1664</v>
      </c>
      <c r="AM50" s="267">
        <v>1351</v>
      </c>
      <c r="AN50" s="267">
        <v>946</v>
      </c>
      <c r="AO50" s="267">
        <v>658</v>
      </c>
      <c r="AP50" s="304">
        <v>795</v>
      </c>
      <c r="AQ50" s="293">
        <v>39</v>
      </c>
      <c r="AR50" s="267">
        <v>295</v>
      </c>
      <c r="AS50" s="273">
        <v>337</v>
      </c>
      <c r="AT50" s="311">
        <v>819</v>
      </c>
      <c r="AU50" s="311">
        <v>23721</v>
      </c>
      <c r="AV50" s="293">
        <v>1666</v>
      </c>
      <c r="AW50" s="267">
        <v>1687</v>
      </c>
      <c r="AX50" s="273">
        <v>11967</v>
      </c>
      <c r="AY50" s="311">
        <v>1055</v>
      </c>
    </row>
    <row r="51" spans="2:51" s="224" customFormat="1" x14ac:dyDescent="0.25">
      <c r="B51" s="343">
        <f t="shared" si="4"/>
        <v>38</v>
      </c>
      <c r="C51" s="258" t="s">
        <v>14</v>
      </c>
      <c r="D51" s="258" t="s">
        <v>51</v>
      </c>
      <c r="E51" s="261">
        <v>29115</v>
      </c>
      <c r="F51" s="260" t="s">
        <v>249</v>
      </c>
      <c r="G51" s="259"/>
      <c r="H51" s="231" t="s">
        <v>256</v>
      </c>
      <c r="I51" s="231" t="s">
        <v>256</v>
      </c>
      <c r="J51" s="231" t="s">
        <v>256</v>
      </c>
      <c r="K51" s="231" t="s">
        <v>256</v>
      </c>
      <c r="L51" s="231" t="s">
        <v>256</v>
      </c>
      <c r="M51" s="231" t="s">
        <v>256</v>
      </c>
      <c r="N51" s="231" t="s">
        <v>256</v>
      </c>
      <c r="O51" s="231" t="s">
        <v>256</v>
      </c>
      <c r="P51" s="231" t="s">
        <v>256</v>
      </c>
      <c r="Q51" s="231" t="s">
        <v>256</v>
      </c>
      <c r="R51" s="231" t="s">
        <v>256</v>
      </c>
      <c r="S51" s="231" t="s">
        <v>256</v>
      </c>
      <c r="T51" s="231" t="s">
        <v>256</v>
      </c>
      <c r="U51" s="231" t="s">
        <v>256</v>
      </c>
      <c r="V51" s="231" t="s">
        <v>256</v>
      </c>
      <c r="W51" s="231" t="s">
        <v>256</v>
      </c>
      <c r="X51" s="231" t="s">
        <v>256</v>
      </c>
      <c r="Y51" s="231" t="s">
        <v>256</v>
      </c>
      <c r="Z51" s="231" t="s">
        <v>256</v>
      </c>
      <c r="AA51" s="231" t="s">
        <v>256</v>
      </c>
      <c r="AB51" s="231" t="s">
        <v>256</v>
      </c>
      <c r="AC51" s="231" t="s">
        <v>256</v>
      </c>
      <c r="AD51" s="231" t="s">
        <v>256</v>
      </c>
      <c r="AE51" s="231" t="s">
        <v>256</v>
      </c>
      <c r="AF51" s="231" t="s">
        <v>256</v>
      </c>
      <c r="AG51" s="231" t="s">
        <v>256</v>
      </c>
      <c r="AH51" s="231" t="s">
        <v>256</v>
      </c>
      <c r="AI51" s="231" t="s">
        <v>256</v>
      </c>
      <c r="AJ51" s="231" t="s">
        <v>256</v>
      </c>
      <c r="AK51" s="231" t="s">
        <v>256</v>
      </c>
      <c r="AL51" s="231" t="s">
        <v>256</v>
      </c>
      <c r="AM51" s="231" t="s">
        <v>256</v>
      </c>
      <c r="AN51" s="231" t="s">
        <v>256</v>
      </c>
      <c r="AO51" s="231" t="s">
        <v>256</v>
      </c>
      <c r="AP51" s="231" t="s">
        <v>256</v>
      </c>
      <c r="AQ51" s="317" t="s">
        <v>256</v>
      </c>
      <c r="AR51" s="231" t="s">
        <v>256</v>
      </c>
      <c r="AS51" s="318" t="s">
        <v>256</v>
      </c>
      <c r="AT51" s="326" t="s">
        <v>256</v>
      </c>
      <c r="AU51" s="326" t="s">
        <v>256</v>
      </c>
      <c r="AV51" s="317" t="s">
        <v>256</v>
      </c>
      <c r="AW51" s="231" t="s">
        <v>256</v>
      </c>
      <c r="AX51" s="318" t="s">
        <v>256</v>
      </c>
      <c r="AY51" s="326" t="s">
        <v>256</v>
      </c>
    </row>
    <row r="52" spans="2:51" ht="15.75" thickBot="1" x14ac:dyDescent="0.3">
      <c r="B52" s="345">
        <f t="shared" si="4"/>
        <v>39</v>
      </c>
      <c r="C52" s="237" t="s">
        <v>14</v>
      </c>
      <c r="D52" s="237" t="s">
        <v>51</v>
      </c>
      <c r="E52" s="261">
        <v>27068</v>
      </c>
      <c r="F52" s="239" t="s">
        <v>70</v>
      </c>
      <c r="G52" s="259" t="s">
        <v>28</v>
      </c>
      <c r="H52" s="231" t="s">
        <v>256</v>
      </c>
      <c r="I52" s="231" t="s">
        <v>256</v>
      </c>
      <c r="J52" s="231" t="s">
        <v>256</v>
      </c>
      <c r="K52" s="231" t="s">
        <v>256</v>
      </c>
      <c r="L52" s="231" t="s">
        <v>256</v>
      </c>
      <c r="M52" s="231" t="s">
        <v>256</v>
      </c>
      <c r="N52" s="231" t="s">
        <v>256</v>
      </c>
      <c r="O52" s="231" t="s">
        <v>256</v>
      </c>
      <c r="P52" s="231" t="s">
        <v>256</v>
      </c>
      <c r="Q52" s="231" t="s">
        <v>256</v>
      </c>
      <c r="R52" s="231" t="s">
        <v>256</v>
      </c>
      <c r="S52" s="231" t="s">
        <v>256</v>
      </c>
      <c r="T52" s="231" t="s">
        <v>256</v>
      </c>
      <c r="U52" s="231" t="s">
        <v>256</v>
      </c>
      <c r="V52" s="231" t="s">
        <v>256</v>
      </c>
      <c r="W52" s="231" t="s">
        <v>256</v>
      </c>
      <c r="X52" s="231" t="s">
        <v>256</v>
      </c>
      <c r="Y52" s="231" t="s">
        <v>256</v>
      </c>
      <c r="Z52" s="231" t="s">
        <v>256</v>
      </c>
      <c r="AA52" s="231" t="s">
        <v>256</v>
      </c>
      <c r="AB52" s="231" t="s">
        <v>256</v>
      </c>
      <c r="AC52" s="231" t="s">
        <v>256</v>
      </c>
      <c r="AD52" s="231" t="s">
        <v>256</v>
      </c>
      <c r="AE52" s="231" t="s">
        <v>256</v>
      </c>
      <c r="AF52" s="231" t="s">
        <v>256</v>
      </c>
      <c r="AG52" s="231" t="s">
        <v>256</v>
      </c>
      <c r="AH52" s="231" t="s">
        <v>256</v>
      </c>
      <c r="AI52" s="231" t="s">
        <v>256</v>
      </c>
      <c r="AJ52" s="231" t="s">
        <v>256</v>
      </c>
      <c r="AK52" s="231" t="s">
        <v>256</v>
      </c>
      <c r="AL52" s="231" t="s">
        <v>256</v>
      </c>
      <c r="AM52" s="231" t="s">
        <v>256</v>
      </c>
      <c r="AN52" s="231" t="s">
        <v>256</v>
      </c>
      <c r="AO52" s="231" t="s">
        <v>256</v>
      </c>
      <c r="AP52" s="231" t="s">
        <v>256</v>
      </c>
      <c r="AQ52" s="317" t="s">
        <v>256</v>
      </c>
      <c r="AR52" s="231" t="s">
        <v>256</v>
      </c>
      <c r="AS52" s="318" t="s">
        <v>256</v>
      </c>
      <c r="AT52" s="326" t="s">
        <v>256</v>
      </c>
      <c r="AU52" s="326" t="s">
        <v>256</v>
      </c>
      <c r="AV52" s="317" t="s">
        <v>256</v>
      </c>
      <c r="AW52" s="231" t="s">
        <v>256</v>
      </c>
      <c r="AX52" s="318" t="s">
        <v>256</v>
      </c>
      <c r="AY52" s="326" t="s">
        <v>256</v>
      </c>
    </row>
    <row r="53" spans="2:51" ht="15.75" thickBot="1" x14ac:dyDescent="0.3">
      <c r="B53" s="334"/>
      <c r="C53" s="266" t="s">
        <v>0</v>
      </c>
      <c r="D53" s="266" t="s">
        <v>139</v>
      </c>
      <c r="E53" s="266" t="s">
        <v>1</v>
      </c>
      <c r="F53" s="232" t="s">
        <v>195</v>
      </c>
      <c r="G53" s="233"/>
      <c r="H53" s="268">
        <f>+SUM(H54:H64)</f>
        <v>287939</v>
      </c>
      <c r="I53" s="268">
        <f t="shared" ref="I53:AY53" si="6">+SUM(I54:I64)</f>
        <v>27134</v>
      </c>
      <c r="J53" s="268">
        <f t="shared" si="6"/>
        <v>3860</v>
      </c>
      <c r="K53" s="268">
        <f t="shared" si="6"/>
        <v>4201</v>
      </c>
      <c r="L53" s="268">
        <f t="shared" si="6"/>
        <v>4544</v>
      </c>
      <c r="M53" s="268">
        <f t="shared" si="6"/>
        <v>4677</v>
      </c>
      <c r="N53" s="268">
        <f t="shared" si="6"/>
        <v>4918</v>
      </c>
      <c r="O53" s="268">
        <f t="shared" si="6"/>
        <v>4934</v>
      </c>
      <c r="P53" s="268">
        <f t="shared" si="6"/>
        <v>3921</v>
      </c>
      <c r="Q53" s="268">
        <f t="shared" si="6"/>
        <v>3883</v>
      </c>
      <c r="R53" s="268">
        <f t="shared" si="6"/>
        <v>3848</v>
      </c>
      <c r="S53" s="268">
        <f t="shared" si="6"/>
        <v>3817</v>
      </c>
      <c r="T53" s="268">
        <f t="shared" si="6"/>
        <v>3935</v>
      </c>
      <c r="U53" s="268">
        <f t="shared" si="6"/>
        <v>3908</v>
      </c>
      <c r="V53" s="268">
        <f t="shared" si="6"/>
        <v>3922</v>
      </c>
      <c r="W53" s="268">
        <f t="shared" si="6"/>
        <v>3994</v>
      </c>
      <c r="X53" s="268">
        <f t="shared" si="6"/>
        <v>4112</v>
      </c>
      <c r="Y53" s="268">
        <f t="shared" si="6"/>
        <v>3908</v>
      </c>
      <c r="Z53" s="268">
        <f t="shared" si="6"/>
        <v>4018</v>
      </c>
      <c r="AA53" s="268">
        <f t="shared" si="6"/>
        <v>4125</v>
      </c>
      <c r="AB53" s="268">
        <f t="shared" si="6"/>
        <v>4222</v>
      </c>
      <c r="AC53" s="268">
        <f t="shared" si="6"/>
        <v>4315</v>
      </c>
      <c r="AD53" s="268">
        <f t="shared" si="6"/>
        <v>26490</v>
      </c>
      <c r="AE53" s="268">
        <f t="shared" si="6"/>
        <v>26798</v>
      </c>
      <c r="AF53" s="268">
        <f t="shared" si="6"/>
        <v>24174</v>
      </c>
      <c r="AG53" s="268">
        <f t="shared" si="6"/>
        <v>23272</v>
      </c>
      <c r="AH53" s="268">
        <f t="shared" si="6"/>
        <v>21704</v>
      </c>
      <c r="AI53" s="268">
        <f t="shared" si="6"/>
        <v>18943</v>
      </c>
      <c r="AJ53" s="268">
        <f t="shared" si="6"/>
        <v>16505</v>
      </c>
      <c r="AK53" s="268">
        <f t="shared" si="6"/>
        <v>13924</v>
      </c>
      <c r="AL53" s="268">
        <f t="shared" si="6"/>
        <v>10161</v>
      </c>
      <c r="AM53" s="268">
        <f t="shared" si="6"/>
        <v>8248</v>
      </c>
      <c r="AN53" s="268">
        <f t="shared" si="6"/>
        <v>5778</v>
      </c>
      <c r="AO53" s="268">
        <f t="shared" si="6"/>
        <v>4020</v>
      </c>
      <c r="AP53" s="268">
        <f t="shared" si="6"/>
        <v>4860</v>
      </c>
      <c r="AQ53" s="321">
        <f t="shared" si="6"/>
        <v>236</v>
      </c>
      <c r="AR53" s="268">
        <f t="shared" si="6"/>
        <v>1800</v>
      </c>
      <c r="AS53" s="322">
        <f t="shared" si="6"/>
        <v>2059</v>
      </c>
      <c r="AT53" s="328">
        <f t="shared" si="6"/>
        <v>5003</v>
      </c>
      <c r="AU53" s="328">
        <f t="shared" si="6"/>
        <v>144914</v>
      </c>
      <c r="AV53" s="321">
        <f t="shared" si="6"/>
        <v>10172</v>
      </c>
      <c r="AW53" s="268">
        <f t="shared" si="6"/>
        <v>10308</v>
      </c>
      <c r="AX53" s="322">
        <f t="shared" si="6"/>
        <v>73091</v>
      </c>
      <c r="AY53" s="328">
        <f t="shared" si="6"/>
        <v>6444</v>
      </c>
    </row>
    <row r="54" spans="2:51" x14ac:dyDescent="0.25">
      <c r="B54" s="342">
        <f>+B52+1</f>
        <v>40</v>
      </c>
      <c r="C54" s="234" t="s">
        <v>14</v>
      </c>
      <c r="D54" s="234" t="s">
        <v>51</v>
      </c>
      <c r="E54" s="243">
        <v>5966</v>
      </c>
      <c r="F54" s="234" t="s">
        <v>69</v>
      </c>
      <c r="G54" s="235" t="s">
        <v>49</v>
      </c>
      <c r="H54" s="298">
        <v>29070</v>
      </c>
      <c r="I54" s="269">
        <v>2740</v>
      </c>
      <c r="J54" s="269">
        <v>390</v>
      </c>
      <c r="K54" s="269">
        <v>424</v>
      </c>
      <c r="L54" s="269">
        <v>459</v>
      </c>
      <c r="M54" s="269">
        <v>472</v>
      </c>
      <c r="N54" s="269">
        <v>497</v>
      </c>
      <c r="O54" s="269">
        <v>498</v>
      </c>
      <c r="P54" s="269">
        <v>396</v>
      </c>
      <c r="Q54" s="269">
        <v>392</v>
      </c>
      <c r="R54" s="269">
        <v>388</v>
      </c>
      <c r="S54" s="269">
        <v>385</v>
      </c>
      <c r="T54" s="269">
        <v>397</v>
      </c>
      <c r="U54" s="269">
        <v>394</v>
      </c>
      <c r="V54" s="269">
        <v>396</v>
      </c>
      <c r="W54" s="269">
        <v>403</v>
      </c>
      <c r="X54" s="269">
        <v>415</v>
      </c>
      <c r="Y54" s="269">
        <v>394</v>
      </c>
      <c r="Z54" s="269">
        <v>405</v>
      </c>
      <c r="AA54" s="269">
        <v>416</v>
      </c>
      <c r="AB54" s="269">
        <v>426</v>
      </c>
      <c r="AC54" s="269">
        <v>435</v>
      </c>
      <c r="AD54" s="269">
        <v>2675</v>
      </c>
      <c r="AE54" s="269">
        <v>2706</v>
      </c>
      <c r="AF54" s="269">
        <v>2441</v>
      </c>
      <c r="AG54" s="269">
        <v>2350</v>
      </c>
      <c r="AH54" s="269">
        <v>2192</v>
      </c>
      <c r="AI54" s="269">
        <v>1913</v>
      </c>
      <c r="AJ54" s="269">
        <v>1666</v>
      </c>
      <c r="AK54" s="269">
        <v>1406</v>
      </c>
      <c r="AL54" s="269">
        <v>1026</v>
      </c>
      <c r="AM54" s="269">
        <v>833</v>
      </c>
      <c r="AN54" s="269">
        <v>584</v>
      </c>
      <c r="AO54" s="269">
        <v>406</v>
      </c>
      <c r="AP54" s="303">
        <v>490</v>
      </c>
      <c r="AQ54" s="297">
        <v>24</v>
      </c>
      <c r="AR54" s="269">
        <v>182</v>
      </c>
      <c r="AS54" s="272">
        <v>208</v>
      </c>
      <c r="AT54" s="310">
        <v>505</v>
      </c>
      <c r="AU54" s="310">
        <v>14628</v>
      </c>
      <c r="AV54" s="297">
        <v>1027</v>
      </c>
      <c r="AW54" s="269">
        <v>1041</v>
      </c>
      <c r="AX54" s="272">
        <v>7381</v>
      </c>
      <c r="AY54" s="310">
        <v>651</v>
      </c>
    </row>
    <row r="55" spans="2:51" x14ac:dyDescent="0.25">
      <c r="B55" s="343">
        <f t="shared" si="4"/>
        <v>41</v>
      </c>
      <c r="C55" s="258" t="s">
        <v>14</v>
      </c>
      <c r="D55" s="258" t="s">
        <v>51</v>
      </c>
      <c r="E55" s="261">
        <v>5962</v>
      </c>
      <c r="F55" s="258" t="s">
        <v>66</v>
      </c>
      <c r="G55" s="259" t="s">
        <v>30</v>
      </c>
      <c r="H55" s="290">
        <v>18531</v>
      </c>
      <c r="I55" s="267">
        <v>1745</v>
      </c>
      <c r="J55" s="267">
        <v>248</v>
      </c>
      <c r="K55" s="267">
        <v>270</v>
      </c>
      <c r="L55" s="267">
        <v>292</v>
      </c>
      <c r="M55" s="267">
        <v>301</v>
      </c>
      <c r="N55" s="267">
        <v>316</v>
      </c>
      <c r="O55" s="267">
        <v>318</v>
      </c>
      <c r="P55" s="267">
        <v>252</v>
      </c>
      <c r="Q55" s="267">
        <v>250</v>
      </c>
      <c r="R55" s="267">
        <v>248</v>
      </c>
      <c r="S55" s="267">
        <v>246</v>
      </c>
      <c r="T55" s="267">
        <v>253</v>
      </c>
      <c r="U55" s="267">
        <v>252</v>
      </c>
      <c r="V55" s="267">
        <v>252</v>
      </c>
      <c r="W55" s="267">
        <v>257</v>
      </c>
      <c r="X55" s="267">
        <v>265</v>
      </c>
      <c r="Y55" s="267">
        <v>252</v>
      </c>
      <c r="Z55" s="267">
        <v>259</v>
      </c>
      <c r="AA55" s="267">
        <v>266</v>
      </c>
      <c r="AB55" s="267">
        <v>272</v>
      </c>
      <c r="AC55" s="267">
        <v>278</v>
      </c>
      <c r="AD55" s="267">
        <v>1704</v>
      </c>
      <c r="AE55" s="267">
        <v>1724</v>
      </c>
      <c r="AF55" s="267">
        <v>1556</v>
      </c>
      <c r="AG55" s="267">
        <v>1498</v>
      </c>
      <c r="AH55" s="267">
        <v>1397</v>
      </c>
      <c r="AI55" s="267">
        <v>1219</v>
      </c>
      <c r="AJ55" s="267">
        <v>1062</v>
      </c>
      <c r="AK55" s="267">
        <v>896</v>
      </c>
      <c r="AL55" s="267">
        <v>654</v>
      </c>
      <c r="AM55" s="267">
        <v>530</v>
      </c>
      <c r="AN55" s="267">
        <v>372</v>
      </c>
      <c r="AO55" s="267">
        <v>259</v>
      </c>
      <c r="AP55" s="304">
        <v>313</v>
      </c>
      <c r="AQ55" s="293">
        <v>15</v>
      </c>
      <c r="AR55" s="267">
        <v>116</v>
      </c>
      <c r="AS55" s="273">
        <v>133</v>
      </c>
      <c r="AT55" s="311">
        <v>322</v>
      </c>
      <c r="AU55" s="311">
        <v>9326</v>
      </c>
      <c r="AV55" s="293">
        <v>654</v>
      </c>
      <c r="AW55" s="267">
        <v>663</v>
      </c>
      <c r="AX55" s="273">
        <v>4704</v>
      </c>
      <c r="AY55" s="311">
        <v>414</v>
      </c>
    </row>
    <row r="56" spans="2:51" x14ac:dyDescent="0.25">
      <c r="B56" s="343">
        <f t="shared" si="4"/>
        <v>42</v>
      </c>
      <c r="C56" s="258" t="s">
        <v>14</v>
      </c>
      <c r="D56" s="258" t="s">
        <v>51</v>
      </c>
      <c r="E56" s="261">
        <v>28434</v>
      </c>
      <c r="F56" s="258" t="s">
        <v>67</v>
      </c>
      <c r="G56" s="259" t="s">
        <v>30</v>
      </c>
      <c r="H56" s="290">
        <v>18460</v>
      </c>
      <c r="I56" s="267">
        <v>1738</v>
      </c>
      <c r="J56" s="267">
        <v>247</v>
      </c>
      <c r="K56" s="267">
        <v>269</v>
      </c>
      <c r="L56" s="267">
        <v>291</v>
      </c>
      <c r="M56" s="267">
        <v>300</v>
      </c>
      <c r="N56" s="267">
        <v>315</v>
      </c>
      <c r="O56" s="267">
        <v>316</v>
      </c>
      <c r="P56" s="267">
        <v>251</v>
      </c>
      <c r="Q56" s="267">
        <v>249</v>
      </c>
      <c r="R56" s="267">
        <v>247</v>
      </c>
      <c r="S56" s="267">
        <v>245</v>
      </c>
      <c r="T56" s="267">
        <v>252</v>
      </c>
      <c r="U56" s="267">
        <v>251</v>
      </c>
      <c r="V56" s="267">
        <v>252</v>
      </c>
      <c r="W56" s="267">
        <v>256</v>
      </c>
      <c r="X56" s="267">
        <v>264</v>
      </c>
      <c r="Y56" s="267">
        <v>251</v>
      </c>
      <c r="Z56" s="267">
        <v>258</v>
      </c>
      <c r="AA56" s="267">
        <v>265</v>
      </c>
      <c r="AB56" s="267">
        <v>271</v>
      </c>
      <c r="AC56" s="267">
        <v>277</v>
      </c>
      <c r="AD56" s="267">
        <v>1698</v>
      </c>
      <c r="AE56" s="267">
        <v>1717</v>
      </c>
      <c r="AF56" s="267">
        <v>1550</v>
      </c>
      <c r="AG56" s="267">
        <v>1492</v>
      </c>
      <c r="AH56" s="267">
        <v>1392</v>
      </c>
      <c r="AI56" s="267">
        <v>1214</v>
      </c>
      <c r="AJ56" s="267">
        <v>1058</v>
      </c>
      <c r="AK56" s="267">
        <v>892</v>
      </c>
      <c r="AL56" s="267">
        <v>652</v>
      </c>
      <c r="AM56" s="267">
        <v>528</v>
      </c>
      <c r="AN56" s="267">
        <v>370</v>
      </c>
      <c r="AO56" s="267">
        <v>258</v>
      </c>
      <c r="AP56" s="304">
        <v>312</v>
      </c>
      <c r="AQ56" s="293">
        <v>15</v>
      </c>
      <c r="AR56" s="267">
        <v>115</v>
      </c>
      <c r="AS56" s="273">
        <v>132</v>
      </c>
      <c r="AT56" s="311">
        <v>321</v>
      </c>
      <c r="AU56" s="311">
        <v>9290</v>
      </c>
      <c r="AV56" s="293">
        <v>652</v>
      </c>
      <c r="AW56" s="267">
        <v>661</v>
      </c>
      <c r="AX56" s="273">
        <v>4685</v>
      </c>
      <c r="AY56" s="311">
        <v>413</v>
      </c>
    </row>
    <row r="57" spans="2:51" x14ac:dyDescent="0.25">
      <c r="B57" s="343">
        <f t="shared" si="4"/>
        <v>43</v>
      </c>
      <c r="C57" s="258" t="s">
        <v>14</v>
      </c>
      <c r="D57" s="258" t="s">
        <v>51</v>
      </c>
      <c r="E57" s="261">
        <v>5964</v>
      </c>
      <c r="F57" s="258" t="s">
        <v>68</v>
      </c>
      <c r="G57" s="259" t="s">
        <v>30</v>
      </c>
      <c r="H57" s="290">
        <v>10574</v>
      </c>
      <c r="I57" s="267">
        <v>997</v>
      </c>
      <c r="J57" s="267">
        <v>142</v>
      </c>
      <c r="K57" s="267">
        <v>154</v>
      </c>
      <c r="L57" s="267">
        <v>167</v>
      </c>
      <c r="M57" s="267">
        <v>172</v>
      </c>
      <c r="N57" s="267">
        <v>181</v>
      </c>
      <c r="O57" s="267">
        <v>181</v>
      </c>
      <c r="P57" s="267">
        <v>144</v>
      </c>
      <c r="Q57" s="267">
        <v>142</v>
      </c>
      <c r="R57" s="267">
        <v>141</v>
      </c>
      <c r="S57" s="267">
        <v>140</v>
      </c>
      <c r="T57" s="267">
        <v>144</v>
      </c>
      <c r="U57" s="267">
        <v>143</v>
      </c>
      <c r="V57" s="267">
        <v>144</v>
      </c>
      <c r="W57" s="267">
        <v>146</v>
      </c>
      <c r="X57" s="267">
        <v>151</v>
      </c>
      <c r="Y57" s="267">
        <v>143</v>
      </c>
      <c r="Z57" s="267">
        <v>147</v>
      </c>
      <c r="AA57" s="267">
        <v>151</v>
      </c>
      <c r="AB57" s="267">
        <v>155</v>
      </c>
      <c r="AC57" s="267">
        <v>158</v>
      </c>
      <c r="AD57" s="267">
        <v>974</v>
      </c>
      <c r="AE57" s="267">
        <v>985</v>
      </c>
      <c r="AF57" s="267">
        <v>888</v>
      </c>
      <c r="AG57" s="267">
        <v>855</v>
      </c>
      <c r="AH57" s="267">
        <v>797</v>
      </c>
      <c r="AI57" s="267">
        <v>696</v>
      </c>
      <c r="AJ57" s="267">
        <v>607</v>
      </c>
      <c r="AK57" s="267">
        <v>511</v>
      </c>
      <c r="AL57" s="267">
        <v>373</v>
      </c>
      <c r="AM57" s="267">
        <v>303</v>
      </c>
      <c r="AN57" s="267">
        <v>213</v>
      </c>
      <c r="AO57" s="267">
        <v>147</v>
      </c>
      <c r="AP57" s="304">
        <v>179</v>
      </c>
      <c r="AQ57" s="293">
        <v>9</v>
      </c>
      <c r="AR57" s="267">
        <v>66</v>
      </c>
      <c r="AS57" s="273">
        <v>76</v>
      </c>
      <c r="AT57" s="311">
        <v>184</v>
      </c>
      <c r="AU57" s="311">
        <v>5320</v>
      </c>
      <c r="AV57" s="293">
        <v>373</v>
      </c>
      <c r="AW57" s="267">
        <v>379</v>
      </c>
      <c r="AX57" s="273">
        <v>2685</v>
      </c>
      <c r="AY57" s="311">
        <v>237</v>
      </c>
    </row>
    <row r="58" spans="2:51" x14ac:dyDescent="0.25">
      <c r="B58" s="343">
        <f t="shared" si="4"/>
        <v>44</v>
      </c>
      <c r="C58" s="258" t="s">
        <v>14</v>
      </c>
      <c r="D58" s="258" t="s">
        <v>51</v>
      </c>
      <c r="E58" s="261">
        <v>5930</v>
      </c>
      <c r="F58" s="258" t="s">
        <v>63</v>
      </c>
      <c r="G58" s="259" t="s">
        <v>28</v>
      </c>
      <c r="H58" s="290">
        <v>23115</v>
      </c>
      <c r="I58" s="267">
        <v>2178</v>
      </c>
      <c r="J58" s="267">
        <v>310</v>
      </c>
      <c r="K58" s="267">
        <v>337</v>
      </c>
      <c r="L58" s="267">
        <v>365</v>
      </c>
      <c r="M58" s="267">
        <v>375</v>
      </c>
      <c r="N58" s="267">
        <v>395</v>
      </c>
      <c r="O58" s="267">
        <v>396</v>
      </c>
      <c r="P58" s="267">
        <v>315</v>
      </c>
      <c r="Q58" s="267">
        <v>312</v>
      </c>
      <c r="R58" s="267">
        <v>309</v>
      </c>
      <c r="S58" s="267">
        <v>306</v>
      </c>
      <c r="T58" s="267">
        <v>316</v>
      </c>
      <c r="U58" s="267">
        <v>314</v>
      </c>
      <c r="V58" s="267">
        <v>315</v>
      </c>
      <c r="W58" s="267">
        <v>321</v>
      </c>
      <c r="X58" s="267">
        <v>330</v>
      </c>
      <c r="Y58" s="267">
        <v>314</v>
      </c>
      <c r="Z58" s="267">
        <v>322</v>
      </c>
      <c r="AA58" s="267">
        <v>331</v>
      </c>
      <c r="AB58" s="267">
        <v>339</v>
      </c>
      <c r="AC58" s="267">
        <v>346</v>
      </c>
      <c r="AD58" s="267">
        <v>2127</v>
      </c>
      <c r="AE58" s="267">
        <v>2152</v>
      </c>
      <c r="AF58" s="267">
        <v>1940</v>
      </c>
      <c r="AG58" s="267">
        <v>1868</v>
      </c>
      <c r="AH58" s="267">
        <v>1743</v>
      </c>
      <c r="AI58" s="267">
        <v>1521</v>
      </c>
      <c r="AJ58" s="267">
        <v>1325</v>
      </c>
      <c r="AK58" s="267">
        <v>1118</v>
      </c>
      <c r="AL58" s="267">
        <v>815</v>
      </c>
      <c r="AM58" s="267">
        <v>662</v>
      </c>
      <c r="AN58" s="267">
        <v>463</v>
      </c>
      <c r="AO58" s="267">
        <v>323</v>
      </c>
      <c r="AP58" s="304">
        <v>390</v>
      </c>
      <c r="AQ58" s="293">
        <v>19</v>
      </c>
      <c r="AR58" s="267">
        <v>145</v>
      </c>
      <c r="AS58" s="273">
        <v>165</v>
      </c>
      <c r="AT58" s="311">
        <v>402</v>
      </c>
      <c r="AU58" s="311">
        <v>11636</v>
      </c>
      <c r="AV58" s="293">
        <v>817</v>
      </c>
      <c r="AW58" s="267">
        <v>828</v>
      </c>
      <c r="AX58" s="273">
        <v>5867</v>
      </c>
      <c r="AY58" s="311">
        <v>517</v>
      </c>
    </row>
    <row r="59" spans="2:51" x14ac:dyDescent="0.25">
      <c r="B59" s="343">
        <f t="shared" si="4"/>
        <v>45</v>
      </c>
      <c r="C59" s="258" t="s">
        <v>14</v>
      </c>
      <c r="D59" s="258" t="s">
        <v>51</v>
      </c>
      <c r="E59" s="261"/>
      <c r="F59" s="260" t="s">
        <v>241</v>
      </c>
      <c r="G59" s="259" t="s">
        <v>28</v>
      </c>
      <c r="H59" s="231" t="s">
        <v>256</v>
      </c>
      <c r="I59" s="231" t="s">
        <v>256</v>
      </c>
      <c r="J59" s="231" t="s">
        <v>256</v>
      </c>
      <c r="K59" s="231" t="s">
        <v>256</v>
      </c>
      <c r="L59" s="231" t="s">
        <v>256</v>
      </c>
      <c r="M59" s="231" t="s">
        <v>256</v>
      </c>
      <c r="N59" s="231" t="s">
        <v>256</v>
      </c>
      <c r="O59" s="231" t="s">
        <v>256</v>
      </c>
      <c r="P59" s="231" t="s">
        <v>256</v>
      </c>
      <c r="Q59" s="231" t="s">
        <v>256</v>
      </c>
      <c r="R59" s="231" t="s">
        <v>256</v>
      </c>
      <c r="S59" s="231" t="s">
        <v>256</v>
      </c>
      <c r="T59" s="231" t="s">
        <v>256</v>
      </c>
      <c r="U59" s="231" t="s">
        <v>256</v>
      </c>
      <c r="V59" s="231" t="s">
        <v>256</v>
      </c>
      <c r="W59" s="231" t="s">
        <v>256</v>
      </c>
      <c r="X59" s="231" t="s">
        <v>256</v>
      </c>
      <c r="Y59" s="231" t="s">
        <v>256</v>
      </c>
      <c r="Z59" s="231" t="s">
        <v>256</v>
      </c>
      <c r="AA59" s="231" t="s">
        <v>256</v>
      </c>
      <c r="AB59" s="231" t="s">
        <v>256</v>
      </c>
      <c r="AC59" s="231" t="s">
        <v>256</v>
      </c>
      <c r="AD59" s="231" t="s">
        <v>256</v>
      </c>
      <c r="AE59" s="231" t="s">
        <v>256</v>
      </c>
      <c r="AF59" s="231" t="s">
        <v>256</v>
      </c>
      <c r="AG59" s="231" t="s">
        <v>256</v>
      </c>
      <c r="AH59" s="231" t="s">
        <v>256</v>
      </c>
      <c r="AI59" s="231" t="s">
        <v>256</v>
      </c>
      <c r="AJ59" s="231" t="s">
        <v>256</v>
      </c>
      <c r="AK59" s="231" t="s">
        <v>256</v>
      </c>
      <c r="AL59" s="231" t="s">
        <v>256</v>
      </c>
      <c r="AM59" s="231" t="s">
        <v>256</v>
      </c>
      <c r="AN59" s="231" t="s">
        <v>256</v>
      </c>
      <c r="AO59" s="231" t="s">
        <v>256</v>
      </c>
      <c r="AP59" s="231" t="s">
        <v>256</v>
      </c>
      <c r="AQ59" s="317" t="s">
        <v>256</v>
      </c>
      <c r="AR59" s="231" t="s">
        <v>256</v>
      </c>
      <c r="AS59" s="318" t="s">
        <v>256</v>
      </c>
      <c r="AT59" s="326" t="s">
        <v>256</v>
      </c>
      <c r="AU59" s="326" t="s">
        <v>256</v>
      </c>
      <c r="AV59" s="317" t="s">
        <v>256</v>
      </c>
      <c r="AW59" s="231" t="s">
        <v>256</v>
      </c>
      <c r="AX59" s="318" t="s">
        <v>256</v>
      </c>
      <c r="AY59" s="326" t="s">
        <v>256</v>
      </c>
    </row>
    <row r="60" spans="2:51" x14ac:dyDescent="0.25">
      <c r="B60" s="343">
        <f t="shared" si="4"/>
        <v>46</v>
      </c>
      <c r="C60" s="258" t="s">
        <v>14</v>
      </c>
      <c r="D60" s="258" t="s">
        <v>51</v>
      </c>
      <c r="E60" s="261">
        <v>5851</v>
      </c>
      <c r="F60" s="258" t="s">
        <v>61</v>
      </c>
      <c r="G60" s="259" t="s">
        <v>30</v>
      </c>
      <c r="H60" s="290">
        <v>82810</v>
      </c>
      <c r="I60" s="267">
        <v>7804</v>
      </c>
      <c r="J60" s="267">
        <v>1110</v>
      </c>
      <c r="K60" s="267">
        <v>1209</v>
      </c>
      <c r="L60" s="267">
        <v>1307</v>
      </c>
      <c r="M60" s="267">
        <v>1345</v>
      </c>
      <c r="N60" s="267">
        <v>1414</v>
      </c>
      <c r="O60" s="267">
        <v>1419</v>
      </c>
      <c r="P60" s="267">
        <v>1128</v>
      </c>
      <c r="Q60" s="267">
        <v>1117</v>
      </c>
      <c r="R60" s="267">
        <v>1107</v>
      </c>
      <c r="S60" s="267">
        <v>1098</v>
      </c>
      <c r="T60" s="267">
        <v>1132</v>
      </c>
      <c r="U60" s="267">
        <v>1124</v>
      </c>
      <c r="V60" s="267">
        <v>1128</v>
      </c>
      <c r="W60" s="267">
        <v>1149</v>
      </c>
      <c r="X60" s="267">
        <v>1183</v>
      </c>
      <c r="Y60" s="267">
        <v>1124</v>
      </c>
      <c r="Z60" s="267">
        <v>1156</v>
      </c>
      <c r="AA60" s="267">
        <v>1186</v>
      </c>
      <c r="AB60" s="267">
        <v>1214</v>
      </c>
      <c r="AC60" s="267">
        <v>1241</v>
      </c>
      <c r="AD60" s="267">
        <v>7618</v>
      </c>
      <c r="AE60" s="267">
        <v>7707</v>
      </c>
      <c r="AF60" s="267">
        <v>6952</v>
      </c>
      <c r="AG60" s="267">
        <v>6692</v>
      </c>
      <c r="AH60" s="267">
        <v>6241</v>
      </c>
      <c r="AI60" s="267">
        <v>5447</v>
      </c>
      <c r="AJ60" s="267">
        <v>4747</v>
      </c>
      <c r="AK60" s="267">
        <v>4005</v>
      </c>
      <c r="AL60" s="267">
        <v>2922</v>
      </c>
      <c r="AM60" s="267">
        <v>2373</v>
      </c>
      <c r="AN60" s="267">
        <v>1662</v>
      </c>
      <c r="AO60" s="267">
        <v>1156</v>
      </c>
      <c r="AP60" s="304">
        <v>1397</v>
      </c>
      <c r="AQ60" s="293">
        <v>68</v>
      </c>
      <c r="AR60" s="267">
        <v>518</v>
      </c>
      <c r="AS60" s="273">
        <v>592</v>
      </c>
      <c r="AT60" s="311">
        <v>1439</v>
      </c>
      <c r="AU60" s="311">
        <v>41678</v>
      </c>
      <c r="AV60" s="293">
        <v>2926</v>
      </c>
      <c r="AW60" s="267">
        <v>2964</v>
      </c>
      <c r="AX60" s="273">
        <v>21020</v>
      </c>
      <c r="AY60" s="311">
        <v>1854</v>
      </c>
    </row>
    <row r="61" spans="2:51" x14ac:dyDescent="0.25">
      <c r="B61" s="343">
        <f t="shared" si="4"/>
        <v>47</v>
      </c>
      <c r="C61" s="258" t="s">
        <v>14</v>
      </c>
      <c r="D61" s="258" t="s">
        <v>51</v>
      </c>
      <c r="E61" s="261">
        <v>5929</v>
      </c>
      <c r="F61" s="258" t="s">
        <v>62</v>
      </c>
      <c r="G61" s="259" t="s">
        <v>30</v>
      </c>
      <c r="H61" s="290">
        <v>51380</v>
      </c>
      <c r="I61" s="267">
        <v>4844</v>
      </c>
      <c r="J61" s="267">
        <v>689</v>
      </c>
      <c r="K61" s="267">
        <v>750</v>
      </c>
      <c r="L61" s="267">
        <v>811</v>
      </c>
      <c r="M61" s="267">
        <v>835</v>
      </c>
      <c r="N61" s="267">
        <v>878</v>
      </c>
      <c r="O61" s="267">
        <v>881</v>
      </c>
      <c r="P61" s="267">
        <v>699</v>
      </c>
      <c r="Q61" s="267">
        <v>692</v>
      </c>
      <c r="R61" s="267">
        <v>686</v>
      </c>
      <c r="S61" s="267">
        <v>681</v>
      </c>
      <c r="T61" s="267">
        <v>702</v>
      </c>
      <c r="U61" s="267">
        <v>697</v>
      </c>
      <c r="V61" s="267">
        <v>699</v>
      </c>
      <c r="W61" s="267">
        <v>713</v>
      </c>
      <c r="X61" s="267">
        <v>733</v>
      </c>
      <c r="Y61" s="267">
        <v>697</v>
      </c>
      <c r="Z61" s="267">
        <v>717</v>
      </c>
      <c r="AA61" s="267">
        <v>736</v>
      </c>
      <c r="AB61" s="267">
        <v>753</v>
      </c>
      <c r="AC61" s="267">
        <v>770</v>
      </c>
      <c r="AD61" s="267">
        <v>4727</v>
      </c>
      <c r="AE61" s="267">
        <v>4782</v>
      </c>
      <c r="AF61" s="267">
        <v>4314</v>
      </c>
      <c r="AG61" s="267">
        <v>4153</v>
      </c>
      <c r="AH61" s="267">
        <v>3873</v>
      </c>
      <c r="AI61" s="267">
        <v>3381</v>
      </c>
      <c r="AJ61" s="267">
        <v>2945</v>
      </c>
      <c r="AK61" s="267">
        <v>2485</v>
      </c>
      <c r="AL61" s="267">
        <v>1813</v>
      </c>
      <c r="AM61" s="267">
        <v>1472</v>
      </c>
      <c r="AN61" s="267">
        <v>1031</v>
      </c>
      <c r="AO61" s="267">
        <v>717</v>
      </c>
      <c r="AP61" s="304">
        <v>868</v>
      </c>
      <c r="AQ61" s="293">
        <v>42</v>
      </c>
      <c r="AR61" s="267">
        <v>321</v>
      </c>
      <c r="AS61" s="273">
        <v>367</v>
      </c>
      <c r="AT61" s="311">
        <v>892</v>
      </c>
      <c r="AU61" s="311">
        <v>25857</v>
      </c>
      <c r="AV61" s="293">
        <v>1816</v>
      </c>
      <c r="AW61" s="267">
        <v>1840</v>
      </c>
      <c r="AX61" s="273">
        <v>13044</v>
      </c>
      <c r="AY61" s="311">
        <v>1150</v>
      </c>
    </row>
    <row r="62" spans="2:51" s="224" customFormat="1" x14ac:dyDescent="0.25">
      <c r="B62" s="343">
        <f t="shared" si="4"/>
        <v>48</v>
      </c>
      <c r="C62" s="258" t="s">
        <v>14</v>
      </c>
      <c r="D62" s="258" t="s">
        <v>51</v>
      </c>
      <c r="E62" s="261">
        <v>29167</v>
      </c>
      <c r="F62" s="260" t="s">
        <v>248</v>
      </c>
      <c r="G62" s="259"/>
      <c r="H62" s="231" t="s">
        <v>256</v>
      </c>
      <c r="I62" s="231" t="s">
        <v>256</v>
      </c>
      <c r="J62" s="231" t="s">
        <v>256</v>
      </c>
      <c r="K62" s="231" t="s">
        <v>256</v>
      </c>
      <c r="L62" s="231" t="s">
        <v>256</v>
      </c>
      <c r="M62" s="231" t="s">
        <v>256</v>
      </c>
      <c r="N62" s="231" t="s">
        <v>256</v>
      </c>
      <c r="O62" s="231" t="s">
        <v>256</v>
      </c>
      <c r="P62" s="231" t="s">
        <v>256</v>
      </c>
      <c r="Q62" s="231" t="s">
        <v>256</v>
      </c>
      <c r="R62" s="231" t="s">
        <v>256</v>
      </c>
      <c r="S62" s="231" t="s">
        <v>256</v>
      </c>
      <c r="T62" s="231" t="s">
        <v>256</v>
      </c>
      <c r="U62" s="231" t="s">
        <v>256</v>
      </c>
      <c r="V62" s="231" t="s">
        <v>256</v>
      </c>
      <c r="W62" s="231" t="s">
        <v>256</v>
      </c>
      <c r="X62" s="231" t="s">
        <v>256</v>
      </c>
      <c r="Y62" s="231" t="s">
        <v>256</v>
      </c>
      <c r="Z62" s="231" t="s">
        <v>256</v>
      </c>
      <c r="AA62" s="231" t="s">
        <v>256</v>
      </c>
      <c r="AB62" s="231" t="s">
        <v>256</v>
      </c>
      <c r="AC62" s="231" t="s">
        <v>256</v>
      </c>
      <c r="AD62" s="231" t="s">
        <v>256</v>
      </c>
      <c r="AE62" s="231" t="s">
        <v>256</v>
      </c>
      <c r="AF62" s="231" t="s">
        <v>256</v>
      </c>
      <c r="AG62" s="231" t="s">
        <v>256</v>
      </c>
      <c r="AH62" s="231" t="s">
        <v>256</v>
      </c>
      <c r="AI62" s="231" t="s">
        <v>256</v>
      </c>
      <c r="AJ62" s="231" t="s">
        <v>256</v>
      </c>
      <c r="AK62" s="231" t="s">
        <v>256</v>
      </c>
      <c r="AL62" s="231" t="s">
        <v>256</v>
      </c>
      <c r="AM62" s="231" t="s">
        <v>256</v>
      </c>
      <c r="AN62" s="231" t="s">
        <v>256</v>
      </c>
      <c r="AO62" s="231" t="s">
        <v>256</v>
      </c>
      <c r="AP62" s="231" t="s">
        <v>256</v>
      </c>
      <c r="AQ62" s="317" t="s">
        <v>256</v>
      </c>
      <c r="AR62" s="231" t="s">
        <v>256</v>
      </c>
      <c r="AS62" s="318" t="s">
        <v>256</v>
      </c>
      <c r="AT62" s="326" t="s">
        <v>256</v>
      </c>
      <c r="AU62" s="326" t="s">
        <v>256</v>
      </c>
      <c r="AV62" s="317" t="s">
        <v>256</v>
      </c>
      <c r="AW62" s="231" t="s">
        <v>256</v>
      </c>
      <c r="AX62" s="318" t="s">
        <v>256</v>
      </c>
      <c r="AY62" s="326" t="s">
        <v>256</v>
      </c>
    </row>
    <row r="63" spans="2:51" x14ac:dyDescent="0.25">
      <c r="B63" s="343">
        <f t="shared" si="4"/>
        <v>49</v>
      </c>
      <c r="C63" s="258" t="s">
        <v>14</v>
      </c>
      <c r="D63" s="258" t="s">
        <v>51</v>
      </c>
      <c r="E63" s="261">
        <v>6849</v>
      </c>
      <c r="F63" s="258" t="s">
        <v>65</v>
      </c>
      <c r="G63" s="259" t="s">
        <v>28</v>
      </c>
      <c r="H63" s="290">
        <v>17173</v>
      </c>
      <c r="I63" s="267">
        <v>1618</v>
      </c>
      <c r="J63" s="267">
        <v>230</v>
      </c>
      <c r="K63" s="267">
        <v>251</v>
      </c>
      <c r="L63" s="267">
        <v>271</v>
      </c>
      <c r="M63" s="267">
        <v>279</v>
      </c>
      <c r="N63" s="267">
        <v>293</v>
      </c>
      <c r="O63" s="267">
        <v>294</v>
      </c>
      <c r="P63" s="267">
        <v>234</v>
      </c>
      <c r="Q63" s="267">
        <v>232</v>
      </c>
      <c r="R63" s="267">
        <v>230</v>
      </c>
      <c r="S63" s="267">
        <v>228</v>
      </c>
      <c r="T63" s="267">
        <v>235</v>
      </c>
      <c r="U63" s="267">
        <v>233</v>
      </c>
      <c r="V63" s="267">
        <v>234</v>
      </c>
      <c r="W63" s="267">
        <v>238</v>
      </c>
      <c r="X63" s="267">
        <v>245</v>
      </c>
      <c r="Y63" s="267">
        <v>233</v>
      </c>
      <c r="Z63" s="267">
        <v>240</v>
      </c>
      <c r="AA63" s="267">
        <v>246</v>
      </c>
      <c r="AB63" s="267">
        <v>252</v>
      </c>
      <c r="AC63" s="267">
        <v>258</v>
      </c>
      <c r="AD63" s="267">
        <v>1579</v>
      </c>
      <c r="AE63" s="267">
        <v>1598</v>
      </c>
      <c r="AF63" s="267">
        <v>1442</v>
      </c>
      <c r="AG63" s="267">
        <v>1388</v>
      </c>
      <c r="AH63" s="267">
        <v>1294</v>
      </c>
      <c r="AI63" s="267">
        <v>1130</v>
      </c>
      <c r="AJ63" s="267">
        <v>984</v>
      </c>
      <c r="AK63" s="267">
        <v>830</v>
      </c>
      <c r="AL63" s="267">
        <v>606</v>
      </c>
      <c r="AM63" s="267">
        <v>492</v>
      </c>
      <c r="AN63" s="267">
        <v>344</v>
      </c>
      <c r="AO63" s="267">
        <v>240</v>
      </c>
      <c r="AP63" s="304">
        <v>290</v>
      </c>
      <c r="AQ63" s="293">
        <v>14</v>
      </c>
      <c r="AR63" s="267">
        <v>107</v>
      </c>
      <c r="AS63" s="273">
        <v>123</v>
      </c>
      <c r="AT63" s="311">
        <v>298</v>
      </c>
      <c r="AU63" s="311">
        <v>8644</v>
      </c>
      <c r="AV63" s="293">
        <v>606</v>
      </c>
      <c r="AW63" s="267">
        <v>614</v>
      </c>
      <c r="AX63" s="273">
        <v>4358</v>
      </c>
      <c r="AY63" s="311">
        <v>384</v>
      </c>
    </row>
    <row r="64" spans="2:51" ht="15.75" thickBot="1" x14ac:dyDescent="0.3">
      <c r="B64" s="343">
        <f t="shared" si="4"/>
        <v>50</v>
      </c>
      <c r="C64" s="258" t="s">
        <v>14</v>
      </c>
      <c r="D64" s="258" t="s">
        <v>51</v>
      </c>
      <c r="E64" s="261">
        <v>5933</v>
      </c>
      <c r="F64" s="258" t="s">
        <v>64</v>
      </c>
      <c r="G64" s="259" t="s">
        <v>30</v>
      </c>
      <c r="H64" s="290">
        <v>36826</v>
      </c>
      <c r="I64" s="267">
        <v>3470</v>
      </c>
      <c r="J64" s="267">
        <v>494</v>
      </c>
      <c r="K64" s="267">
        <v>537</v>
      </c>
      <c r="L64" s="267">
        <v>581</v>
      </c>
      <c r="M64" s="267">
        <v>598</v>
      </c>
      <c r="N64" s="267">
        <v>629</v>
      </c>
      <c r="O64" s="267">
        <v>631</v>
      </c>
      <c r="P64" s="267">
        <v>502</v>
      </c>
      <c r="Q64" s="267">
        <v>497</v>
      </c>
      <c r="R64" s="267">
        <v>492</v>
      </c>
      <c r="S64" s="267">
        <v>488</v>
      </c>
      <c r="T64" s="267">
        <v>504</v>
      </c>
      <c r="U64" s="267">
        <v>500</v>
      </c>
      <c r="V64" s="267">
        <v>502</v>
      </c>
      <c r="W64" s="267">
        <v>511</v>
      </c>
      <c r="X64" s="267">
        <v>526</v>
      </c>
      <c r="Y64" s="267">
        <v>500</v>
      </c>
      <c r="Z64" s="267">
        <v>514</v>
      </c>
      <c r="AA64" s="267">
        <v>528</v>
      </c>
      <c r="AB64" s="267">
        <v>540</v>
      </c>
      <c r="AC64" s="267">
        <v>552</v>
      </c>
      <c r="AD64" s="267">
        <v>3388</v>
      </c>
      <c r="AE64" s="267">
        <v>3427</v>
      </c>
      <c r="AF64" s="267">
        <v>3091</v>
      </c>
      <c r="AG64" s="267">
        <v>2976</v>
      </c>
      <c r="AH64" s="267">
        <v>2775</v>
      </c>
      <c r="AI64" s="267">
        <v>2422</v>
      </c>
      <c r="AJ64" s="267">
        <v>2111</v>
      </c>
      <c r="AK64" s="267">
        <v>1781</v>
      </c>
      <c r="AL64" s="267">
        <v>1300</v>
      </c>
      <c r="AM64" s="267">
        <v>1055</v>
      </c>
      <c r="AN64" s="267">
        <v>739</v>
      </c>
      <c r="AO64" s="267">
        <v>514</v>
      </c>
      <c r="AP64" s="304">
        <v>621</v>
      </c>
      <c r="AQ64" s="293">
        <v>30</v>
      </c>
      <c r="AR64" s="267">
        <v>230</v>
      </c>
      <c r="AS64" s="273">
        <v>263</v>
      </c>
      <c r="AT64" s="311">
        <v>640</v>
      </c>
      <c r="AU64" s="311">
        <v>18535</v>
      </c>
      <c r="AV64" s="293">
        <v>1301</v>
      </c>
      <c r="AW64" s="267">
        <v>1318</v>
      </c>
      <c r="AX64" s="273">
        <v>9347</v>
      </c>
      <c r="AY64" s="311">
        <v>824</v>
      </c>
    </row>
    <row r="65" spans="2:51" ht="15.75" thickBot="1" x14ac:dyDescent="0.3">
      <c r="B65" s="334"/>
      <c r="C65" s="266" t="s">
        <v>0</v>
      </c>
      <c r="D65" s="266" t="s">
        <v>139</v>
      </c>
      <c r="E65" s="266" t="s">
        <v>1</v>
      </c>
      <c r="F65" s="232" t="s">
        <v>196</v>
      </c>
      <c r="G65" s="233"/>
      <c r="H65" s="268">
        <f>+SUM(H66:H76)</f>
        <v>202118</v>
      </c>
      <c r="I65" s="268">
        <f t="shared" ref="I65:AY65" si="7">+SUM(I66:I76)</f>
        <v>16169</v>
      </c>
      <c r="J65" s="268">
        <f t="shared" si="7"/>
        <v>2281</v>
      </c>
      <c r="K65" s="268">
        <f t="shared" si="7"/>
        <v>2418</v>
      </c>
      <c r="L65" s="268">
        <f t="shared" si="7"/>
        <v>2725</v>
      </c>
      <c r="M65" s="268">
        <f t="shared" si="7"/>
        <v>2796</v>
      </c>
      <c r="N65" s="268">
        <f t="shared" si="7"/>
        <v>2775</v>
      </c>
      <c r="O65" s="268">
        <f t="shared" si="7"/>
        <v>3174</v>
      </c>
      <c r="P65" s="268">
        <f t="shared" si="7"/>
        <v>1868</v>
      </c>
      <c r="Q65" s="268">
        <f t="shared" si="7"/>
        <v>1861</v>
      </c>
      <c r="R65" s="268">
        <f t="shared" si="7"/>
        <v>1861</v>
      </c>
      <c r="S65" s="268">
        <f t="shared" si="7"/>
        <v>1858</v>
      </c>
      <c r="T65" s="268">
        <f t="shared" si="7"/>
        <v>1928</v>
      </c>
      <c r="U65" s="268">
        <f t="shared" si="7"/>
        <v>1913</v>
      </c>
      <c r="V65" s="268">
        <f t="shared" si="7"/>
        <v>1946</v>
      </c>
      <c r="W65" s="268">
        <f t="shared" si="7"/>
        <v>2039</v>
      </c>
      <c r="X65" s="268">
        <f t="shared" si="7"/>
        <v>2177</v>
      </c>
      <c r="Y65" s="268">
        <f t="shared" si="7"/>
        <v>2123</v>
      </c>
      <c r="Z65" s="268">
        <f t="shared" si="7"/>
        <v>2251</v>
      </c>
      <c r="AA65" s="268">
        <f t="shared" si="7"/>
        <v>2342</v>
      </c>
      <c r="AB65" s="268">
        <f t="shared" si="7"/>
        <v>2377</v>
      </c>
      <c r="AC65" s="268">
        <f t="shared" si="7"/>
        <v>2369</v>
      </c>
      <c r="AD65" s="268">
        <f t="shared" si="7"/>
        <v>14417</v>
      </c>
      <c r="AE65" s="268">
        <f t="shared" si="7"/>
        <v>14830</v>
      </c>
      <c r="AF65" s="268">
        <f t="shared" si="7"/>
        <v>14594</v>
      </c>
      <c r="AG65" s="268">
        <f t="shared" si="7"/>
        <v>15315</v>
      </c>
      <c r="AH65" s="268">
        <f t="shared" si="7"/>
        <v>15557</v>
      </c>
      <c r="AI65" s="268">
        <f t="shared" si="7"/>
        <v>15142</v>
      </c>
      <c r="AJ65" s="268">
        <f t="shared" si="7"/>
        <v>15491</v>
      </c>
      <c r="AK65" s="268">
        <f t="shared" si="7"/>
        <v>14282</v>
      </c>
      <c r="AL65" s="268">
        <f t="shared" si="7"/>
        <v>11428</v>
      </c>
      <c r="AM65" s="268">
        <f t="shared" si="7"/>
        <v>8851</v>
      </c>
      <c r="AN65" s="268">
        <f t="shared" si="7"/>
        <v>6506</v>
      </c>
      <c r="AO65" s="268">
        <f t="shared" si="7"/>
        <v>4425</v>
      </c>
      <c r="AP65" s="268">
        <f t="shared" si="7"/>
        <v>6198</v>
      </c>
      <c r="AQ65" s="321">
        <f t="shared" si="7"/>
        <v>120</v>
      </c>
      <c r="AR65" s="268">
        <f t="shared" si="7"/>
        <v>1076</v>
      </c>
      <c r="AS65" s="322">
        <f t="shared" si="7"/>
        <v>1205</v>
      </c>
      <c r="AT65" s="328">
        <f t="shared" si="7"/>
        <v>2779</v>
      </c>
      <c r="AU65" s="328">
        <f t="shared" si="7"/>
        <v>106471</v>
      </c>
      <c r="AV65" s="321">
        <f t="shared" si="7"/>
        <v>5338</v>
      </c>
      <c r="AW65" s="268">
        <f t="shared" si="7"/>
        <v>6667</v>
      </c>
      <c r="AX65" s="322">
        <f t="shared" si="7"/>
        <v>49380</v>
      </c>
      <c r="AY65" s="328">
        <f t="shared" si="7"/>
        <v>3624</v>
      </c>
    </row>
    <row r="66" spans="2:51" x14ac:dyDescent="0.25">
      <c r="B66" s="346">
        <f>+B64+1</f>
        <v>51</v>
      </c>
      <c r="C66" s="227" t="s">
        <v>72</v>
      </c>
      <c r="D66" s="227" t="s">
        <v>71</v>
      </c>
      <c r="E66" s="241">
        <v>5906</v>
      </c>
      <c r="F66" s="227" t="s">
        <v>75</v>
      </c>
      <c r="G66" s="228" t="s">
        <v>28</v>
      </c>
      <c r="H66" s="314">
        <v>12762</v>
      </c>
      <c r="I66" s="271">
        <v>1020</v>
      </c>
      <c r="J66" s="271">
        <v>145</v>
      </c>
      <c r="K66" s="271">
        <v>152</v>
      </c>
      <c r="L66" s="271">
        <v>170</v>
      </c>
      <c r="M66" s="271">
        <v>175</v>
      </c>
      <c r="N66" s="271">
        <v>176</v>
      </c>
      <c r="O66" s="271">
        <v>202</v>
      </c>
      <c r="P66" s="271">
        <v>111</v>
      </c>
      <c r="Q66" s="271">
        <v>110</v>
      </c>
      <c r="R66" s="271">
        <v>110</v>
      </c>
      <c r="S66" s="271">
        <v>108</v>
      </c>
      <c r="T66" s="271">
        <v>112</v>
      </c>
      <c r="U66" s="271">
        <v>109</v>
      </c>
      <c r="V66" s="271">
        <v>110</v>
      </c>
      <c r="W66" s="271">
        <v>116</v>
      </c>
      <c r="X66" s="271">
        <v>125</v>
      </c>
      <c r="Y66" s="271">
        <v>123</v>
      </c>
      <c r="Z66" s="271">
        <v>131</v>
      </c>
      <c r="AA66" s="271">
        <v>137</v>
      </c>
      <c r="AB66" s="271">
        <v>140</v>
      </c>
      <c r="AC66" s="271">
        <v>140</v>
      </c>
      <c r="AD66" s="271">
        <v>863</v>
      </c>
      <c r="AE66" s="271">
        <v>906</v>
      </c>
      <c r="AF66" s="271">
        <v>892</v>
      </c>
      <c r="AG66" s="271">
        <v>968</v>
      </c>
      <c r="AH66" s="271">
        <v>992</v>
      </c>
      <c r="AI66" s="271">
        <v>989</v>
      </c>
      <c r="AJ66" s="271">
        <v>1021</v>
      </c>
      <c r="AK66" s="271">
        <v>944</v>
      </c>
      <c r="AL66" s="271">
        <v>759</v>
      </c>
      <c r="AM66" s="271">
        <v>576</v>
      </c>
      <c r="AN66" s="271">
        <v>432</v>
      </c>
      <c r="AO66" s="271">
        <v>293</v>
      </c>
      <c r="AP66" s="313">
        <v>425</v>
      </c>
      <c r="AQ66" s="323">
        <v>7</v>
      </c>
      <c r="AR66" s="271">
        <v>69</v>
      </c>
      <c r="AS66" s="324">
        <v>76</v>
      </c>
      <c r="AT66" s="329">
        <v>141</v>
      </c>
      <c r="AU66" s="329">
        <v>6775</v>
      </c>
      <c r="AV66" s="323">
        <v>306</v>
      </c>
      <c r="AW66" s="271">
        <v>405</v>
      </c>
      <c r="AX66" s="324">
        <v>3118</v>
      </c>
      <c r="AY66" s="329">
        <v>184</v>
      </c>
    </row>
    <row r="67" spans="2:51" x14ac:dyDescent="0.25">
      <c r="B67" s="343">
        <f t="shared" si="4"/>
        <v>52</v>
      </c>
      <c r="C67" s="258" t="s">
        <v>72</v>
      </c>
      <c r="D67" s="258" t="s">
        <v>71</v>
      </c>
      <c r="E67" s="261">
        <v>5903</v>
      </c>
      <c r="F67" s="258" t="s">
        <v>73</v>
      </c>
      <c r="G67" s="259" t="s">
        <v>30</v>
      </c>
      <c r="H67" s="290">
        <v>51056</v>
      </c>
      <c r="I67" s="267">
        <v>4079</v>
      </c>
      <c r="J67" s="267">
        <v>581</v>
      </c>
      <c r="K67" s="267">
        <v>607</v>
      </c>
      <c r="L67" s="267">
        <v>680</v>
      </c>
      <c r="M67" s="267">
        <v>702</v>
      </c>
      <c r="N67" s="267">
        <v>703</v>
      </c>
      <c r="O67" s="267">
        <v>806</v>
      </c>
      <c r="P67" s="267">
        <v>443</v>
      </c>
      <c r="Q67" s="267">
        <v>441</v>
      </c>
      <c r="R67" s="267">
        <v>437</v>
      </c>
      <c r="S67" s="267">
        <v>436</v>
      </c>
      <c r="T67" s="267">
        <v>445</v>
      </c>
      <c r="U67" s="267">
        <v>436</v>
      </c>
      <c r="V67" s="267">
        <v>441</v>
      </c>
      <c r="W67" s="267">
        <v>464</v>
      </c>
      <c r="X67" s="267">
        <v>501</v>
      </c>
      <c r="Y67" s="267">
        <v>493</v>
      </c>
      <c r="Z67" s="267">
        <v>528</v>
      </c>
      <c r="AA67" s="267">
        <v>551</v>
      </c>
      <c r="AB67" s="267">
        <v>560</v>
      </c>
      <c r="AC67" s="267">
        <v>560</v>
      </c>
      <c r="AD67" s="267">
        <v>3453</v>
      </c>
      <c r="AE67" s="267">
        <v>3626</v>
      </c>
      <c r="AF67" s="267">
        <v>3571</v>
      </c>
      <c r="AG67" s="267">
        <v>3869</v>
      </c>
      <c r="AH67" s="267">
        <v>3964</v>
      </c>
      <c r="AI67" s="267">
        <v>3957</v>
      </c>
      <c r="AJ67" s="267">
        <v>4085</v>
      </c>
      <c r="AK67" s="267">
        <v>3775</v>
      </c>
      <c r="AL67" s="267">
        <v>3033</v>
      </c>
      <c r="AM67" s="267">
        <v>2303</v>
      </c>
      <c r="AN67" s="267">
        <v>1729</v>
      </c>
      <c r="AO67" s="267">
        <v>1176</v>
      </c>
      <c r="AP67" s="304">
        <v>1700</v>
      </c>
      <c r="AQ67" s="293">
        <v>30</v>
      </c>
      <c r="AR67" s="267">
        <v>275</v>
      </c>
      <c r="AS67" s="273">
        <v>305</v>
      </c>
      <c r="AT67" s="311">
        <v>564</v>
      </c>
      <c r="AU67" s="311">
        <v>27096</v>
      </c>
      <c r="AV67" s="293">
        <v>1225</v>
      </c>
      <c r="AW67" s="267">
        <v>1622</v>
      </c>
      <c r="AX67" s="273">
        <v>12471</v>
      </c>
      <c r="AY67" s="311">
        <v>739</v>
      </c>
    </row>
    <row r="68" spans="2:51" x14ac:dyDescent="0.25">
      <c r="B68" s="343">
        <f t="shared" si="4"/>
        <v>53</v>
      </c>
      <c r="C68" s="258" t="s">
        <v>72</v>
      </c>
      <c r="D68" s="258" t="s">
        <v>71</v>
      </c>
      <c r="E68" s="261">
        <v>27426</v>
      </c>
      <c r="F68" s="260" t="s">
        <v>78</v>
      </c>
      <c r="G68" s="259" t="s">
        <v>28</v>
      </c>
      <c r="H68" s="231" t="s">
        <v>256</v>
      </c>
      <c r="I68" s="231" t="s">
        <v>256</v>
      </c>
      <c r="J68" s="231" t="s">
        <v>256</v>
      </c>
      <c r="K68" s="231" t="s">
        <v>256</v>
      </c>
      <c r="L68" s="231" t="s">
        <v>256</v>
      </c>
      <c r="M68" s="231" t="s">
        <v>256</v>
      </c>
      <c r="N68" s="231" t="s">
        <v>256</v>
      </c>
      <c r="O68" s="231" t="s">
        <v>256</v>
      </c>
      <c r="P68" s="231" t="s">
        <v>256</v>
      </c>
      <c r="Q68" s="231" t="s">
        <v>256</v>
      </c>
      <c r="R68" s="231" t="s">
        <v>256</v>
      </c>
      <c r="S68" s="231" t="s">
        <v>256</v>
      </c>
      <c r="T68" s="231" t="s">
        <v>256</v>
      </c>
      <c r="U68" s="231" t="s">
        <v>256</v>
      </c>
      <c r="V68" s="231" t="s">
        <v>256</v>
      </c>
      <c r="W68" s="231" t="s">
        <v>256</v>
      </c>
      <c r="X68" s="231" t="s">
        <v>256</v>
      </c>
      <c r="Y68" s="231" t="s">
        <v>256</v>
      </c>
      <c r="Z68" s="231" t="s">
        <v>256</v>
      </c>
      <c r="AA68" s="231" t="s">
        <v>256</v>
      </c>
      <c r="AB68" s="231" t="s">
        <v>256</v>
      </c>
      <c r="AC68" s="231" t="s">
        <v>256</v>
      </c>
      <c r="AD68" s="231" t="s">
        <v>256</v>
      </c>
      <c r="AE68" s="231" t="s">
        <v>256</v>
      </c>
      <c r="AF68" s="231" t="s">
        <v>256</v>
      </c>
      <c r="AG68" s="231" t="s">
        <v>256</v>
      </c>
      <c r="AH68" s="231" t="s">
        <v>256</v>
      </c>
      <c r="AI68" s="231" t="s">
        <v>256</v>
      </c>
      <c r="AJ68" s="231" t="s">
        <v>256</v>
      </c>
      <c r="AK68" s="231" t="s">
        <v>256</v>
      </c>
      <c r="AL68" s="231" t="s">
        <v>256</v>
      </c>
      <c r="AM68" s="231" t="s">
        <v>256</v>
      </c>
      <c r="AN68" s="231" t="s">
        <v>256</v>
      </c>
      <c r="AO68" s="231" t="s">
        <v>256</v>
      </c>
      <c r="AP68" s="231" t="s">
        <v>256</v>
      </c>
      <c r="AQ68" s="317" t="s">
        <v>256</v>
      </c>
      <c r="AR68" s="231" t="s">
        <v>256</v>
      </c>
      <c r="AS68" s="318" t="s">
        <v>256</v>
      </c>
      <c r="AT68" s="326" t="s">
        <v>256</v>
      </c>
      <c r="AU68" s="326" t="s">
        <v>256</v>
      </c>
      <c r="AV68" s="317" t="s">
        <v>256</v>
      </c>
      <c r="AW68" s="231" t="s">
        <v>256</v>
      </c>
      <c r="AX68" s="318" t="s">
        <v>256</v>
      </c>
      <c r="AY68" s="326" t="s">
        <v>256</v>
      </c>
    </row>
    <row r="69" spans="2:51" x14ac:dyDescent="0.25">
      <c r="B69" s="343">
        <f t="shared" si="4"/>
        <v>54</v>
      </c>
      <c r="C69" s="258" t="s">
        <v>72</v>
      </c>
      <c r="D69" s="258" t="s">
        <v>71</v>
      </c>
      <c r="E69" s="261">
        <v>5907</v>
      </c>
      <c r="F69" s="258" t="s">
        <v>76</v>
      </c>
      <c r="G69" s="259" t="s">
        <v>28</v>
      </c>
      <c r="H69" s="290">
        <v>30176</v>
      </c>
      <c r="I69" s="267">
        <v>2412</v>
      </c>
      <c r="J69" s="267">
        <v>343</v>
      </c>
      <c r="K69" s="267">
        <v>359</v>
      </c>
      <c r="L69" s="267">
        <v>402</v>
      </c>
      <c r="M69" s="267">
        <v>415</v>
      </c>
      <c r="N69" s="267">
        <v>416</v>
      </c>
      <c r="O69" s="267">
        <v>477</v>
      </c>
      <c r="P69" s="267">
        <v>262</v>
      </c>
      <c r="Q69" s="267">
        <v>261</v>
      </c>
      <c r="R69" s="267">
        <v>260</v>
      </c>
      <c r="S69" s="267">
        <v>256</v>
      </c>
      <c r="T69" s="267">
        <v>264</v>
      </c>
      <c r="U69" s="267">
        <v>258</v>
      </c>
      <c r="V69" s="267">
        <v>260</v>
      </c>
      <c r="W69" s="267">
        <v>274</v>
      </c>
      <c r="X69" s="267">
        <v>296</v>
      </c>
      <c r="Y69" s="267">
        <v>291</v>
      </c>
      <c r="Z69" s="267">
        <v>311</v>
      </c>
      <c r="AA69" s="267">
        <v>325</v>
      </c>
      <c r="AB69" s="267">
        <v>332</v>
      </c>
      <c r="AC69" s="267">
        <v>331</v>
      </c>
      <c r="AD69" s="267">
        <v>2041</v>
      </c>
      <c r="AE69" s="267">
        <v>2143</v>
      </c>
      <c r="AF69" s="267">
        <v>2110</v>
      </c>
      <c r="AG69" s="267">
        <v>2287</v>
      </c>
      <c r="AH69" s="267">
        <v>2343</v>
      </c>
      <c r="AI69" s="267">
        <v>2339</v>
      </c>
      <c r="AJ69" s="267">
        <v>2415</v>
      </c>
      <c r="AK69" s="267">
        <v>2231</v>
      </c>
      <c r="AL69" s="267">
        <v>1794</v>
      </c>
      <c r="AM69" s="267">
        <v>1361</v>
      </c>
      <c r="AN69" s="267">
        <v>1021</v>
      </c>
      <c r="AO69" s="267">
        <v>694</v>
      </c>
      <c r="AP69" s="304">
        <v>1004</v>
      </c>
      <c r="AQ69" s="293">
        <v>17</v>
      </c>
      <c r="AR69" s="267">
        <v>163</v>
      </c>
      <c r="AS69" s="273">
        <v>180</v>
      </c>
      <c r="AT69" s="311">
        <v>334</v>
      </c>
      <c r="AU69" s="311">
        <v>16017</v>
      </c>
      <c r="AV69" s="293">
        <v>724</v>
      </c>
      <c r="AW69" s="267">
        <v>958</v>
      </c>
      <c r="AX69" s="273">
        <v>7373</v>
      </c>
      <c r="AY69" s="311">
        <v>436</v>
      </c>
    </row>
    <row r="70" spans="2:51" x14ac:dyDescent="0.25">
      <c r="B70" s="343">
        <f t="shared" si="4"/>
        <v>55</v>
      </c>
      <c r="C70" s="258" t="s">
        <v>72</v>
      </c>
      <c r="D70" s="258" t="s">
        <v>71</v>
      </c>
      <c r="E70" s="261">
        <v>6616</v>
      </c>
      <c r="F70" s="258" t="s">
        <v>77</v>
      </c>
      <c r="G70" s="259" t="s">
        <v>30</v>
      </c>
      <c r="H70" s="290">
        <v>30660</v>
      </c>
      <c r="I70" s="267">
        <v>2449</v>
      </c>
      <c r="J70" s="267">
        <v>348</v>
      </c>
      <c r="K70" s="267">
        <v>365</v>
      </c>
      <c r="L70" s="267">
        <v>408</v>
      </c>
      <c r="M70" s="267">
        <v>421</v>
      </c>
      <c r="N70" s="267">
        <v>423</v>
      </c>
      <c r="O70" s="267">
        <v>484</v>
      </c>
      <c r="P70" s="267">
        <v>266</v>
      </c>
      <c r="Q70" s="267">
        <v>265</v>
      </c>
      <c r="R70" s="267">
        <v>264</v>
      </c>
      <c r="S70" s="267">
        <v>261</v>
      </c>
      <c r="T70" s="267">
        <v>268</v>
      </c>
      <c r="U70" s="267">
        <v>262</v>
      </c>
      <c r="V70" s="267">
        <v>264</v>
      </c>
      <c r="W70" s="267">
        <v>279</v>
      </c>
      <c r="X70" s="267">
        <v>301</v>
      </c>
      <c r="Y70" s="267">
        <v>296</v>
      </c>
      <c r="Z70" s="267">
        <v>316</v>
      </c>
      <c r="AA70" s="267">
        <v>331</v>
      </c>
      <c r="AB70" s="267">
        <v>336</v>
      </c>
      <c r="AC70" s="267">
        <v>336</v>
      </c>
      <c r="AD70" s="267">
        <v>2074</v>
      </c>
      <c r="AE70" s="267">
        <v>2178</v>
      </c>
      <c r="AF70" s="267">
        <v>2144</v>
      </c>
      <c r="AG70" s="267">
        <v>2323</v>
      </c>
      <c r="AH70" s="267">
        <v>2381</v>
      </c>
      <c r="AI70" s="267">
        <v>2376</v>
      </c>
      <c r="AJ70" s="267">
        <v>2454</v>
      </c>
      <c r="AK70" s="267">
        <v>2267</v>
      </c>
      <c r="AL70" s="267">
        <v>1822</v>
      </c>
      <c r="AM70" s="267">
        <v>1383</v>
      </c>
      <c r="AN70" s="267">
        <v>1038</v>
      </c>
      <c r="AO70" s="267">
        <v>706</v>
      </c>
      <c r="AP70" s="304">
        <v>1020</v>
      </c>
      <c r="AQ70" s="293">
        <v>18</v>
      </c>
      <c r="AR70" s="267">
        <v>165</v>
      </c>
      <c r="AS70" s="273">
        <v>183</v>
      </c>
      <c r="AT70" s="311">
        <v>339</v>
      </c>
      <c r="AU70" s="311">
        <v>16273</v>
      </c>
      <c r="AV70" s="293">
        <v>735</v>
      </c>
      <c r="AW70" s="267">
        <v>973</v>
      </c>
      <c r="AX70" s="273">
        <v>7490</v>
      </c>
      <c r="AY70" s="311">
        <v>443</v>
      </c>
    </row>
    <row r="71" spans="2:51" x14ac:dyDescent="0.25">
      <c r="B71" s="343">
        <f t="shared" si="4"/>
        <v>56</v>
      </c>
      <c r="C71" s="258" t="s">
        <v>72</v>
      </c>
      <c r="D71" s="258" t="s">
        <v>71</v>
      </c>
      <c r="E71" s="261">
        <v>5904</v>
      </c>
      <c r="F71" s="258" t="s">
        <v>74</v>
      </c>
      <c r="G71" s="259" t="s">
        <v>30</v>
      </c>
      <c r="H71" s="290">
        <v>37585</v>
      </c>
      <c r="I71" s="267">
        <v>3004</v>
      </c>
      <c r="J71" s="267">
        <v>427</v>
      </c>
      <c r="K71" s="267">
        <v>447</v>
      </c>
      <c r="L71" s="267">
        <v>501</v>
      </c>
      <c r="M71" s="267">
        <v>517</v>
      </c>
      <c r="N71" s="267">
        <v>518</v>
      </c>
      <c r="O71" s="267">
        <v>594</v>
      </c>
      <c r="P71" s="267">
        <v>326</v>
      </c>
      <c r="Q71" s="267">
        <v>325</v>
      </c>
      <c r="R71" s="267">
        <v>323</v>
      </c>
      <c r="S71" s="267">
        <v>319</v>
      </c>
      <c r="T71" s="267">
        <v>329</v>
      </c>
      <c r="U71" s="267">
        <v>321</v>
      </c>
      <c r="V71" s="267">
        <v>324</v>
      </c>
      <c r="W71" s="267">
        <v>341</v>
      </c>
      <c r="X71" s="267">
        <v>368</v>
      </c>
      <c r="Y71" s="267">
        <v>362</v>
      </c>
      <c r="Z71" s="267">
        <v>387</v>
      </c>
      <c r="AA71" s="267">
        <v>405</v>
      </c>
      <c r="AB71" s="267">
        <v>413</v>
      </c>
      <c r="AC71" s="267">
        <v>412</v>
      </c>
      <c r="AD71" s="267">
        <v>2542</v>
      </c>
      <c r="AE71" s="267">
        <v>2670</v>
      </c>
      <c r="AF71" s="267">
        <v>2629</v>
      </c>
      <c r="AG71" s="267">
        <v>2848</v>
      </c>
      <c r="AH71" s="267">
        <v>2920</v>
      </c>
      <c r="AI71" s="267">
        <v>2913</v>
      </c>
      <c r="AJ71" s="267">
        <v>3008</v>
      </c>
      <c r="AK71" s="267">
        <v>2779</v>
      </c>
      <c r="AL71" s="267">
        <v>2234</v>
      </c>
      <c r="AM71" s="267">
        <v>1695</v>
      </c>
      <c r="AN71" s="267">
        <v>1272</v>
      </c>
      <c r="AO71" s="267">
        <v>865</v>
      </c>
      <c r="AP71" s="304">
        <v>1251</v>
      </c>
      <c r="AQ71" s="293">
        <v>22</v>
      </c>
      <c r="AR71" s="267">
        <v>203</v>
      </c>
      <c r="AS71" s="273">
        <v>225</v>
      </c>
      <c r="AT71" s="311">
        <v>416</v>
      </c>
      <c r="AU71" s="311">
        <v>19946</v>
      </c>
      <c r="AV71" s="293">
        <v>902</v>
      </c>
      <c r="AW71" s="267">
        <v>1193</v>
      </c>
      <c r="AX71" s="273">
        <v>9183</v>
      </c>
      <c r="AY71" s="311">
        <v>544</v>
      </c>
    </row>
    <row r="72" spans="2:51" x14ac:dyDescent="0.25">
      <c r="B72" s="343">
        <f t="shared" si="4"/>
        <v>57</v>
      </c>
      <c r="C72" s="258" t="s">
        <v>79</v>
      </c>
      <c r="D72" s="258" t="s">
        <v>71</v>
      </c>
      <c r="E72" s="261">
        <v>5978</v>
      </c>
      <c r="F72" s="258" t="s">
        <v>80</v>
      </c>
      <c r="G72" s="259" t="s">
        <v>49</v>
      </c>
      <c r="H72" s="290">
        <v>17941</v>
      </c>
      <c r="I72" s="267">
        <v>1445</v>
      </c>
      <c r="J72" s="267">
        <v>197</v>
      </c>
      <c r="K72" s="267">
        <v>221</v>
      </c>
      <c r="L72" s="267">
        <v>255</v>
      </c>
      <c r="M72" s="267">
        <v>254</v>
      </c>
      <c r="N72" s="267">
        <v>243</v>
      </c>
      <c r="O72" s="267">
        <v>275</v>
      </c>
      <c r="P72" s="267">
        <v>206</v>
      </c>
      <c r="Q72" s="267">
        <v>206</v>
      </c>
      <c r="R72" s="267">
        <v>211</v>
      </c>
      <c r="S72" s="267">
        <v>214</v>
      </c>
      <c r="T72" s="267">
        <v>229</v>
      </c>
      <c r="U72" s="267">
        <v>237</v>
      </c>
      <c r="V72" s="267">
        <v>247</v>
      </c>
      <c r="W72" s="267">
        <v>255</v>
      </c>
      <c r="X72" s="267">
        <v>263</v>
      </c>
      <c r="Y72" s="267">
        <v>250</v>
      </c>
      <c r="Z72" s="267">
        <v>260</v>
      </c>
      <c r="AA72" s="267">
        <v>268</v>
      </c>
      <c r="AB72" s="267">
        <v>269</v>
      </c>
      <c r="AC72" s="267">
        <v>265</v>
      </c>
      <c r="AD72" s="267">
        <v>1549</v>
      </c>
      <c r="AE72" s="267">
        <v>1486</v>
      </c>
      <c r="AF72" s="267">
        <v>1462</v>
      </c>
      <c r="AG72" s="267">
        <v>1358</v>
      </c>
      <c r="AH72" s="267">
        <v>1330</v>
      </c>
      <c r="AI72" s="267">
        <v>1155</v>
      </c>
      <c r="AJ72" s="267">
        <v>1129</v>
      </c>
      <c r="AK72" s="267">
        <v>1028</v>
      </c>
      <c r="AL72" s="267">
        <v>804</v>
      </c>
      <c r="AM72" s="267">
        <v>689</v>
      </c>
      <c r="AN72" s="267">
        <v>456</v>
      </c>
      <c r="AO72" s="267">
        <v>311</v>
      </c>
      <c r="AP72" s="304">
        <v>359</v>
      </c>
      <c r="AQ72" s="293">
        <v>12</v>
      </c>
      <c r="AR72" s="267">
        <v>91</v>
      </c>
      <c r="AS72" s="273">
        <v>106</v>
      </c>
      <c r="AT72" s="311">
        <v>443</v>
      </c>
      <c r="AU72" s="311">
        <v>9161</v>
      </c>
      <c r="AV72" s="293">
        <v>650</v>
      </c>
      <c r="AW72" s="267">
        <v>683</v>
      </c>
      <c r="AX72" s="273">
        <v>4384</v>
      </c>
      <c r="AY72" s="311">
        <v>576</v>
      </c>
    </row>
    <row r="73" spans="2:51" x14ac:dyDescent="0.25">
      <c r="B73" s="343">
        <f t="shared" si="4"/>
        <v>58</v>
      </c>
      <c r="C73" s="258" t="s">
        <v>79</v>
      </c>
      <c r="D73" s="258" t="s">
        <v>71</v>
      </c>
      <c r="E73" s="261">
        <v>5980</v>
      </c>
      <c r="F73" s="258" t="s">
        <v>82</v>
      </c>
      <c r="G73" s="259" t="s">
        <v>28</v>
      </c>
      <c r="H73" s="290">
        <v>4989</v>
      </c>
      <c r="I73" s="267">
        <v>401</v>
      </c>
      <c r="J73" s="267">
        <v>55</v>
      </c>
      <c r="K73" s="267">
        <v>61</v>
      </c>
      <c r="L73" s="267">
        <v>71</v>
      </c>
      <c r="M73" s="267">
        <v>71</v>
      </c>
      <c r="N73" s="267">
        <v>67</v>
      </c>
      <c r="O73" s="267">
        <v>76</v>
      </c>
      <c r="P73" s="267">
        <v>58</v>
      </c>
      <c r="Q73" s="267">
        <v>58</v>
      </c>
      <c r="R73" s="267">
        <v>58</v>
      </c>
      <c r="S73" s="267">
        <v>60</v>
      </c>
      <c r="T73" s="267">
        <v>64</v>
      </c>
      <c r="U73" s="267">
        <v>66</v>
      </c>
      <c r="V73" s="267">
        <v>68</v>
      </c>
      <c r="W73" s="267">
        <v>70</v>
      </c>
      <c r="X73" s="267">
        <v>74</v>
      </c>
      <c r="Y73" s="267">
        <v>70</v>
      </c>
      <c r="Z73" s="267">
        <v>72</v>
      </c>
      <c r="AA73" s="267">
        <v>74</v>
      </c>
      <c r="AB73" s="267">
        <v>74</v>
      </c>
      <c r="AC73" s="267">
        <v>74</v>
      </c>
      <c r="AD73" s="267">
        <v>430</v>
      </c>
      <c r="AE73" s="267">
        <v>414</v>
      </c>
      <c r="AF73" s="267">
        <v>406</v>
      </c>
      <c r="AG73" s="267">
        <v>378</v>
      </c>
      <c r="AH73" s="267">
        <v>370</v>
      </c>
      <c r="AI73" s="267">
        <v>321</v>
      </c>
      <c r="AJ73" s="267">
        <v>314</v>
      </c>
      <c r="AK73" s="267">
        <v>286</v>
      </c>
      <c r="AL73" s="267">
        <v>224</v>
      </c>
      <c r="AM73" s="267">
        <v>192</v>
      </c>
      <c r="AN73" s="267">
        <v>127</v>
      </c>
      <c r="AO73" s="267">
        <v>86</v>
      </c>
      <c r="AP73" s="304">
        <v>100</v>
      </c>
      <c r="AQ73" s="293">
        <v>3</v>
      </c>
      <c r="AR73" s="267">
        <v>25</v>
      </c>
      <c r="AS73" s="273">
        <v>30</v>
      </c>
      <c r="AT73" s="311">
        <v>123</v>
      </c>
      <c r="AU73" s="311">
        <v>2548</v>
      </c>
      <c r="AV73" s="293">
        <v>181</v>
      </c>
      <c r="AW73" s="267">
        <v>189</v>
      </c>
      <c r="AX73" s="273">
        <v>1218</v>
      </c>
      <c r="AY73" s="311">
        <v>159</v>
      </c>
    </row>
    <row r="74" spans="2:51" x14ac:dyDescent="0.25">
      <c r="B74" s="343">
        <f t="shared" si="4"/>
        <v>59</v>
      </c>
      <c r="C74" s="258" t="s">
        <v>79</v>
      </c>
      <c r="D74" s="258" t="s">
        <v>71</v>
      </c>
      <c r="E74" s="261">
        <v>5979</v>
      </c>
      <c r="F74" s="258" t="s">
        <v>81</v>
      </c>
      <c r="G74" s="259" t="s">
        <v>28</v>
      </c>
      <c r="H74" s="290">
        <v>6815</v>
      </c>
      <c r="I74" s="267">
        <v>547</v>
      </c>
      <c r="J74" s="267">
        <v>75</v>
      </c>
      <c r="K74" s="267">
        <v>83</v>
      </c>
      <c r="L74" s="267">
        <v>96</v>
      </c>
      <c r="M74" s="267">
        <v>97</v>
      </c>
      <c r="N74" s="267">
        <v>92</v>
      </c>
      <c r="O74" s="267">
        <v>104</v>
      </c>
      <c r="P74" s="267">
        <v>79</v>
      </c>
      <c r="Q74" s="267">
        <v>78</v>
      </c>
      <c r="R74" s="267">
        <v>80</v>
      </c>
      <c r="S74" s="267">
        <v>82</v>
      </c>
      <c r="T74" s="267">
        <v>87</v>
      </c>
      <c r="U74" s="267">
        <v>90</v>
      </c>
      <c r="V74" s="267">
        <v>93</v>
      </c>
      <c r="W74" s="267">
        <v>96</v>
      </c>
      <c r="X74" s="267">
        <v>100</v>
      </c>
      <c r="Y74" s="267">
        <v>96</v>
      </c>
      <c r="Z74" s="267">
        <v>99</v>
      </c>
      <c r="AA74" s="267">
        <v>101</v>
      </c>
      <c r="AB74" s="267">
        <v>102</v>
      </c>
      <c r="AC74" s="267">
        <v>101</v>
      </c>
      <c r="AD74" s="267">
        <v>589</v>
      </c>
      <c r="AE74" s="267">
        <v>566</v>
      </c>
      <c r="AF74" s="267">
        <v>555</v>
      </c>
      <c r="AG74" s="267">
        <v>516</v>
      </c>
      <c r="AH74" s="267">
        <v>506</v>
      </c>
      <c r="AI74" s="267">
        <v>439</v>
      </c>
      <c r="AJ74" s="267">
        <v>428</v>
      </c>
      <c r="AK74" s="267">
        <v>391</v>
      </c>
      <c r="AL74" s="267">
        <v>305</v>
      </c>
      <c r="AM74" s="267">
        <v>262</v>
      </c>
      <c r="AN74" s="267">
        <v>173</v>
      </c>
      <c r="AO74" s="267">
        <v>118</v>
      </c>
      <c r="AP74" s="304">
        <v>136</v>
      </c>
      <c r="AQ74" s="293">
        <v>4</v>
      </c>
      <c r="AR74" s="267">
        <v>34</v>
      </c>
      <c r="AS74" s="273">
        <v>40</v>
      </c>
      <c r="AT74" s="311">
        <v>169</v>
      </c>
      <c r="AU74" s="311">
        <v>3482</v>
      </c>
      <c r="AV74" s="293">
        <v>247</v>
      </c>
      <c r="AW74" s="267">
        <v>259</v>
      </c>
      <c r="AX74" s="273">
        <v>1666</v>
      </c>
      <c r="AY74" s="311">
        <v>218</v>
      </c>
    </row>
    <row r="75" spans="2:51" x14ac:dyDescent="0.25">
      <c r="B75" s="343">
        <f t="shared" si="4"/>
        <v>60</v>
      </c>
      <c r="C75" s="258" t="s">
        <v>79</v>
      </c>
      <c r="D75" s="258" t="s">
        <v>71</v>
      </c>
      <c r="E75" s="261"/>
      <c r="F75" s="258" t="s">
        <v>242</v>
      </c>
      <c r="G75" s="259" t="s">
        <v>30</v>
      </c>
      <c r="H75" s="290">
        <v>10134</v>
      </c>
      <c r="I75" s="267">
        <v>812</v>
      </c>
      <c r="J75" s="267">
        <v>110</v>
      </c>
      <c r="K75" s="267">
        <v>123</v>
      </c>
      <c r="L75" s="267">
        <v>142</v>
      </c>
      <c r="M75" s="267">
        <v>144</v>
      </c>
      <c r="N75" s="267">
        <v>137</v>
      </c>
      <c r="O75" s="267">
        <v>156</v>
      </c>
      <c r="P75" s="267">
        <v>117</v>
      </c>
      <c r="Q75" s="267">
        <v>117</v>
      </c>
      <c r="R75" s="267">
        <v>118</v>
      </c>
      <c r="S75" s="267">
        <v>122</v>
      </c>
      <c r="T75" s="267">
        <v>130</v>
      </c>
      <c r="U75" s="267">
        <v>134</v>
      </c>
      <c r="V75" s="267">
        <v>139</v>
      </c>
      <c r="W75" s="267">
        <v>144</v>
      </c>
      <c r="X75" s="267">
        <v>149</v>
      </c>
      <c r="Y75" s="267">
        <v>142</v>
      </c>
      <c r="Z75" s="267">
        <v>147</v>
      </c>
      <c r="AA75" s="267">
        <v>150</v>
      </c>
      <c r="AB75" s="267">
        <v>151</v>
      </c>
      <c r="AC75" s="267">
        <v>150</v>
      </c>
      <c r="AD75" s="267">
        <v>876</v>
      </c>
      <c r="AE75" s="267">
        <v>841</v>
      </c>
      <c r="AF75" s="267">
        <v>825</v>
      </c>
      <c r="AG75" s="267">
        <v>768</v>
      </c>
      <c r="AH75" s="267">
        <v>751</v>
      </c>
      <c r="AI75" s="267">
        <v>653</v>
      </c>
      <c r="AJ75" s="267">
        <v>637</v>
      </c>
      <c r="AK75" s="267">
        <v>581</v>
      </c>
      <c r="AL75" s="267">
        <v>453</v>
      </c>
      <c r="AM75" s="267">
        <v>390</v>
      </c>
      <c r="AN75" s="267">
        <v>258</v>
      </c>
      <c r="AO75" s="267">
        <v>176</v>
      </c>
      <c r="AP75" s="304">
        <v>203</v>
      </c>
      <c r="AQ75" s="293">
        <v>7</v>
      </c>
      <c r="AR75" s="267">
        <v>51</v>
      </c>
      <c r="AS75" s="273">
        <v>60</v>
      </c>
      <c r="AT75" s="311">
        <v>250</v>
      </c>
      <c r="AU75" s="311">
        <v>5173</v>
      </c>
      <c r="AV75" s="293">
        <v>368</v>
      </c>
      <c r="AW75" s="267">
        <v>385</v>
      </c>
      <c r="AX75" s="273">
        <v>2477</v>
      </c>
      <c r="AY75" s="311">
        <v>325</v>
      </c>
    </row>
    <row r="76" spans="2:51" ht="15.75" thickBot="1" x14ac:dyDescent="0.3">
      <c r="B76" s="345">
        <f t="shared" si="4"/>
        <v>61</v>
      </c>
      <c r="C76" s="258" t="s">
        <v>79</v>
      </c>
      <c r="D76" s="258" t="s">
        <v>71</v>
      </c>
      <c r="E76" s="261">
        <v>29044</v>
      </c>
      <c r="F76" s="238" t="s">
        <v>83</v>
      </c>
      <c r="G76" s="259" t="s">
        <v>28</v>
      </c>
      <c r="H76" s="231" t="s">
        <v>256</v>
      </c>
      <c r="I76" s="231" t="s">
        <v>256</v>
      </c>
      <c r="J76" s="231" t="s">
        <v>256</v>
      </c>
      <c r="K76" s="231" t="s">
        <v>256</v>
      </c>
      <c r="L76" s="231" t="s">
        <v>256</v>
      </c>
      <c r="M76" s="231" t="s">
        <v>256</v>
      </c>
      <c r="N76" s="231" t="s">
        <v>256</v>
      </c>
      <c r="O76" s="231" t="s">
        <v>256</v>
      </c>
      <c r="P76" s="231" t="s">
        <v>256</v>
      </c>
      <c r="Q76" s="231" t="s">
        <v>256</v>
      </c>
      <c r="R76" s="231" t="s">
        <v>256</v>
      </c>
      <c r="S76" s="231" t="s">
        <v>256</v>
      </c>
      <c r="T76" s="231" t="s">
        <v>256</v>
      </c>
      <c r="U76" s="231" t="s">
        <v>256</v>
      </c>
      <c r="V76" s="231" t="s">
        <v>256</v>
      </c>
      <c r="W76" s="231" t="s">
        <v>256</v>
      </c>
      <c r="X76" s="231" t="s">
        <v>256</v>
      </c>
      <c r="Y76" s="231" t="s">
        <v>256</v>
      </c>
      <c r="Z76" s="231" t="s">
        <v>256</v>
      </c>
      <c r="AA76" s="231" t="s">
        <v>256</v>
      </c>
      <c r="AB76" s="231" t="s">
        <v>256</v>
      </c>
      <c r="AC76" s="231" t="s">
        <v>256</v>
      </c>
      <c r="AD76" s="231" t="s">
        <v>256</v>
      </c>
      <c r="AE76" s="231" t="s">
        <v>256</v>
      </c>
      <c r="AF76" s="231" t="s">
        <v>256</v>
      </c>
      <c r="AG76" s="231" t="s">
        <v>256</v>
      </c>
      <c r="AH76" s="231" t="s">
        <v>256</v>
      </c>
      <c r="AI76" s="231" t="s">
        <v>256</v>
      </c>
      <c r="AJ76" s="231" t="s">
        <v>256</v>
      </c>
      <c r="AK76" s="231" t="s">
        <v>256</v>
      </c>
      <c r="AL76" s="231" t="s">
        <v>256</v>
      </c>
      <c r="AM76" s="231" t="s">
        <v>256</v>
      </c>
      <c r="AN76" s="231" t="s">
        <v>256</v>
      </c>
      <c r="AO76" s="231" t="s">
        <v>256</v>
      </c>
      <c r="AP76" s="231" t="s">
        <v>256</v>
      </c>
      <c r="AQ76" s="317" t="s">
        <v>256</v>
      </c>
      <c r="AR76" s="231" t="s">
        <v>256</v>
      </c>
      <c r="AS76" s="318" t="s">
        <v>256</v>
      </c>
      <c r="AT76" s="326" t="s">
        <v>256</v>
      </c>
      <c r="AU76" s="326" t="s">
        <v>256</v>
      </c>
      <c r="AV76" s="317" t="s">
        <v>256</v>
      </c>
      <c r="AW76" s="231" t="s">
        <v>256</v>
      </c>
      <c r="AX76" s="318" t="s">
        <v>256</v>
      </c>
      <c r="AY76" s="326" t="s">
        <v>256</v>
      </c>
    </row>
    <row r="77" spans="2:51" ht="15.75" thickBot="1" x14ac:dyDescent="0.3">
      <c r="B77" s="334"/>
      <c r="C77" s="266" t="s">
        <v>0</v>
      </c>
      <c r="D77" s="266" t="s">
        <v>139</v>
      </c>
      <c r="E77" s="266" t="s">
        <v>1</v>
      </c>
      <c r="F77" s="232" t="s">
        <v>197</v>
      </c>
      <c r="G77" s="233"/>
      <c r="H77" s="268">
        <f>+SUM(H78:H98)</f>
        <v>135830</v>
      </c>
      <c r="I77" s="268">
        <f t="shared" ref="I77:AY77" si="8">+SUM(I78:I98)</f>
        <v>10242</v>
      </c>
      <c r="J77" s="268">
        <f t="shared" si="8"/>
        <v>1367</v>
      </c>
      <c r="K77" s="268">
        <f t="shared" si="8"/>
        <v>1506</v>
      </c>
      <c r="L77" s="268">
        <f t="shared" si="8"/>
        <v>1692</v>
      </c>
      <c r="M77" s="268">
        <f t="shared" si="8"/>
        <v>1823</v>
      </c>
      <c r="N77" s="268">
        <f t="shared" si="8"/>
        <v>1899</v>
      </c>
      <c r="O77" s="268">
        <f t="shared" si="8"/>
        <v>1955</v>
      </c>
      <c r="P77" s="268">
        <f t="shared" si="8"/>
        <v>1855</v>
      </c>
      <c r="Q77" s="268">
        <f t="shared" si="8"/>
        <v>1863</v>
      </c>
      <c r="R77" s="268">
        <f t="shared" si="8"/>
        <v>1875</v>
      </c>
      <c r="S77" s="268">
        <f t="shared" si="8"/>
        <v>1885</v>
      </c>
      <c r="T77" s="268">
        <f t="shared" si="8"/>
        <v>1974</v>
      </c>
      <c r="U77" s="268">
        <f t="shared" si="8"/>
        <v>1991</v>
      </c>
      <c r="V77" s="268">
        <f t="shared" si="8"/>
        <v>2008</v>
      </c>
      <c r="W77" s="268">
        <f t="shared" si="8"/>
        <v>2028</v>
      </c>
      <c r="X77" s="268">
        <f t="shared" si="8"/>
        <v>2049</v>
      </c>
      <c r="Y77" s="268">
        <f t="shared" si="8"/>
        <v>1905</v>
      </c>
      <c r="Z77" s="268">
        <f t="shared" si="8"/>
        <v>1922</v>
      </c>
      <c r="AA77" s="268">
        <f t="shared" si="8"/>
        <v>1937</v>
      </c>
      <c r="AB77" s="268">
        <f t="shared" si="8"/>
        <v>1943</v>
      </c>
      <c r="AC77" s="268">
        <f t="shared" si="8"/>
        <v>1941</v>
      </c>
      <c r="AD77" s="268">
        <f t="shared" si="8"/>
        <v>10440</v>
      </c>
      <c r="AE77" s="268">
        <f t="shared" si="8"/>
        <v>10702</v>
      </c>
      <c r="AF77" s="268">
        <f t="shared" si="8"/>
        <v>10584</v>
      </c>
      <c r="AG77" s="268">
        <f t="shared" si="8"/>
        <v>10696</v>
      </c>
      <c r="AH77" s="268">
        <f t="shared" si="8"/>
        <v>9895</v>
      </c>
      <c r="AI77" s="268">
        <f t="shared" si="8"/>
        <v>8893</v>
      </c>
      <c r="AJ77" s="268">
        <f t="shared" si="8"/>
        <v>7962</v>
      </c>
      <c r="AK77" s="268">
        <f t="shared" si="8"/>
        <v>7152</v>
      </c>
      <c r="AL77" s="268">
        <f t="shared" si="8"/>
        <v>5784</v>
      </c>
      <c r="AM77" s="268">
        <f t="shared" si="8"/>
        <v>5122</v>
      </c>
      <c r="AN77" s="268">
        <f t="shared" si="8"/>
        <v>4032</v>
      </c>
      <c r="AO77" s="268">
        <f t="shared" si="8"/>
        <v>3282</v>
      </c>
      <c r="AP77" s="268">
        <f t="shared" si="8"/>
        <v>3868</v>
      </c>
      <c r="AQ77" s="321">
        <f t="shared" si="8"/>
        <v>82</v>
      </c>
      <c r="AR77" s="268">
        <f t="shared" si="8"/>
        <v>635</v>
      </c>
      <c r="AS77" s="322">
        <f t="shared" si="8"/>
        <v>728</v>
      </c>
      <c r="AT77" s="328">
        <f t="shared" si="8"/>
        <v>2064</v>
      </c>
      <c r="AU77" s="328">
        <f t="shared" si="8"/>
        <v>69194</v>
      </c>
      <c r="AV77" s="321">
        <f t="shared" si="8"/>
        <v>4756</v>
      </c>
      <c r="AW77" s="268">
        <f t="shared" si="8"/>
        <v>4809</v>
      </c>
      <c r="AX77" s="322">
        <f t="shared" si="8"/>
        <v>32820</v>
      </c>
      <c r="AY77" s="328">
        <f t="shared" si="8"/>
        <v>2469</v>
      </c>
    </row>
    <row r="78" spans="2:51" x14ac:dyDescent="0.25">
      <c r="B78" s="342">
        <f>+B76+1</f>
        <v>62</v>
      </c>
      <c r="C78" s="234" t="s">
        <v>20</v>
      </c>
      <c r="D78" s="234" t="s">
        <v>84</v>
      </c>
      <c r="E78" s="243">
        <v>5864</v>
      </c>
      <c r="F78" s="234" t="s">
        <v>99</v>
      </c>
      <c r="G78" s="235" t="s">
        <v>30</v>
      </c>
      <c r="H78" s="298">
        <v>5761</v>
      </c>
      <c r="I78" s="269">
        <v>401</v>
      </c>
      <c r="J78" s="269">
        <v>53</v>
      </c>
      <c r="K78" s="269">
        <v>57</v>
      </c>
      <c r="L78" s="269">
        <v>70</v>
      </c>
      <c r="M78" s="269">
        <v>70</v>
      </c>
      <c r="N78" s="269">
        <v>74</v>
      </c>
      <c r="O78" s="269">
        <v>77</v>
      </c>
      <c r="P78" s="269">
        <v>87</v>
      </c>
      <c r="Q78" s="269">
        <v>87</v>
      </c>
      <c r="R78" s="269">
        <v>89</v>
      </c>
      <c r="S78" s="269">
        <v>89</v>
      </c>
      <c r="T78" s="269">
        <v>93</v>
      </c>
      <c r="U78" s="269">
        <v>94</v>
      </c>
      <c r="V78" s="269">
        <v>94</v>
      </c>
      <c r="W78" s="269">
        <v>95</v>
      </c>
      <c r="X78" s="269">
        <v>95</v>
      </c>
      <c r="Y78" s="269">
        <v>89</v>
      </c>
      <c r="Z78" s="269">
        <v>90</v>
      </c>
      <c r="AA78" s="269">
        <v>90</v>
      </c>
      <c r="AB78" s="269">
        <v>90</v>
      </c>
      <c r="AC78" s="269">
        <v>90</v>
      </c>
      <c r="AD78" s="269">
        <v>463</v>
      </c>
      <c r="AE78" s="269">
        <v>466</v>
      </c>
      <c r="AF78" s="269">
        <v>452</v>
      </c>
      <c r="AG78" s="269">
        <v>456</v>
      </c>
      <c r="AH78" s="269">
        <v>419</v>
      </c>
      <c r="AI78" s="269">
        <v>369</v>
      </c>
      <c r="AJ78" s="269">
        <v>323</v>
      </c>
      <c r="AK78" s="269">
        <v>278</v>
      </c>
      <c r="AL78" s="269">
        <v>226</v>
      </c>
      <c r="AM78" s="269">
        <v>198</v>
      </c>
      <c r="AN78" s="269">
        <v>159</v>
      </c>
      <c r="AO78" s="269">
        <v>129</v>
      </c>
      <c r="AP78" s="303">
        <v>150</v>
      </c>
      <c r="AQ78" s="297">
        <v>3</v>
      </c>
      <c r="AR78" s="269">
        <v>24</v>
      </c>
      <c r="AS78" s="272">
        <v>29</v>
      </c>
      <c r="AT78" s="310">
        <v>87</v>
      </c>
      <c r="AU78" s="310">
        <v>2903</v>
      </c>
      <c r="AV78" s="297">
        <v>214</v>
      </c>
      <c r="AW78" s="269">
        <v>214</v>
      </c>
      <c r="AX78" s="272">
        <v>1400</v>
      </c>
      <c r="AY78" s="310">
        <v>100</v>
      </c>
    </row>
    <row r="79" spans="2:51" x14ac:dyDescent="0.25">
      <c r="B79" s="343">
        <f t="shared" si="4"/>
        <v>63</v>
      </c>
      <c r="C79" s="258" t="s">
        <v>20</v>
      </c>
      <c r="D79" s="258" t="s">
        <v>84</v>
      </c>
      <c r="E79" s="261">
        <v>5861</v>
      </c>
      <c r="F79" s="258" t="s">
        <v>96</v>
      </c>
      <c r="G79" s="259" t="s">
        <v>30</v>
      </c>
      <c r="H79" s="290">
        <v>9501</v>
      </c>
      <c r="I79" s="267">
        <v>663</v>
      </c>
      <c r="J79" s="267">
        <v>88</v>
      </c>
      <c r="K79" s="267">
        <v>95</v>
      </c>
      <c r="L79" s="267">
        <v>115</v>
      </c>
      <c r="M79" s="267">
        <v>116</v>
      </c>
      <c r="N79" s="267">
        <v>122</v>
      </c>
      <c r="O79" s="267">
        <v>127</v>
      </c>
      <c r="P79" s="267">
        <v>145</v>
      </c>
      <c r="Q79" s="267">
        <v>145</v>
      </c>
      <c r="R79" s="267">
        <v>146</v>
      </c>
      <c r="S79" s="267">
        <v>147</v>
      </c>
      <c r="T79" s="267">
        <v>154</v>
      </c>
      <c r="U79" s="267">
        <v>154</v>
      </c>
      <c r="V79" s="267">
        <v>155</v>
      </c>
      <c r="W79" s="267">
        <v>156</v>
      </c>
      <c r="X79" s="267">
        <v>158</v>
      </c>
      <c r="Y79" s="267">
        <v>146</v>
      </c>
      <c r="Z79" s="267">
        <v>147</v>
      </c>
      <c r="AA79" s="267">
        <v>149</v>
      </c>
      <c r="AB79" s="267">
        <v>149</v>
      </c>
      <c r="AC79" s="267">
        <v>149</v>
      </c>
      <c r="AD79" s="267">
        <v>764</v>
      </c>
      <c r="AE79" s="267">
        <v>768</v>
      </c>
      <c r="AF79" s="267">
        <v>745</v>
      </c>
      <c r="AG79" s="267">
        <v>752</v>
      </c>
      <c r="AH79" s="267">
        <v>692</v>
      </c>
      <c r="AI79" s="267">
        <v>606</v>
      </c>
      <c r="AJ79" s="267">
        <v>534</v>
      </c>
      <c r="AK79" s="267">
        <v>458</v>
      </c>
      <c r="AL79" s="267">
        <v>374</v>
      </c>
      <c r="AM79" s="267">
        <v>325</v>
      </c>
      <c r="AN79" s="267">
        <v>261</v>
      </c>
      <c r="AO79" s="267">
        <v>212</v>
      </c>
      <c r="AP79" s="304">
        <v>247</v>
      </c>
      <c r="AQ79" s="293">
        <v>5</v>
      </c>
      <c r="AR79" s="267">
        <v>40</v>
      </c>
      <c r="AS79" s="273">
        <v>47</v>
      </c>
      <c r="AT79" s="311">
        <v>144</v>
      </c>
      <c r="AU79" s="311">
        <v>4789</v>
      </c>
      <c r="AV79" s="293">
        <v>353</v>
      </c>
      <c r="AW79" s="267">
        <v>352</v>
      </c>
      <c r="AX79" s="273">
        <v>2307</v>
      </c>
      <c r="AY79" s="311">
        <v>164</v>
      </c>
    </row>
    <row r="80" spans="2:51" x14ac:dyDescent="0.25">
      <c r="B80" s="343">
        <f t="shared" si="4"/>
        <v>64</v>
      </c>
      <c r="C80" s="258" t="s">
        <v>20</v>
      </c>
      <c r="D80" s="258" t="s">
        <v>84</v>
      </c>
      <c r="E80" s="261">
        <v>5870</v>
      </c>
      <c r="F80" s="258" t="s">
        <v>105</v>
      </c>
      <c r="G80" s="259" t="s">
        <v>28</v>
      </c>
      <c r="H80" s="290">
        <v>4293</v>
      </c>
      <c r="I80" s="267">
        <v>299</v>
      </c>
      <c r="J80" s="267">
        <v>40</v>
      </c>
      <c r="K80" s="267">
        <v>43</v>
      </c>
      <c r="L80" s="267">
        <v>52</v>
      </c>
      <c r="M80" s="267">
        <v>52</v>
      </c>
      <c r="N80" s="267">
        <v>55</v>
      </c>
      <c r="O80" s="267">
        <v>57</v>
      </c>
      <c r="P80" s="267">
        <v>66</v>
      </c>
      <c r="Q80" s="267">
        <v>66</v>
      </c>
      <c r="R80" s="267">
        <v>66</v>
      </c>
      <c r="S80" s="267">
        <v>67</v>
      </c>
      <c r="T80" s="267">
        <v>69</v>
      </c>
      <c r="U80" s="267">
        <v>69</v>
      </c>
      <c r="V80" s="267">
        <v>71</v>
      </c>
      <c r="W80" s="267">
        <v>71</v>
      </c>
      <c r="X80" s="267">
        <v>71</v>
      </c>
      <c r="Y80" s="267">
        <v>67</v>
      </c>
      <c r="Z80" s="267">
        <v>67</v>
      </c>
      <c r="AA80" s="267">
        <v>67</v>
      </c>
      <c r="AB80" s="267">
        <v>67</v>
      </c>
      <c r="AC80" s="267">
        <v>67</v>
      </c>
      <c r="AD80" s="267">
        <v>346</v>
      </c>
      <c r="AE80" s="267">
        <v>347</v>
      </c>
      <c r="AF80" s="267">
        <v>337</v>
      </c>
      <c r="AG80" s="267">
        <v>339</v>
      </c>
      <c r="AH80" s="267">
        <v>312</v>
      </c>
      <c r="AI80" s="267">
        <v>274</v>
      </c>
      <c r="AJ80" s="267">
        <v>241</v>
      </c>
      <c r="AK80" s="267">
        <v>207</v>
      </c>
      <c r="AL80" s="267">
        <v>169</v>
      </c>
      <c r="AM80" s="267">
        <v>147</v>
      </c>
      <c r="AN80" s="267">
        <v>117</v>
      </c>
      <c r="AO80" s="267">
        <v>95</v>
      </c>
      <c r="AP80" s="304">
        <v>112</v>
      </c>
      <c r="AQ80" s="293">
        <v>2</v>
      </c>
      <c r="AR80" s="267">
        <v>18</v>
      </c>
      <c r="AS80" s="273">
        <v>21</v>
      </c>
      <c r="AT80" s="311">
        <v>64</v>
      </c>
      <c r="AU80" s="311">
        <v>2165</v>
      </c>
      <c r="AV80" s="293">
        <v>160</v>
      </c>
      <c r="AW80" s="267">
        <v>159</v>
      </c>
      <c r="AX80" s="273">
        <v>1042</v>
      </c>
      <c r="AY80" s="311">
        <v>75</v>
      </c>
    </row>
    <row r="81" spans="2:51" x14ac:dyDescent="0.25">
      <c r="B81" s="343">
        <f t="shared" si="4"/>
        <v>65</v>
      </c>
      <c r="C81" s="258" t="s">
        <v>20</v>
      </c>
      <c r="D81" s="258" t="s">
        <v>84</v>
      </c>
      <c r="E81" s="261">
        <v>5867</v>
      </c>
      <c r="F81" s="258" t="s">
        <v>102</v>
      </c>
      <c r="G81" s="259" t="s">
        <v>28</v>
      </c>
      <c r="H81" s="290">
        <v>2596</v>
      </c>
      <c r="I81" s="267">
        <v>181</v>
      </c>
      <c r="J81" s="267">
        <v>24</v>
      </c>
      <c r="K81" s="267">
        <v>26</v>
      </c>
      <c r="L81" s="267">
        <v>31</v>
      </c>
      <c r="M81" s="267">
        <v>32</v>
      </c>
      <c r="N81" s="267">
        <v>33</v>
      </c>
      <c r="O81" s="267">
        <v>35</v>
      </c>
      <c r="P81" s="267">
        <v>40</v>
      </c>
      <c r="Q81" s="267">
        <v>40</v>
      </c>
      <c r="R81" s="267">
        <v>40</v>
      </c>
      <c r="S81" s="267">
        <v>40</v>
      </c>
      <c r="T81" s="267">
        <v>42</v>
      </c>
      <c r="U81" s="267">
        <v>42</v>
      </c>
      <c r="V81" s="267">
        <v>42</v>
      </c>
      <c r="W81" s="267">
        <v>42</v>
      </c>
      <c r="X81" s="267">
        <v>44</v>
      </c>
      <c r="Y81" s="267">
        <v>40</v>
      </c>
      <c r="Z81" s="267">
        <v>40</v>
      </c>
      <c r="AA81" s="267">
        <v>41</v>
      </c>
      <c r="AB81" s="267">
        <v>41</v>
      </c>
      <c r="AC81" s="267">
        <v>41</v>
      </c>
      <c r="AD81" s="267">
        <v>209</v>
      </c>
      <c r="AE81" s="267">
        <v>209</v>
      </c>
      <c r="AF81" s="267">
        <v>203</v>
      </c>
      <c r="AG81" s="267">
        <v>206</v>
      </c>
      <c r="AH81" s="267">
        <v>189</v>
      </c>
      <c r="AI81" s="267">
        <v>165</v>
      </c>
      <c r="AJ81" s="267">
        <v>146</v>
      </c>
      <c r="AK81" s="267">
        <v>125</v>
      </c>
      <c r="AL81" s="267">
        <v>102</v>
      </c>
      <c r="AM81" s="267">
        <v>89</v>
      </c>
      <c r="AN81" s="267">
        <v>71</v>
      </c>
      <c r="AO81" s="267">
        <v>58</v>
      </c>
      <c r="AP81" s="304">
        <v>68</v>
      </c>
      <c r="AQ81" s="293">
        <v>1</v>
      </c>
      <c r="AR81" s="267">
        <v>11</v>
      </c>
      <c r="AS81" s="273">
        <v>13</v>
      </c>
      <c r="AT81" s="311">
        <v>39</v>
      </c>
      <c r="AU81" s="311">
        <v>1309</v>
      </c>
      <c r="AV81" s="293">
        <v>96</v>
      </c>
      <c r="AW81" s="267">
        <v>96</v>
      </c>
      <c r="AX81" s="273">
        <v>630</v>
      </c>
      <c r="AY81" s="311">
        <v>45</v>
      </c>
    </row>
    <row r="82" spans="2:51" x14ac:dyDescent="0.25">
      <c r="B82" s="343">
        <f t="shared" si="4"/>
        <v>66</v>
      </c>
      <c r="C82" s="258" t="s">
        <v>20</v>
      </c>
      <c r="D82" s="258" t="s">
        <v>84</v>
      </c>
      <c r="E82" s="261">
        <v>5862</v>
      </c>
      <c r="F82" s="258" t="s">
        <v>97</v>
      </c>
      <c r="G82" s="259" t="s">
        <v>30</v>
      </c>
      <c r="H82" s="290">
        <v>18217</v>
      </c>
      <c r="I82" s="267">
        <v>1269</v>
      </c>
      <c r="J82" s="267">
        <v>168</v>
      </c>
      <c r="K82" s="267">
        <v>182</v>
      </c>
      <c r="L82" s="267">
        <v>220</v>
      </c>
      <c r="M82" s="267">
        <v>223</v>
      </c>
      <c r="N82" s="267">
        <v>233</v>
      </c>
      <c r="O82" s="267">
        <v>243</v>
      </c>
      <c r="P82" s="267">
        <v>277</v>
      </c>
      <c r="Q82" s="267">
        <v>278</v>
      </c>
      <c r="R82" s="267">
        <v>277</v>
      </c>
      <c r="S82" s="267">
        <v>282</v>
      </c>
      <c r="T82" s="267">
        <v>292</v>
      </c>
      <c r="U82" s="267">
        <v>298</v>
      </c>
      <c r="V82" s="267">
        <v>298</v>
      </c>
      <c r="W82" s="267">
        <v>301</v>
      </c>
      <c r="X82" s="267">
        <v>301</v>
      </c>
      <c r="Y82" s="267">
        <v>279</v>
      </c>
      <c r="Z82" s="267">
        <v>282</v>
      </c>
      <c r="AA82" s="267">
        <v>284</v>
      </c>
      <c r="AB82" s="267">
        <v>286</v>
      </c>
      <c r="AC82" s="267">
        <v>284</v>
      </c>
      <c r="AD82" s="267">
        <v>1469</v>
      </c>
      <c r="AE82" s="267">
        <v>1473</v>
      </c>
      <c r="AF82" s="267">
        <v>1428</v>
      </c>
      <c r="AG82" s="267">
        <v>1440</v>
      </c>
      <c r="AH82" s="267">
        <v>1326</v>
      </c>
      <c r="AI82" s="267">
        <v>1162</v>
      </c>
      <c r="AJ82" s="267">
        <v>1025</v>
      </c>
      <c r="AK82" s="267">
        <v>881</v>
      </c>
      <c r="AL82" s="267">
        <v>716</v>
      </c>
      <c r="AM82" s="267">
        <v>624</v>
      </c>
      <c r="AN82" s="267">
        <v>502</v>
      </c>
      <c r="AO82" s="267">
        <v>408</v>
      </c>
      <c r="AP82" s="304">
        <v>475</v>
      </c>
      <c r="AQ82" s="293">
        <v>10</v>
      </c>
      <c r="AR82" s="267">
        <v>77</v>
      </c>
      <c r="AS82" s="273">
        <v>91</v>
      </c>
      <c r="AT82" s="311">
        <v>278</v>
      </c>
      <c r="AU82" s="311">
        <v>9173</v>
      </c>
      <c r="AV82" s="293">
        <v>675</v>
      </c>
      <c r="AW82" s="267">
        <v>678</v>
      </c>
      <c r="AX82" s="273">
        <v>4426</v>
      </c>
      <c r="AY82" s="311">
        <v>316</v>
      </c>
    </row>
    <row r="83" spans="2:51" x14ac:dyDescent="0.25">
      <c r="B83" s="343">
        <f t="shared" ref="B83:B98" si="9">+B82+1</f>
        <v>67</v>
      </c>
      <c r="C83" s="258" t="s">
        <v>20</v>
      </c>
      <c r="D83" s="258" t="s">
        <v>84</v>
      </c>
      <c r="E83" s="261">
        <v>5982</v>
      </c>
      <c r="F83" s="258" t="s">
        <v>106</v>
      </c>
      <c r="G83" s="259" t="s">
        <v>30</v>
      </c>
      <c r="H83" s="231" t="s">
        <v>256</v>
      </c>
      <c r="I83" s="231" t="s">
        <v>256</v>
      </c>
      <c r="J83" s="231" t="s">
        <v>256</v>
      </c>
      <c r="K83" s="231" t="s">
        <v>256</v>
      </c>
      <c r="L83" s="231" t="s">
        <v>256</v>
      </c>
      <c r="M83" s="231" t="s">
        <v>256</v>
      </c>
      <c r="N83" s="231" t="s">
        <v>256</v>
      </c>
      <c r="O83" s="231" t="s">
        <v>256</v>
      </c>
      <c r="P83" s="231" t="s">
        <v>256</v>
      </c>
      <c r="Q83" s="231" t="s">
        <v>256</v>
      </c>
      <c r="R83" s="231" t="s">
        <v>256</v>
      </c>
      <c r="S83" s="231" t="s">
        <v>256</v>
      </c>
      <c r="T83" s="231" t="s">
        <v>256</v>
      </c>
      <c r="U83" s="231" t="s">
        <v>256</v>
      </c>
      <c r="V83" s="231" t="s">
        <v>256</v>
      </c>
      <c r="W83" s="231" t="s">
        <v>256</v>
      </c>
      <c r="X83" s="231" t="s">
        <v>256</v>
      </c>
      <c r="Y83" s="231" t="s">
        <v>256</v>
      </c>
      <c r="Z83" s="231" t="s">
        <v>256</v>
      </c>
      <c r="AA83" s="231" t="s">
        <v>256</v>
      </c>
      <c r="AB83" s="231" t="s">
        <v>256</v>
      </c>
      <c r="AC83" s="231" t="s">
        <v>256</v>
      </c>
      <c r="AD83" s="231" t="s">
        <v>256</v>
      </c>
      <c r="AE83" s="231" t="s">
        <v>256</v>
      </c>
      <c r="AF83" s="231" t="s">
        <v>256</v>
      </c>
      <c r="AG83" s="231" t="s">
        <v>256</v>
      </c>
      <c r="AH83" s="231" t="s">
        <v>256</v>
      </c>
      <c r="AI83" s="231" t="s">
        <v>256</v>
      </c>
      <c r="AJ83" s="231" t="s">
        <v>256</v>
      </c>
      <c r="AK83" s="231" t="s">
        <v>256</v>
      </c>
      <c r="AL83" s="231" t="s">
        <v>256</v>
      </c>
      <c r="AM83" s="231" t="s">
        <v>256</v>
      </c>
      <c r="AN83" s="231" t="s">
        <v>256</v>
      </c>
      <c r="AO83" s="231" t="s">
        <v>256</v>
      </c>
      <c r="AP83" s="231" t="s">
        <v>256</v>
      </c>
      <c r="AQ83" s="317" t="s">
        <v>256</v>
      </c>
      <c r="AR83" s="231" t="s">
        <v>256</v>
      </c>
      <c r="AS83" s="318" t="s">
        <v>256</v>
      </c>
      <c r="AT83" s="326" t="s">
        <v>256</v>
      </c>
      <c r="AU83" s="326" t="s">
        <v>256</v>
      </c>
      <c r="AV83" s="317" t="s">
        <v>256</v>
      </c>
      <c r="AW83" s="231" t="s">
        <v>256</v>
      </c>
      <c r="AX83" s="318" t="s">
        <v>256</v>
      </c>
      <c r="AY83" s="326" t="s">
        <v>256</v>
      </c>
    </row>
    <row r="84" spans="2:51" x14ac:dyDescent="0.25">
      <c r="B84" s="343">
        <f t="shared" si="9"/>
        <v>68</v>
      </c>
      <c r="C84" s="258" t="s">
        <v>20</v>
      </c>
      <c r="D84" s="258" t="s">
        <v>84</v>
      </c>
      <c r="E84" s="261">
        <v>5868</v>
      </c>
      <c r="F84" s="258" t="s">
        <v>103</v>
      </c>
      <c r="G84" s="259" t="s">
        <v>28</v>
      </c>
      <c r="H84" s="290">
        <v>6474</v>
      </c>
      <c r="I84" s="267">
        <v>451</v>
      </c>
      <c r="J84" s="267">
        <v>60</v>
      </c>
      <c r="K84" s="267">
        <v>65</v>
      </c>
      <c r="L84" s="267">
        <v>78</v>
      </c>
      <c r="M84" s="267">
        <v>79</v>
      </c>
      <c r="N84" s="267">
        <v>83</v>
      </c>
      <c r="O84" s="267">
        <v>86</v>
      </c>
      <c r="P84" s="267">
        <v>98</v>
      </c>
      <c r="Q84" s="267">
        <v>98</v>
      </c>
      <c r="R84" s="267">
        <v>100</v>
      </c>
      <c r="S84" s="267">
        <v>100</v>
      </c>
      <c r="T84" s="267">
        <v>105</v>
      </c>
      <c r="U84" s="267">
        <v>105</v>
      </c>
      <c r="V84" s="267">
        <v>106</v>
      </c>
      <c r="W84" s="267">
        <v>106</v>
      </c>
      <c r="X84" s="267">
        <v>107</v>
      </c>
      <c r="Y84" s="267">
        <v>100</v>
      </c>
      <c r="Z84" s="267">
        <v>101</v>
      </c>
      <c r="AA84" s="267">
        <v>101</v>
      </c>
      <c r="AB84" s="267">
        <v>101</v>
      </c>
      <c r="AC84" s="267">
        <v>101</v>
      </c>
      <c r="AD84" s="267">
        <v>521</v>
      </c>
      <c r="AE84" s="267">
        <v>524</v>
      </c>
      <c r="AF84" s="267">
        <v>508</v>
      </c>
      <c r="AG84" s="267">
        <v>512</v>
      </c>
      <c r="AH84" s="267">
        <v>472</v>
      </c>
      <c r="AI84" s="267">
        <v>413</v>
      </c>
      <c r="AJ84" s="267">
        <v>364</v>
      </c>
      <c r="AK84" s="267">
        <v>314</v>
      </c>
      <c r="AL84" s="267">
        <v>255</v>
      </c>
      <c r="AM84" s="267">
        <v>221</v>
      </c>
      <c r="AN84" s="267">
        <v>177</v>
      </c>
      <c r="AO84" s="267">
        <v>145</v>
      </c>
      <c r="AP84" s="304">
        <v>168</v>
      </c>
      <c r="AQ84" s="293">
        <v>4</v>
      </c>
      <c r="AR84" s="267">
        <v>27</v>
      </c>
      <c r="AS84" s="273">
        <v>32</v>
      </c>
      <c r="AT84" s="311">
        <v>98</v>
      </c>
      <c r="AU84" s="311">
        <v>3262</v>
      </c>
      <c r="AV84" s="293">
        <v>240</v>
      </c>
      <c r="AW84" s="267">
        <v>241</v>
      </c>
      <c r="AX84" s="273">
        <v>1573</v>
      </c>
      <c r="AY84" s="311">
        <v>113</v>
      </c>
    </row>
    <row r="85" spans="2:51" x14ac:dyDescent="0.25">
      <c r="B85" s="343">
        <f t="shared" si="9"/>
        <v>69</v>
      </c>
      <c r="C85" s="258" t="s">
        <v>20</v>
      </c>
      <c r="D85" s="258" t="s">
        <v>84</v>
      </c>
      <c r="E85" s="261">
        <v>5863</v>
      </c>
      <c r="F85" s="258" t="s">
        <v>98</v>
      </c>
      <c r="G85" s="259" t="s">
        <v>30</v>
      </c>
      <c r="H85" s="290">
        <v>11816</v>
      </c>
      <c r="I85" s="267">
        <v>823</v>
      </c>
      <c r="J85" s="267">
        <v>109</v>
      </c>
      <c r="K85" s="267">
        <v>118</v>
      </c>
      <c r="L85" s="267">
        <v>143</v>
      </c>
      <c r="M85" s="267">
        <v>144</v>
      </c>
      <c r="N85" s="267">
        <v>151</v>
      </c>
      <c r="O85" s="267">
        <v>158</v>
      </c>
      <c r="P85" s="267">
        <v>180</v>
      </c>
      <c r="Q85" s="267">
        <v>180</v>
      </c>
      <c r="R85" s="267">
        <v>182</v>
      </c>
      <c r="S85" s="267">
        <v>183</v>
      </c>
      <c r="T85" s="267">
        <v>191</v>
      </c>
      <c r="U85" s="267">
        <v>192</v>
      </c>
      <c r="V85" s="267">
        <v>193</v>
      </c>
      <c r="W85" s="267">
        <v>194</v>
      </c>
      <c r="X85" s="267">
        <v>196</v>
      </c>
      <c r="Y85" s="267">
        <v>183</v>
      </c>
      <c r="Z85" s="267">
        <v>183</v>
      </c>
      <c r="AA85" s="267">
        <v>184</v>
      </c>
      <c r="AB85" s="267">
        <v>184</v>
      </c>
      <c r="AC85" s="267">
        <v>184</v>
      </c>
      <c r="AD85" s="267">
        <v>952</v>
      </c>
      <c r="AE85" s="267">
        <v>956</v>
      </c>
      <c r="AF85" s="267">
        <v>926</v>
      </c>
      <c r="AG85" s="267">
        <v>935</v>
      </c>
      <c r="AH85" s="267">
        <v>861</v>
      </c>
      <c r="AI85" s="267">
        <v>755</v>
      </c>
      <c r="AJ85" s="267">
        <v>664</v>
      </c>
      <c r="AK85" s="267">
        <v>570</v>
      </c>
      <c r="AL85" s="267">
        <v>464</v>
      </c>
      <c r="AM85" s="267">
        <v>405</v>
      </c>
      <c r="AN85" s="267">
        <v>324</v>
      </c>
      <c r="AO85" s="267">
        <v>265</v>
      </c>
      <c r="AP85" s="304">
        <v>307</v>
      </c>
      <c r="AQ85" s="293">
        <v>7</v>
      </c>
      <c r="AR85" s="267">
        <v>50</v>
      </c>
      <c r="AS85" s="273">
        <v>59</v>
      </c>
      <c r="AT85" s="311">
        <v>179</v>
      </c>
      <c r="AU85" s="311">
        <v>5954</v>
      </c>
      <c r="AV85" s="293">
        <v>439</v>
      </c>
      <c r="AW85" s="267">
        <v>438</v>
      </c>
      <c r="AX85" s="273">
        <v>2871</v>
      </c>
      <c r="AY85" s="311">
        <v>205</v>
      </c>
    </row>
    <row r="86" spans="2:51" x14ac:dyDescent="0.25">
      <c r="B86" s="343">
        <f t="shared" si="9"/>
        <v>70</v>
      </c>
      <c r="C86" s="258" t="s">
        <v>20</v>
      </c>
      <c r="D86" s="258" t="s">
        <v>84</v>
      </c>
      <c r="E86" s="261">
        <v>5866</v>
      </c>
      <c r="F86" s="258" t="s">
        <v>101</v>
      </c>
      <c r="G86" s="259" t="s">
        <v>28</v>
      </c>
      <c r="H86" s="290">
        <v>3645</v>
      </c>
      <c r="I86" s="267">
        <v>255</v>
      </c>
      <c r="J86" s="267">
        <v>34</v>
      </c>
      <c r="K86" s="267">
        <v>36</v>
      </c>
      <c r="L86" s="267">
        <v>44</v>
      </c>
      <c r="M86" s="267">
        <v>45</v>
      </c>
      <c r="N86" s="267">
        <v>47</v>
      </c>
      <c r="O86" s="267">
        <v>49</v>
      </c>
      <c r="P86" s="267">
        <v>56</v>
      </c>
      <c r="Q86" s="267">
        <v>56</v>
      </c>
      <c r="R86" s="267">
        <v>56</v>
      </c>
      <c r="S86" s="267">
        <v>56</v>
      </c>
      <c r="T86" s="267">
        <v>59</v>
      </c>
      <c r="U86" s="267">
        <v>59</v>
      </c>
      <c r="V86" s="267">
        <v>60</v>
      </c>
      <c r="W86" s="267">
        <v>60</v>
      </c>
      <c r="X86" s="267">
        <v>60</v>
      </c>
      <c r="Y86" s="267">
        <v>56</v>
      </c>
      <c r="Z86" s="267">
        <v>56</v>
      </c>
      <c r="AA86" s="267">
        <v>57</v>
      </c>
      <c r="AB86" s="267">
        <v>57</v>
      </c>
      <c r="AC86" s="267">
        <v>57</v>
      </c>
      <c r="AD86" s="267">
        <v>293</v>
      </c>
      <c r="AE86" s="267">
        <v>295</v>
      </c>
      <c r="AF86" s="267">
        <v>285</v>
      </c>
      <c r="AG86" s="267">
        <v>288</v>
      </c>
      <c r="AH86" s="267">
        <v>265</v>
      </c>
      <c r="AI86" s="267">
        <v>232</v>
      </c>
      <c r="AJ86" s="267">
        <v>205</v>
      </c>
      <c r="AK86" s="267">
        <v>177</v>
      </c>
      <c r="AL86" s="267">
        <v>143</v>
      </c>
      <c r="AM86" s="267">
        <v>125</v>
      </c>
      <c r="AN86" s="267">
        <v>100</v>
      </c>
      <c r="AO86" s="267">
        <v>82</v>
      </c>
      <c r="AP86" s="304">
        <v>95</v>
      </c>
      <c r="AQ86" s="293">
        <v>2</v>
      </c>
      <c r="AR86" s="267">
        <v>15</v>
      </c>
      <c r="AS86" s="273">
        <v>18</v>
      </c>
      <c r="AT86" s="311">
        <v>55</v>
      </c>
      <c r="AU86" s="311">
        <v>1837</v>
      </c>
      <c r="AV86" s="293">
        <v>135</v>
      </c>
      <c r="AW86" s="267">
        <v>135</v>
      </c>
      <c r="AX86" s="273">
        <v>884</v>
      </c>
      <c r="AY86" s="311">
        <v>63</v>
      </c>
    </row>
    <row r="87" spans="2:51" x14ac:dyDescent="0.25">
      <c r="B87" s="343">
        <f t="shared" si="9"/>
        <v>71</v>
      </c>
      <c r="C87" s="258" t="s">
        <v>20</v>
      </c>
      <c r="D87" s="258" t="s">
        <v>84</v>
      </c>
      <c r="E87" s="261">
        <v>5869</v>
      </c>
      <c r="F87" s="258" t="s">
        <v>104</v>
      </c>
      <c r="G87" s="259" t="s">
        <v>28</v>
      </c>
      <c r="H87" s="290">
        <v>7481</v>
      </c>
      <c r="I87" s="267">
        <v>521</v>
      </c>
      <c r="J87" s="267">
        <v>69</v>
      </c>
      <c r="K87" s="267">
        <v>75</v>
      </c>
      <c r="L87" s="267">
        <v>90</v>
      </c>
      <c r="M87" s="267">
        <v>91</v>
      </c>
      <c r="N87" s="267">
        <v>96</v>
      </c>
      <c r="O87" s="267">
        <v>100</v>
      </c>
      <c r="P87" s="267">
        <v>113</v>
      </c>
      <c r="Q87" s="267">
        <v>115</v>
      </c>
      <c r="R87" s="267">
        <v>115</v>
      </c>
      <c r="S87" s="267">
        <v>116</v>
      </c>
      <c r="T87" s="267">
        <v>121</v>
      </c>
      <c r="U87" s="267">
        <v>121</v>
      </c>
      <c r="V87" s="267">
        <v>122</v>
      </c>
      <c r="W87" s="267">
        <v>124</v>
      </c>
      <c r="X87" s="267">
        <v>124</v>
      </c>
      <c r="Y87" s="267">
        <v>116</v>
      </c>
      <c r="Z87" s="267">
        <v>116</v>
      </c>
      <c r="AA87" s="267">
        <v>116</v>
      </c>
      <c r="AB87" s="267">
        <v>117</v>
      </c>
      <c r="AC87" s="267">
        <v>117</v>
      </c>
      <c r="AD87" s="267">
        <v>602</v>
      </c>
      <c r="AE87" s="267">
        <v>605</v>
      </c>
      <c r="AF87" s="267">
        <v>587</v>
      </c>
      <c r="AG87" s="267">
        <v>592</v>
      </c>
      <c r="AH87" s="267">
        <v>545</v>
      </c>
      <c r="AI87" s="267">
        <v>478</v>
      </c>
      <c r="AJ87" s="267">
        <v>421</v>
      </c>
      <c r="AK87" s="267">
        <v>361</v>
      </c>
      <c r="AL87" s="267">
        <v>294</v>
      </c>
      <c r="AM87" s="267">
        <v>256</v>
      </c>
      <c r="AN87" s="267">
        <v>205</v>
      </c>
      <c r="AO87" s="267">
        <v>166</v>
      </c>
      <c r="AP87" s="304">
        <v>195</v>
      </c>
      <c r="AQ87" s="293">
        <v>4</v>
      </c>
      <c r="AR87" s="267">
        <v>32</v>
      </c>
      <c r="AS87" s="273">
        <v>37</v>
      </c>
      <c r="AT87" s="311">
        <v>113</v>
      </c>
      <c r="AU87" s="311">
        <v>3771</v>
      </c>
      <c r="AV87" s="293">
        <v>278</v>
      </c>
      <c r="AW87" s="267">
        <v>277</v>
      </c>
      <c r="AX87" s="273">
        <v>1817</v>
      </c>
      <c r="AY87" s="311">
        <v>130</v>
      </c>
    </row>
    <row r="88" spans="2:51" x14ac:dyDescent="0.25">
      <c r="B88" s="343">
        <f t="shared" si="9"/>
        <v>72</v>
      </c>
      <c r="C88" s="258" t="s">
        <v>20</v>
      </c>
      <c r="D88" s="258" t="s">
        <v>84</v>
      </c>
      <c r="E88" s="261">
        <v>5865</v>
      </c>
      <c r="F88" s="258" t="s">
        <v>100</v>
      </c>
      <c r="G88" s="259" t="s">
        <v>28</v>
      </c>
      <c r="H88" s="290">
        <v>3326</v>
      </c>
      <c r="I88" s="267">
        <v>232</v>
      </c>
      <c r="J88" s="267">
        <v>31</v>
      </c>
      <c r="K88" s="267">
        <v>33</v>
      </c>
      <c r="L88" s="267">
        <v>40</v>
      </c>
      <c r="M88" s="267">
        <v>41</v>
      </c>
      <c r="N88" s="267">
        <v>43</v>
      </c>
      <c r="O88" s="267">
        <v>44</v>
      </c>
      <c r="P88" s="267">
        <v>51</v>
      </c>
      <c r="Q88" s="267">
        <v>51</v>
      </c>
      <c r="R88" s="267">
        <v>50</v>
      </c>
      <c r="S88" s="267">
        <v>52</v>
      </c>
      <c r="T88" s="267">
        <v>53</v>
      </c>
      <c r="U88" s="267">
        <v>54</v>
      </c>
      <c r="V88" s="267">
        <v>54</v>
      </c>
      <c r="W88" s="267">
        <v>54</v>
      </c>
      <c r="X88" s="267">
        <v>54</v>
      </c>
      <c r="Y88" s="267">
        <v>52</v>
      </c>
      <c r="Z88" s="267">
        <v>52</v>
      </c>
      <c r="AA88" s="267">
        <v>52</v>
      </c>
      <c r="AB88" s="267">
        <v>52</v>
      </c>
      <c r="AC88" s="267">
        <v>52</v>
      </c>
      <c r="AD88" s="267">
        <v>267</v>
      </c>
      <c r="AE88" s="267">
        <v>270</v>
      </c>
      <c r="AF88" s="267">
        <v>261</v>
      </c>
      <c r="AG88" s="267">
        <v>263</v>
      </c>
      <c r="AH88" s="267">
        <v>242</v>
      </c>
      <c r="AI88" s="267">
        <v>213</v>
      </c>
      <c r="AJ88" s="267">
        <v>187</v>
      </c>
      <c r="AK88" s="267">
        <v>161</v>
      </c>
      <c r="AL88" s="267">
        <v>131</v>
      </c>
      <c r="AM88" s="267">
        <v>114</v>
      </c>
      <c r="AN88" s="267">
        <v>91</v>
      </c>
      <c r="AO88" s="267">
        <v>74</v>
      </c>
      <c r="AP88" s="304">
        <v>87</v>
      </c>
      <c r="AQ88" s="293">
        <v>2</v>
      </c>
      <c r="AR88" s="267">
        <v>14</v>
      </c>
      <c r="AS88" s="273">
        <v>17</v>
      </c>
      <c r="AT88" s="311">
        <v>50</v>
      </c>
      <c r="AU88" s="311">
        <v>1675</v>
      </c>
      <c r="AV88" s="293">
        <v>123</v>
      </c>
      <c r="AW88" s="267">
        <v>124</v>
      </c>
      <c r="AX88" s="273">
        <v>808</v>
      </c>
      <c r="AY88" s="311">
        <v>58</v>
      </c>
    </row>
    <row r="89" spans="2:51" x14ac:dyDescent="0.25">
      <c r="B89" s="343">
        <f t="shared" si="9"/>
        <v>73</v>
      </c>
      <c r="C89" s="258" t="s">
        <v>20</v>
      </c>
      <c r="D89" s="258" t="s">
        <v>84</v>
      </c>
      <c r="E89" s="261">
        <v>5943</v>
      </c>
      <c r="F89" s="258" t="s">
        <v>94</v>
      </c>
      <c r="G89" s="259" t="s">
        <v>28</v>
      </c>
      <c r="H89" s="290">
        <v>1946</v>
      </c>
      <c r="I89" s="267">
        <v>136</v>
      </c>
      <c r="J89" s="267">
        <v>18</v>
      </c>
      <c r="K89" s="267">
        <v>19</v>
      </c>
      <c r="L89" s="267">
        <v>24</v>
      </c>
      <c r="M89" s="267">
        <v>24</v>
      </c>
      <c r="N89" s="267">
        <v>25</v>
      </c>
      <c r="O89" s="267">
        <v>26</v>
      </c>
      <c r="P89" s="267">
        <v>30</v>
      </c>
      <c r="Q89" s="267">
        <v>30</v>
      </c>
      <c r="R89" s="267">
        <v>30</v>
      </c>
      <c r="S89" s="267">
        <v>30</v>
      </c>
      <c r="T89" s="267">
        <v>31</v>
      </c>
      <c r="U89" s="267">
        <v>31</v>
      </c>
      <c r="V89" s="267">
        <v>31</v>
      </c>
      <c r="W89" s="267">
        <v>33</v>
      </c>
      <c r="X89" s="267">
        <v>33</v>
      </c>
      <c r="Y89" s="267">
        <v>30</v>
      </c>
      <c r="Z89" s="267">
        <v>30</v>
      </c>
      <c r="AA89" s="267">
        <v>30</v>
      </c>
      <c r="AB89" s="267">
        <v>30</v>
      </c>
      <c r="AC89" s="267">
        <v>30</v>
      </c>
      <c r="AD89" s="267">
        <v>157</v>
      </c>
      <c r="AE89" s="267">
        <v>157</v>
      </c>
      <c r="AF89" s="267">
        <v>153</v>
      </c>
      <c r="AG89" s="267">
        <v>154</v>
      </c>
      <c r="AH89" s="267">
        <v>142</v>
      </c>
      <c r="AI89" s="267">
        <v>125</v>
      </c>
      <c r="AJ89" s="267">
        <v>109</v>
      </c>
      <c r="AK89" s="267">
        <v>94</v>
      </c>
      <c r="AL89" s="267">
        <v>77</v>
      </c>
      <c r="AM89" s="267">
        <v>66</v>
      </c>
      <c r="AN89" s="267">
        <v>53</v>
      </c>
      <c r="AO89" s="267">
        <v>43</v>
      </c>
      <c r="AP89" s="304">
        <v>51</v>
      </c>
      <c r="AQ89" s="293">
        <v>1</v>
      </c>
      <c r="AR89" s="267">
        <v>8</v>
      </c>
      <c r="AS89" s="273">
        <v>10</v>
      </c>
      <c r="AT89" s="311">
        <v>29</v>
      </c>
      <c r="AU89" s="311">
        <v>979</v>
      </c>
      <c r="AV89" s="293">
        <v>73</v>
      </c>
      <c r="AW89" s="267">
        <v>72</v>
      </c>
      <c r="AX89" s="273">
        <v>474</v>
      </c>
      <c r="AY89" s="311">
        <v>33</v>
      </c>
    </row>
    <row r="90" spans="2:51" x14ac:dyDescent="0.25">
      <c r="B90" s="343">
        <f t="shared" si="9"/>
        <v>74</v>
      </c>
      <c r="C90" s="258" t="s">
        <v>85</v>
      </c>
      <c r="D90" s="258" t="s">
        <v>84</v>
      </c>
      <c r="E90" s="261">
        <v>5935</v>
      </c>
      <c r="F90" s="258" t="s">
        <v>86</v>
      </c>
      <c r="G90" s="259" t="s">
        <v>30</v>
      </c>
      <c r="H90" s="290">
        <v>8771</v>
      </c>
      <c r="I90" s="267">
        <v>764</v>
      </c>
      <c r="J90" s="267">
        <v>103</v>
      </c>
      <c r="K90" s="267">
        <v>117</v>
      </c>
      <c r="L90" s="267">
        <v>116</v>
      </c>
      <c r="M90" s="267">
        <v>139</v>
      </c>
      <c r="N90" s="267">
        <v>144</v>
      </c>
      <c r="O90" s="267">
        <v>145</v>
      </c>
      <c r="P90" s="267">
        <v>91</v>
      </c>
      <c r="Q90" s="267">
        <v>91</v>
      </c>
      <c r="R90" s="267">
        <v>92</v>
      </c>
      <c r="S90" s="267">
        <v>92</v>
      </c>
      <c r="T90" s="267">
        <v>99</v>
      </c>
      <c r="U90" s="267">
        <v>101</v>
      </c>
      <c r="V90" s="267">
        <v>103</v>
      </c>
      <c r="W90" s="267">
        <v>104</v>
      </c>
      <c r="X90" s="267">
        <v>105</v>
      </c>
      <c r="Y90" s="267">
        <v>100</v>
      </c>
      <c r="Z90" s="267">
        <v>102</v>
      </c>
      <c r="AA90" s="267">
        <v>102</v>
      </c>
      <c r="AB90" s="267">
        <v>103</v>
      </c>
      <c r="AC90" s="267">
        <v>102</v>
      </c>
      <c r="AD90" s="267">
        <v>608</v>
      </c>
      <c r="AE90" s="267">
        <v>653</v>
      </c>
      <c r="AF90" s="267">
        <v>675</v>
      </c>
      <c r="AG90" s="267">
        <v>683</v>
      </c>
      <c r="AH90" s="267">
        <v>640</v>
      </c>
      <c r="AI90" s="267">
        <v>602</v>
      </c>
      <c r="AJ90" s="267">
        <v>558</v>
      </c>
      <c r="AK90" s="267">
        <v>540</v>
      </c>
      <c r="AL90" s="267">
        <v>431</v>
      </c>
      <c r="AM90" s="267">
        <v>393</v>
      </c>
      <c r="AN90" s="267">
        <v>300</v>
      </c>
      <c r="AO90" s="267">
        <v>244</v>
      </c>
      <c r="AP90" s="304">
        <v>293</v>
      </c>
      <c r="AQ90" s="293">
        <v>6</v>
      </c>
      <c r="AR90" s="267">
        <v>49</v>
      </c>
      <c r="AS90" s="273">
        <v>54</v>
      </c>
      <c r="AT90" s="311">
        <v>134</v>
      </c>
      <c r="AU90" s="311">
        <v>4570</v>
      </c>
      <c r="AV90" s="293">
        <v>269</v>
      </c>
      <c r="AW90" s="267">
        <v>280</v>
      </c>
      <c r="AX90" s="273">
        <v>2096</v>
      </c>
      <c r="AY90" s="311">
        <v>175</v>
      </c>
    </row>
    <row r="91" spans="2:51" x14ac:dyDescent="0.25">
      <c r="B91" s="343">
        <f t="shared" si="9"/>
        <v>75</v>
      </c>
      <c r="C91" s="258" t="s">
        <v>85</v>
      </c>
      <c r="D91" s="258" t="s">
        <v>84</v>
      </c>
      <c r="E91" s="261">
        <v>5942</v>
      </c>
      <c r="F91" s="258" t="s">
        <v>93</v>
      </c>
      <c r="G91" s="259" t="s">
        <v>28</v>
      </c>
      <c r="H91" s="290">
        <v>754</v>
      </c>
      <c r="I91" s="267">
        <v>65</v>
      </c>
      <c r="J91" s="267">
        <v>9</v>
      </c>
      <c r="K91" s="267">
        <v>10</v>
      </c>
      <c r="L91" s="267">
        <v>10</v>
      </c>
      <c r="M91" s="267">
        <v>12</v>
      </c>
      <c r="N91" s="267">
        <v>12</v>
      </c>
      <c r="O91" s="267">
        <v>12</v>
      </c>
      <c r="P91" s="267">
        <v>8</v>
      </c>
      <c r="Q91" s="267">
        <v>8</v>
      </c>
      <c r="R91" s="267">
        <v>8</v>
      </c>
      <c r="S91" s="267">
        <v>8</v>
      </c>
      <c r="T91" s="267">
        <v>9</v>
      </c>
      <c r="U91" s="267">
        <v>9</v>
      </c>
      <c r="V91" s="267">
        <v>9</v>
      </c>
      <c r="W91" s="267">
        <v>9</v>
      </c>
      <c r="X91" s="267">
        <v>9</v>
      </c>
      <c r="Y91" s="267">
        <v>8</v>
      </c>
      <c r="Z91" s="267">
        <v>9</v>
      </c>
      <c r="AA91" s="267">
        <v>9</v>
      </c>
      <c r="AB91" s="267">
        <v>9</v>
      </c>
      <c r="AC91" s="267">
        <v>9</v>
      </c>
      <c r="AD91" s="267">
        <v>53</v>
      </c>
      <c r="AE91" s="267">
        <v>56</v>
      </c>
      <c r="AF91" s="267">
        <v>58</v>
      </c>
      <c r="AG91" s="267">
        <v>59</v>
      </c>
      <c r="AH91" s="267">
        <v>54</v>
      </c>
      <c r="AI91" s="267">
        <v>52</v>
      </c>
      <c r="AJ91" s="267">
        <v>48</v>
      </c>
      <c r="AK91" s="267">
        <v>46</v>
      </c>
      <c r="AL91" s="267">
        <v>37</v>
      </c>
      <c r="AM91" s="267">
        <v>33</v>
      </c>
      <c r="AN91" s="267">
        <v>26</v>
      </c>
      <c r="AO91" s="267">
        <v>21</v>
      </c>
      <c r="AP91" s="304">
        <v>25</v>
      </c>
      <c r="AQ91" s="293">
        <v>1</v>
      </c>
      <c r="AR91" s="267">
        <v>4</v>
      </c>
      <c r="AS91" s="273">
        <v>5</v>
      </c>
      <c r="AT91" s="311">
        <v>11</v>
      </c>
      <c r="AU91" s="311">
        <v>392</v>
      </c>
      <c r="AV91" s="293">
        <v>23</v>
      </c>
      <c r="AW91" s="267">
        <v>24</v>
      </c>
      <c r="AX91" s="273">
        <v>179</v>
      </c>
      <c r="AY91" s="311">
        <v>14</v>
      </c>
    </row>
    <row r="92" spans="2:51" x14ac:dyDescent="0.25">
      <c r="B92" s="343">
        <f t="shared" si="9"/>
        <v>76</v>
      </c>
      <c r="C92" s="258" t="s">
        <v>85</v>
      </c>
      <c r="D92" s="258" t="s">
        <v>84</v>
      </c>
      <c r="E92" s="261">
        <v>5936</v>
      </c>
      <c r="F92" s="258" t="s">
        <v>87</v>
      </c>
      <c r="G92" s="259" t="s">
        <v>30</v>
      </c>
      <c r="H92" s="290">
        <v>5261</v>
      </c>
      <c r="I92" s="267">
        <v>459</v>
      </c>
      <c r="J92" s="267">
        <v>62</v>
      </c>
      <c r="K92" s="267">
        <v>70</v>
      </c>
      <c r="L92" s="267">
        <v>70</v>
      </c>
      <c r="M92" s="267">
        <v>84</v>
      </c>
      <c r="N92" s="267">
        <v>86</v>
      </c>
      <c r="O92" s="267">
        <v>87</v>
      </c>
      <c r="P92" s="267">
        <v>55</v>
      </c>
      <c r="Q92" s="267">
        <v>56</v>
      </c>
      <c r="R92" s="267">
        <v>56</v>
      </c>
      <c r="S92" s="267">
        <v>56</v>
      </c>
      <c r="T92" s="267">
        <v>59</v>
      </c>
      <c r="U92" s="267">
        <v>60</v>
      </c>
      <c r="V92" s="267">
        <v>61</v>
      </c>
      <c r="W92" s="267">
        <v>62</v>
      </c>
      <c r="X92" s="267">
        <v>64</v>
      </c>
      <c r="Y92" s="267">
        <v>58</v>
      </c>
      <c r="Z92" s="267">
        <v>60</v>
      </c>
      <c r="AA92" s="267">
        <v>60</v>
      </c>
      <c r="AB92" s="267">
        <v>61</v>
      </c>
      <c r="AC92" s="267">
        <v>60</v>
      </c>
      <c r="AD92" s="267">
        <v>365</v>
      </c>
      <c r="AE92" s="267">
        <v>391</v>
      </c>
      <c r="AF92" s="267">
        <v>405</v>
      </c>
      <c r="AG92" s="267">
        <v>411</v>
      </c>
      <c r="AH92" s="267">
        <v>383</v>
      </c>
      <c r="AI92" s="267">
        <v>362</v>
      </c>
      <c r="AJ92" s="267">
        <v>334</v>
      </c>
      <c r="AK92" s="267">
        <v>324</v>
      </c>
      <c r="AL92" s="267">
        <v>260</v>
      </c>
      <c r="AM92" s="267">
        <v>236</v>
      </c>
      <c r="AN92" s="267">
        <v>180</v>
      </c>
      <c r="AO92" s="267">
        <v>147</v>
      </c>
      <c r="AP92" s="304">
        <v>176</v>
      </c>
      <c r="AQ92" s="293">
        <v>4</v>
      </c>
      <c r="AR92" s="267">
        <v>30</v>
      </c>
      <c r="AS92" s="273">
        <v>32</v>
      </c>
      <c r="AT92" s="311">
        <v>81</v>
      </c>
      <c r="AU92" s="311">
        <v>2737</v>
      </c>
      <c r="AV92" s="293">
        <v>162</v>
      </c>
      <c r="AW92" s="267">
        <v>168</v>
      </c>
      <c r="AX92" s="273">
        <v>1257</v>
      </c>
      <c r="AY92" s="311">
        <v>104</v>
      </c>
    </row>
    <row r="93" spans="2:51" x14ac:dyDescent="0.25">
      <c r="B93" s="343">
        <f t="shared" si="9"/>
        <v>77</v>
      </c>
      <c r="C93" s="258" t="s">
        <v>85</v>
      </c>
      <c r="D93" s="258" t="s">
        <v>84</v>
      </c>
      <c r="E93" s="261">
        <v>5937</v>
      </c>
      <c r="F93" s="258" t="s">
        <v>88</v>
      </c>
      <c r="G93" s="259" t="s">
        <v>30</v>
      </c>
      <c r="H93" s="290">
        <v>8843</v>
      </c>
      <c r="I93" s="267">
        <v>770</v>
      </c>
      <c r="J93" s="267">
        <v>104</v>
      </c>
      <c r="K93" s="267">
        <v>118</v>
      </c>
      <c r="L93" s="267">
        <v>117</v>
      </c>
      <c r="M93" s="267">
        <v>140</v>
      </c>
      <c r="N93" s="267">
        <v>145</v>
      </c>
      <c r="O93" s="267">
        <v>146</v>
      </c>
      <c r="P93" s="267">
        <v>93</v>
      </c>
      <c r="Q93" s="267">
        <v>93</v>
      </c>
      <c r="R93" s="267">
        <v>94</v>
      </c>
      <c r="S93" s="267">
        <v>94</v>
      </c>
      <c r="T93" s="267">
        <v>99</v>
      </c>
      <c r="U93" s="267">
        <v>101</v>
      </c>
      <c r="V93" s="267">
        <v>102</v>
      </c>
      <c r="W93" s="267">
        <v>104</v>
      </c>
      <c r="X93" s="267">
        <v>107</v>
      </c>
      <c r="Y93" s="267">
        <v>98</v>
      </c>
      <c r="Z93" s="267">
        <v>100</v>
      </c>
      <c r="AA93" s="267">
        <v>102</v>
      </c>
      <c r="AB93" s="267">
        <v>102</v>
      </c>
      <c r="AC93" s="267">
        <v>102</v>
      </c>
      <c r="AD93" s="267">
        <v>613</v>
      </c>
      <c r="AE93" s="267">
        <v>659</v>
      </c>
      <c r="AF93" s="267">
        <v>681</v>
      </c>
      <c r="AG93" s="267">
        <v>690</v>
      </c>
      <c r="AH93" s="267">
        <v>645</v>
      </c>
      <c r="AI93" s="267">
        <v>609</v>
      </c>
      <c r="AJ93" s="267">
        <v>562</v>
      </c>
      <c r="AK93" s="267">
        <v>544</v>
      </c>
      <c r="AL93" s="267">
        <v>436</v>
      </c>
      <c r="AM93" s="267">
        <v>397</v>
      </c>
      <c r="AN93" s="267">
        <v>303</v>
      </c>
      <c r="AO93" s="267">
        <v>247</v>
      </c>
      <c r="AP93" s="304">
        <v>296</v>
      </c>
      <c r="AQ93" s="293">
        <v>6</v>
      </c>
      <c r="AR93" s="267">
        <v>50</v>
      </c>
      <c r="AS93" s="273">
        <v>54</v>
      </c>
      <c r="AT93" s="311">
        <v>136</v>
      </c>
      <c r="AU93" s="311">
        <v>4607</v>
      </c>
      <c r="AV93" s="293">
        <v>271</v>
      </c>
      <c r="AW93" s="267">
        <v>282</v>
      </c>
      <c r="AX93" s="273">
        <v>2113</v>
      </c>
      <c r="AY93" s="311">
        <v>176</v>
      </c>
    </row>
    <row r="94" spans="2:51" x14ac:dyDescent="0.25">
      <c r="B94" s="343">
        <f t="shared" si="9"/>
        <v>78</v>
      </c>
      <c r="C94" s="258" t="s">
        <v>85</v>
      </c>
      <c r="D94" s="258" t="s">
        <v>84</v>
      </c>
      <c r="E94" s="261">
        <v>5938</v>
      </c>
      <c r="F94" s="258" t="s">
        <v>89</v>
      </c>
      <c r="G94" s="259" t="s">
        <v>49</v>
      </c>
      <c r="H94" s="290">
        <v>8720</v>
      </c>
      <c r="I94" s="267">
        <v>762</v>
      </c>
      <c r="J94" s="267">
        <v>103</v>
      </c>
      <c r="K94" s="267">
        <v>118</v>
      </c>
      <c r="L94" s="267">
        <v>114</v>
      </c>
      <c r="M94" s="267">
        <v>139</v>
      </c>
      <c r="N94" s="267">
        <v>143</v>
      </c>
      <c r="O94" s="267">
        <v>145</v>
      </c>
      <c r="P94" s="267">
        <v>91</v>
      </c>
      <c r="Q94" s="267">
        <v>91</v>
      </c>
      <c r="R94" s="267">
        <v>94</v>
      </c>
      <c r="S94" s="267">
        <v>91</v>
      </c>
      <c r="T94" s="267">
        <v>98</v>
      </c>
      <c r="U94" s="267">
        <v>98</v>
      </c>
      <c r="V94" s="267">
        <v>100</v>
      </c>
      <c r="W94" s="267">
        <v>103</v>
      </c>
      <c r="X94" s="267">
        <v>106</v>
      </c>
      <c r="Y94" s="267">
        <v>97</v>
      </c>
      <c r="Z94" s="267">
        <v>99</v>
      </c>
      <c r="AA94" s="267">
        <v>100</v>
      </c>
      <c r="AB94" s="267">
        <v>100</v>
      </c>
      <c r="AC94" s="267">
        <v>101</v>
      </c>
      <c r="AD94" s="267">
        <v>605</v>
      </c>
      <c r="AE94" s="267">
        <v>650</v>
      </c>
      <c r="AF94" s="267">
        <v>671</v>
      </c>
      <c r="AG94" s="267">
        <v>680</v>
      </c>
      <c r="AH94" s="267">
        <v>636</v>
      </c>
      <c r="AI94" s="267">
        <v>601</v>
      </c>
      <c r="AJ94" s="267">
        <v>554</v>
      </c>
      <c r="AK94" s="267">
        <v>538</v>
      </c>
      <c r="AL94" s="267">
        <v>430</v>
      </c>
      <c r="AM94" s="267">
        <v>391</v>
      </c>
      <c r="AN94" s="267">
        <v>299</v>
      </c>
      <c r="AO94" s="267">
        <v>243</v>
      </c>
      <c r="AP94" s="304">
        <v>291</v>
      </c>
      <c r="AQ94" s="293">
        <v>7</v>
      </c>
      <c r="AR94" s="267">
        <v>48</v>
      </c>
      <c r="AS94" s="273">
        <v>53</v>
      </c>
      <c r="AT94" s="311">
        <v>134</v>
      </c>
      <c r="AU94" s="311">
        <v>4542</v>
      </c>
      <c r="AV94" s="293">
        <v>268</v>
      </c>
      <c r="AW94" s="267">
        <v>279</v>
      </c>
      <c r="AX94" s="273">
        <v>2087</v>
      </c>
      <c r="AY94" s="311">
        <v>174</v>
      </c>
    </row>
    <row r="95" spans="2:51" x14ac:dyDescent="0.25">
      <c r="B95" s="343">
        <f t="shared" si="9"/>
        <v>79</v>
      </c>
      <c r="C95" s="258" t="s">
        <v>85</v>
      </c>
      <c r="D95" s="258" t="s">
        <v>84</v>
      </c>
      <c r="E95" s="261">
        <v>5941</v>
      </c>
      <c r="F95" s="258" t="s">
        <v>92</v>
      </c>
      <c r="G95" s="259" t="s">
        <v>28</v>
      </c>
      <c r="H95" s="290">
        <v>3151</v>
      </c>
      <c r="I95" s="267">
        <v>275</v>
      </c>
      <c r="J95" s="267">
        <v>37</v>
      </c>
      <c r="K95" s="267">
        <v>42</v>
      </c>
      <c r="L95" s="267">
        <v>42</v>
      </c>
      <c r="M95" s="267">
        <v>50</v>
      </c>
      <c r="N95" s="267">
        <v>52</v>
      </c>
      <c r="O95" s="267">
        <v>52</v>
      </c>
      <c r="P95" s="267">
        <v>33</v>
      </c>
      <c r="Q95" s="267">
        <v>34</v>
      </c>
      <c r="R95" s="267">
        <v>34</v>
      </c>
      <c r="S95" s="267">
        <v>34</v>
      </c>
      <c r="T95" s="267">
        <v>35</v>
      </c>
      <c r="U95" s="267">
        <v>36</v>
      </c>
      <c r="V95" s="267">
        <v>36</v>
      </c>
      <c r="W95" s="267">
        <v>37</v>
      </c>
      <c r="X95" s="267">
        <v>38</v>
      </c>
      <c r="Y95" s="267">
        <v>35</v>
      </c>
      <c r="Z95" s="267">
        <v>35</v>
      </c>
      <c r="AA95" s="267">
        <v>36</v>
      </c>
      <c r="AB95" s="267">
        <v>36</v>
      </c>
      <c r="AC95" s="267">
        <v>36</v>
      </c>
      <c r="AD95" s="267">
        <v>218</v>
      </c>
      <c r="AE95" s="267">
        <v>235</v>
      </c>
      <c r="AF95" s="267">
        <v>242</v>
      </c>
      <c r="AG95" s="267">
        <v>246</v>
      </c>
      <c r="AH95" s="267">
        <v>230</v>
      </c>
      <c r="AI95" s="267">
        <v>217</v>
      </c>
      <c r="AJ95" s="267">
        <v>200</v>
      </c>
      <c r="AK95" s="267">
        <v>194</v>
      </c>
      <c r="AL95" s="267">
        <v>156</v>
      </c>
      <c r="AM95" s="267">
        <v>141</v>
      </c>
      <c r="AN95" s="267">
        <v>108</v>
      </c>
      <c r="AO95" s="267">
        <v>88</v>
      </c>
      <c r="AP95" s="304">
        <v>106</v>
      </c>
      <c r="AQ95" s="293">
        <v>2</v>
      </c>
      <c r="AR95" s="267">
        <v>18</v>
      </c>
      <c r="AS95" s="273">
        <v>19</v>
      </c>
      <c r="AT95" s="311">
        <v>48</v>
      </c>
      <c r="AU95" s="311">
        <v>1639</v>
      </c>
      <c r="AV95" s="293">
        <v>97</v>
      </c>
      <c r="AW95" s="267">
        <v>100</v>
      </c>
      <c r="AX95" s="273">
        <v>753</v>
      </c>
      <c r="AY95" s="311">
        <v>63</v>
      </c>
    </row>
    <row r="96" spans="2:51" x14ac:dyDescent="0.25">
      <c r="B96" s="343">
        <f t="shared" si="9"/>
        <v>80</v>
      </c>
      <c r="C96" s="258" t="s">
        <v>85</v>
      </c>
      <c r="D96" s="258" t="s">
        <v>84</v>
      </c>
      <c r="E96" s="261">
        <v>5940</v>
      </c>
      <c r="F96" s="258" t="s">
        <v>91</v>
      </c>
      <c r="G96" s="259" t="s">
        <v>28</v>
      </c>
      <c r="H96" s="290">
        <v>7267</v>
      </c>
      <c r="I96" s="267">
        <v>633</v>
      </c>
      <c r="J96" s="267">
        <v>85</v>
      </c>
      <c r="K96" s="267">
        <v>97</v>
      </c>
      <c r="L96" s="267">
        <v>96</v>
      </c>
      <c r="M96" s="267">
        <v>116</v>
      </c>
      <c r="N96" s="267">
        <v>119</v>
      </c>
      <c r="O96" s="267">
        <v>120</v>
      </c>
      <c r="P96" s="267">
        <v>76</v>
      </c>
      <c r="Q96" s="267">
        <v>77</v>
      </c>
      <c r="R96" s="267">
        <v>77</v>
      </c>
      <c r="S96" s="267">
        <v>77</v>
      </c>
      <c r="T96" s="267">
        <v>82</v>
      </c>
      <c r="U96" s="267">
        <v>83</v>
      </c>
      <c r="V96" s="267">
        <v>84</v>
      </c>
      <c r="W96" s="267">
        <v>85</v>
      </c>
      <c r="X96" s="267">
        <v>88</v>
      </c>
      <c r="Y96" s="267">
        <v>81</v>
      </c>
      <c r="Z96" s="267">
        <v>82</v>
      </c>
      <c r="AA96" s="267">
        <v>83</v>
      </c>
      <c r="AB96" s="267">
        <v>84</v>
      </c>
      <c r="AC96" s="267">
        <v>84</v>
      </c>
      <c r="AD96" s="267">
        <v>505</v>
      </c>
      <c r="AE96" s="267">
        <v>542</v>
      </c>
      <c r="AF96" s="267">
        <v>559</v>
      </c>
      <c r="AG96" s="267">
        <v>567</v>
      </c>
      <c r="AH96" s="267">
        <v>530</v>
      </c>
      <c r="AI96" s="267">
        <v>500</v>
      </c>
      <c r="AJ96" s="267">
        <v>462</v>
      </c>
      <c r="AK96" s="267">
        <v>447</v>
      </c>
      <c r="AL96" s="267">
        <v>358</v>
      </c>
      <c r="AM96" s="267">
        <v>326</v>
      </c>
      <c r="AN96" s="267">
        <v>249</v>
      </c>
      <c r="AO96" s="267">
        <v>203</v>
      </c>
      <c r="AP96" s="304">
        <v>243</v>
      </c>
      <c r="AQ96" s="293">
        <v>5</v>
      </c>
      <c r="AR96" s="267">
        <v>41</v>
      </c>
      <c r="AS96" s="273">
        <v>45</v>
      </c>
      <c r="AT96" s="311">
        <v>111</v>
      </c>
      <c r="AU96" s="311">
        <v>3784</v>
      </c>
      <c r="AV96" s="293">
        <v>224</v>
      </c>
      <c r="AW96" s="267">
        <v>232</v>
      </c>
      <c r="AX96" s="273">
        <v>1737</v>
      </c>
      <c r="AY96" s="311">
        <v>145</v>
      </c>
    </row>
    <row r="97" spans="2:51" x14ac:dyDescent="0.25">
      <c r="B97" s="343">
        <f t="shared" si="9"/>
        <v>81</v>
      </c>
      <c r="C97" s="258" t="s">
        <v>85</v>
      </c>
      <c r="D97" s="258" t="s">
        <v>84</v>
      </c>
      <c r="E97" s="261">
        <v>5939</v>
      </c>
      <c r="F97" s="258" t="s">
        <v>90</v>
      </c>
      <c r="G97" s="259" t="s">
        <v>28</v>
      </c>
      <c r="H97" s="290">
        <v>1730</v>
      </c>
      <c r="I97" s="267">
        <v>150</v>
      </c>
      <c r="J97" s="267">
        <v>20</v>
      </c>
      <c r="K97" s="267">
        <v>23</v>
      </c>
      <c r="L97" s="267">
        <v>23</v>
      </c>
      <c r="M97" s="267">
        <v>27</v>
      </c>
      <c r="N97" s="267">
        <v>28</v>
      </c>
      <c r="O97" s="267">
        <v>29</v>
      </c>
      <c r="P97" s="267">
        <v>18</v>
      </c>
      <c r="Q97" s="267">
        <v>19</v>
      </c>
      <c r="R97" s="267">
        <v>19</v>
      </c>
      <c r="S97" s="267">
        <v>19</v>
      </c>
      <c r="T97" s="267">
        <v>20</v>
      </c>
      <c r="U97" s="267">
        <v>20</v>
      </c>
      <c r="V97" s="267">
        <v>20</v>
      </c>
      <c r="W97" s="267">
        <v>20</v>
      </c>
      <c r="X97" s="267">
        <v>20</v>
      </c>
      <c r="Y97" s="267">
        <v>19</v>
      </c>
      <c r="Z97" s="267">
        <v>19</v>
      </c>
      <c r="AA97" s="267">
        <v>20</v>
      </c>
      <c r="AB97" s="267">
        <v>20</v>
      </c>
      <c r="AC97" s="267">
        <v>20</v>
      </c>
      <c r="AD97" s="267">
        <v>120</v>
      </c>
      <c r="AE97" s="267">
        <v>129</v>
      </c>
      <c r="AF97" s="267">
        <v>133</v>
      </c>
      <c r="AG97" s="267">
        <v>135</v>
      </c>
      <c r="AH97" s="267">
        <v>126</v>
      </c>
      <c r="AI97" s="267">
        <v>119</v>
      </c>
      <c r="AJ97" s="267">
        <v>110</v>
      </c>
      <c r="AK97" s="267">
        <v>106</v>
      </c>
      <c r="AL97" s="267">
        <v>85</v>
      </c>
      <c r="AM97" s="267">
        <v>78</v>
      </c>
      <c r="AN97" s="267">
        <v>60</v>
      </c>
      <c r="AO97" s="267">
        <v>48</v>
      </c>
      <c r="AP97" s="304">
        <v>58</v>
      </c>
      <c r="AQ97" s="293">
        <v>1</v>
      </c>
      <c r="AR97" s="267">
        <v>10</v>
      </c>
      <c r="AS97" s="273">
        <v>11</v>
      </c>
      <c r="AT97" s="311">
        <v>27</v>
      </c>
      <c r="AU97" s="311">
        <v>903</v>
      </c>
      <c r="AV97" s="293">
        <v>53</v>
      </c>
      <c r="AW97" s="267">
        <v>55</v>
      </c>
      <c r="AX97" s="273">
        <v>412</v>
      </c>
      <c r="AY97" s="311">
        <v>34</v>
      </c>
    </row>
    <row r="98" spans="2:51" ht="15.75" thickBot="1" x14ac:dyDescent="0.3">
      <c r="B98" s="343">
        <f t="shared" si="9"/>
        <v>82</v>
      </c>
      <c r="C98" s="258" t="s">
        <v>20</v>
      </c>
      <c r="D98" s="258" t="s">
        <v>84</v>
      </c>
      <c r="E98" s="261">
        <v>5944</v>
      </c>
      <c r="F98" s="258" t="s">
        <v>95</v>
      </c>
      <c r="G98" s="259" t="s">
        <v>30</v>
      </c>
      <c r="H98" s="290">
        <v>16277</v>
      </c>
      <c r="I98" s="267">
        <v>1133</v>
      </c>
      <c r="J98" s="267">
        <v>150</v>
      </c>
      <c r="K98" s="267">
        <v>162</v>
      </c>
      <c r="L98" s="267">
        <v>197</v>
      </c>
      <c r="M98" s="267">
        <v>199</v>
      </c>
      <c r="N98" s="267">
        <v>208</v>
      </c>
      <c r="O98" s="267">
        <v>217</v>
      </c>
      <c r="P98" s="267">
        <v>247</v>
      </c>
      <c r="Q98" s="267">
        <v>248</v>
      </c>
      <c r="R98" s="267">
        <v>250</v>
      </c>
      <c r="S98" s="267">
        <v>252</v>
      </c>
      <c r="T98" s="267">
        <v>263</v>
      </c>
      <c r="U98" s="267">
        <v>264</v>
      </c>
      <c r="V98" s="267">
        <v>267</v>
      </c>
      <c r="W98" s="267">
        <v>268</v>
      </c>
      <c r="X98" s="267">
        <v>269</v>
      </c>
      <c r="Y98" s="267">
        <v>251</v>
      </c>
      <c r="Z98" s="267">
        <v>252</v>
      </c>
      <c r="AA98" s="267">
        <v>254</v>
      </c>
      <c r="AB98" s="267">
        <v>254</v>
      </c>
      <c r="AC98" s="267">
        <v>255</v>
      </c>
      <c r="AD98" s="267">
        <v>1310</v>
      </c>
      <c r="AE98" s="267">
        <v>1317</v>
      </c>
      <c r="AF98" s="267">
        <v>1275</v>
      </c>
      <c r="AG98" s="267">
        <v>1288</v>
      </c>
      <c r="AH98" s="267">
        <v>1186</v>
      </c>
      <c r="AI98" s="267">
        <v>1039</v>
      </c>
      <c r="AJ98" s="267">
        <v>915</v>
      </c>
      <c r="AK98" s="267">
        <v>787</v>
      </c>
      <c r="AL98" s="267">
        <v>640</v>
      </c>
      <c r="AM98" s="267">
        <v>557</v>
      </c>
      <c r="AN98" s="267">
        <v>447</v>
      </c>
      <c r="AO98" s="267">
        <v>364</v>
      </c>
      <c r="AP98" s="304">
        <v>425</v>
      </c>
      <c r="AQ98" s="293">
        <v>9</v>
      </c>
      <c r="AR98" s="267">
        <v>69</v>
      </c>
      <c r="AS98" s="273">
        <v>81</v>
      </c>
      <c r="AT98" s="311">
        <v>246</v>
      </c>
      <c r="AU98" s="311">
        <v>8203</v>
      </c>
      <c r="AV98" s="293">
        <v>603</v>
      </c>
      <c r="AW98" s="267">
        <v>603</v>
      </c>
      <c r="AX98" s="273">
        <v>3954</v>
      </c>
      <c r="AY98" s="311">
        <v>282</v>
      </c>
    </row>
    <row r="99" spans="2:51" ht="15.75" thickBot="1" x14ac:dyDescent="0.3">
      <c r="B99" s="334"/>
      <c r="C99" s="266" t="s">
        <v>0</v>
      </c>
      <c r="D99" s="266" t="s">
        <v>139</v>
      </c>
      <c r="E99" s="266" t="s">
        <v>1</v>
      </c>
      <c r="F99" s="266" t="s">
        <v>198</v>
      </c>
      <c r="G99" s="233"/>
      <c r="H99" s="268">
        <f>+SUM(H100:H107)</f>
        <v>199164</v>
      </c>
      <c r="I99" s="268">
        <f t="shared" ref="I99:AY99" si="10">+SUM(I100:I107)</f>
        <v>13863</v>
      </c>
      <c r="J99" s="268">
        <f t="shared" si="10"/>
        <v>1834</v>
      </c>
      <c r="K99" s="268">
        <f t="shared" si="10"/>
        <v>1984</v>
      </c>
      <c r="L99" s="268">
        <f t="shared" si="10"/>
        <v>2403</v>
      </c>
      <c r="M99" s="268">
        <f t="shared" si="10"/>
        <v>2436</v>
      </c>
      <c r="N99" s="268">
        <f t="shared" si="10"/>
        <v>2547</v>
      </c>
      <c r="O99" s="268">
        <f t="shared" si="10"/>
        <v>2659</v>
      </c>
      <c r="P99" s="268">
        <f t="shared" si="10"/>
        <v>3026</v>
      </c>
      <c r="Q99" s="268">
        <f t="shared" si="10"/>
        <v>3041</v>
      </c>
      <c r="R99" s="268">
        <f t="shared" si="10"/>
        <v>3058</v>
      </c>
      <c r="S99" s="268">
        <f t="shared" si="10"/>
        <v>3079</v>
      </c>
      <c r="T99" s="268">
        <f t="shared" si="10"/>
        <v>3213</v>
      </c>
      <c r="U99" s="268">
        <f t="shared" si="10"/>
        <v>3240</v>
      </c>
      <c r="V99" s="268">
        <f t="shared" si="10"/>
        <v>3264</v>
      </c>
      <c r="W99" s="268">
        <f t="shared" si="10"/>
        <v>3279</v>
      </c>
      <c r="X99" s="268">
        <f t="shared" si="10"/>
        <v>3299</v>
      </c>
      <c r="Y99" s="268">
        <f t="shared" si="10"/>
        <v>3075</v>
      </c>
      <c r="Z99" s="268">
        <f t="shared" si="10"/>
        <v>3088</v>
      </c>
      <c r="AA99" s="268">
        <f t="shared" si="10"/>
        <v>3100</v>
      </c>
      <c r="AB99" s="268">
        <f t="shared" si="10"/>
        <v>3104</v>
      </c>
      <c r="AC99" s="268">
        <f t="shared" si="10"/>
        <v>3112</v>
      </c>
      <c r="AD99" s="268">
        <f t="shared" si="10"/>
        <v>16029</v>
      </c>
      <c r="AE99" s="268">
        <f t="shared" si="10"/>
        <v>16117</v>
      </c>
      <c r="AF99" s="268">
        <f t="shared" si="10"/>
        <v>15607</v>
      </c>
      <c r="AG99" s="268">
        <f t="shared" si="10"/>
        <v>15759</v>
      </c>
      <c r="AH99" s="268">
        <f t="shared" si="10"/>
        <v>14506</v>
      </c>
      <c r="AI99" s="268">
        <f t="shared" si="10"/>
        <v>12722</v>
      </c>
      <c r="AJ99" s="268">
        <f t="shared" si="10"/>
        <v>11197</v>
      </c>
      <c r="AK99" s="268">
        <f t="shared" si="10"/>
        <v>9626</v>
      </c>
      <c r="AL99" s="268">
        <f t="shared" si="10"/>
        <v>7833</v>
      </c>
      <c r="AM99" s="268">
        <f t="shared" si="10"/>
        <v>6823</v>
      </c>
      <c r="AN99" s="268">
        <f t="shared" si="10"/>
        <v>5466</v>
      </c>
      <c r="AO99" s="268">
        <f t="shared" si="10"/>
        <v>4448</v>
      </c>
      <c r="AP99" s="268">
        <f t="shared" si="10"/>
        <v>5190</v>
      </c>
      <c r="AQ99" s="321">
        <f t="shared" si="10"/>
        <v>111</v>
      </c>
      <c r="AR99" s="268">
        <f t="shared" si="10"/>
        <v>842</v>
      </c>
      <c r="AS99" s="322">
        <f t="shared" si="10"/>
        <v>996</v>
      </c>
      <c r="AT99" s="328">
        <f t="shared" si="10"/>
        <v>3021</v>
      </c>
      <c r="AU99" s="328">
        <f t="shared" si="10"/>
        <v>100364</v>
      </c>
      <c r="AV99" s="321">
        <f t="shared" si="10"/>
        <v>7388</v>
      </c>
      <c r="AW99" s="268">
        <f t="shared" si="10"/>
        <v>7386</v>
      </c>
      <c r="AX99" s="322">
        <f t="shared" si="10"/>
        <v>48382</v>
      </c>
      <c r="AY99" s="328">
        <f t="shared" si="10"/>
        <v>3453</v>
      </c>
    </row>
    <row r="100" spans="2:51" x14ac:dyDescent="0.25">
      <c r="B100" s="342">
        <f>+B98+1</f>
        <v>83</v>
      </c>
      <c r="C100" s="234" t="s">
        <v>20</v>
      </c>
      <c r="D100" s="234" t="s">
        <v>84</v>
      </c>
      <c r="E100" s="243">
        <v>5897</v>
      </c>
      <c r="F100" s="234" t="s">
        <v>108</v>
      </c>
      <c r="G100" s="235" t="s">
        <v>30</v>
      </c>
      <c r="H100" s="298">
        <v>46246</v>
      </c>
      <c r="I100" s="269">
        <v>3218</v>
      </c>
      <c r="J100" s="269">
        <v>425</v>
      </c>
      <c r="K100" s="269">
        <v>460</v>
      </c>
      <c r="L100" s="269">
        <v>559</v>
      </c>
      <c r="M100" s="269">
        <v>566</v>
      </c>
      <c r="N100" s="269">
        <v>591</v>
      </c>
      <c r="O100" s="269">
        <v>617</v>
      </c>
      <c r="P100" s="269">
        <v>702</v>
      </c>
      <c r="Q100" s="269">
        <v>706</v>
      </c>
      <c r="R100" s="269">
        <v>710</v>
      </c>
      <c r="S100" s="269">
        <v>714</v>
      </c>
      <c r="T100" s="269">
        <v>743</v>
      </c>
      <c r="U100" s="269">
        <v>755</v>
      </c>
      <c r="V100" s="269">
        <v>759</v>
      </c>
      <c r="W100" s="269">
        <v>762</v>
      </c>
      <c r="X100" s="269">
        <v>767</v>
      </c>
      <c r="Y100" s="269">
        <v>714</v>
      </c>
      <c r="Z100" s="269">
        <v>716</v>
      </c>
      <c r="AA100" s="269">
        <v>717</v>
      </c>
      <c r="AB100" s="269">
        <v>721</v>
      </c>
      <c r="AC100" s="269">
        <v>723</v>
      </c>
      <c r="AD100" s="269">
        <v>3722</v>
      </c>
      <c r="AE100" s="269">
        <v>3744</v>
      </c>
      <c r="AF100" s="269">
        <v>3622</v>
      </c>
      <c r="AG100" s="269">
        <v>3657</v>
      </c>
      <c r="AH100" s="269">
        <v>3369</v>
      </c>
      <c r="AI100" s="269">
        <v>2954</v>
      </c>
      <c r="AJ100" s="269">
        <v>2602</v>
      </c>
      <c r="AK100" s="269">
        <v>2237</v>
      </c>
      <c r="AL100" s="269">
        <v>1820</v>
      </c>
      <c r="AM100" s="269">
        <v>1586</v>
      </c>
      <c r="AN100" s="269">
        <v>1271</v>
      </c>
      <c r="AO100" s="269">
        <v>1031</v>
      </c>
      <c r="AP100" s="303">
        <v>1204</v>
      </c>
      <c r="AQ100" s="297">
        <v>26</v>
      </c>
      <c r="AR100" s="269">
        <v>195</v>
      </c>
      <c r="AS100" s="272">
        <v>232</v>
      </c>
      <c r="AT100" s="310">
        <v>703</v>
      </c>
      <c r="AU100" s="310">
        <v>23306</v>
      </c>
      <c r="AV100" s="297">
        <v>1715</v>
      </c>
      <c r="AW100" s="269">
        <v>1714</v>
      </c>
      <c r="AX100" s="272">
        <v>11234</v>
      </c>
      <c r="AY100" s="310">
        <v>802</v>
      </c>
    </row>
    <row r="101" spans="2:51" x14ac:dyDescent="0.25">
      <c r="B101" s="343">
        <f t="shared" ref="B101:B107" si="11">+B100+1</f>
        <v>84</v>
      </c>
      <c r="C101" s="258" t="s">
        <v>20</v>
      </c>
      <c r="D101" s="258" t="s">
        <v>84</v>
      </c>
      <c r="E101" s="261">
        <v>5901</v>
      </c>
      <c r="F101" s="258" t="s">
        <v>112</v>
      </c>
      <c r="G101" s="259" t="s">
        <v>28</v>
      </c>
      <c r="H101" s="290">
        <v>15118</v>
      </c>
      <c r="I101" s="267">
        <v>1052</v>
      </c>
      <c r="J101" s="267">
        <v>139</v>
      </c>
      <c r="K101" s="267">
        <v>151</v>
      </c>
      <c r="L101" s="267">
        <v>182</v>
      </c>
      <c r="M101" s="267">
        <v>185</v>
      </c>
      <c r="N101" s="267">
        <v>193</v>
      </c>
      <c r="O101" s="267">
        <v>202</v>
      </c>
      <c r="P101" s="267">
        <v>229</v>
      </c>
      <c r="Q101" s="267">
        <v>231</v>
      </c>
      <c r="R101" s="267">
        <v>232</v>
      </c>
      <c r="S101" s="267">
        <v>233</v>
      </c>
      <c r="T101" s="267">
        <v>244</v>
      </c>
      <c r="U101" s="267">
        <v>246</v>
      </c>
      <c r="V101" s="267">
        <v>248</v>
      </c>
      <c r="W101" s="267">
        <v>249</v>
      </c>
      <c r="X101" s="267">
        <v>250</v>
      </c>
      <c r="Y101" s="267">
        <v>233</v>
      </c>
      <c r="Z101" s="267">
        <v>235</v>
      </c>
      <c r="AA101" s="267">
        <v>236</v>
      </c>
      <c r="AB101" s="267">
        <v>236</v>
      </c>
      <c r="AC101" s="267">
        <v>236</v>
      </c>
      <c r="AD101" s="267">
        <v>1217</v>
      </c>
      <c r="AE101" s="267">
        <v>1223</v>
      </c>
      <c r="AF101" s="267">
        <v>1185</v>
      </c>
      <c r="AG101" s="267">
        <v>1197</v>
      </c>
      <c r="AH101" s="267">
        <v>1101</v>
      </c>
      <c r="AI101" s="267">
        <v>966</v>
      </c>
      <c r="AJ101" s="267">
        <v>849</v>
      </c>
      <c r="AK101" s="267">
        <v>731</v>
      </c>
      <c r="AL101" s="267">
        <v>595</v>
      </c>
      <c r="AM101" s="267">
        <v>517</v>
      </c>
      <c r="AN101" s="267">
        <v>415</v>
      </c>
      <c r="AO101" s="267">
        <v>338</v>
      </c>
      <c r="AP101" s="304">
        <v>394</v>
      </c>
      <c r="AQ101" s="293">
        <v>8</v>
      </c>
      <c r="AR101" s="267">
        <v>64</v>
      </c>
      <c r="AS101" s="273">
        <v>76</v>
      </c>
      <c r="AT101" s="311">
        <v>230</v>
      </c>
      <c r="AU101" s="311">
        <v>7617</v>
      </c>
      <c r="AV101" s="293">
        <v>561</v>
      </c>
      <c r="AW101" s="267">
        <v>561</v>
      </c>
      <c r="AX101" s="273">
        <v>3673</v>
      </c>
      <c r="AY101" s="311">
        <v>262</v>
      </c>
    </row>
    <row r="102" spans="2:51" x14ac:dyDescent="0.25">
      <c r="B102" s="343">
        <f t="shared" si="11"/>
        <v>85</v>
      </c>
      <c r="C102" s="258" t="s">
        <v>20</v>
      </c>
      <c r="D102" s="258" t="s">
        <v>84</v>
      </c>
      <c r="E102" s="261">
        <v>5898</v>
      </c>
      <c r="F102" s="258" t="s">
        <v>109</v>
      </c>
      <c r="G102" s="259" t="s">
        <v>30</v>
      </c>
      <c r="H102" s="290">
        <v>17429</v>
      </c>
      <c r="I102" s="267">
        <v>1214</v>
      </c>
      <c r="J102" s="267">
        <v>161</v>
      </c>
      <c r="K102" s="267">
        <v>174</v>
      </c>
      <c r="L102" s="267">
        <v>210</v>
      </c>
      <c r="M102" s="267">
        <v>213</v>
      </c>
      <c r="N102" s="267">
        <v>223</v>
      </c>
      <c r="O102" s="267">
        <v>233</v>
      </c>
      <c r="P102" s="267">
        <v>265</v>
      </c>
      <c r="Q102" s="267">
        <v>266</v>
      </c>
      <c r="R102" s="267">
        <v>268</v>
      </c>
      <c r="S102" s="267">
        <v>270</v>
      </c>
      <c r="T102" s="267">
        <v>282</v>
      </c>
      <c r="U102" s="267">
        <v>283</v>
      </c>
      <c r="V102" s="267">
        <v>286</v>
      </c>
      <c r="W102" s="267">
        <v>287</v>
      </c>
      <c r="X102" s="267">
        <v>288</v>
      </c>
      <c r="Y102" s="267">
        <v>269</v>
      </c>
      <c r="Z102" s="267">
        <v>270</v>
      </c>
      <c r="AA102" s="267">
        <v>271</v>
      </c>
      <c r="AB102" s="267">
        <v>271</v>
      </c>
      <c r="AC102" s="267">
        <v>273</v>
      </c>
      <c r="AD102" s="267">
        <v>1403</v>
      </c>
      <c r="AE102" s="267">
        <v>1410</v>
      </c>
      <c r="AF102" s="267">
        <v>1366</v>
      </c>
      <c r="AG102" s="267">
        <v>1379</v>
      </c>
      <c r="AH102" s="267">
        <v>1270</v>
      </c>
      <c r="AI102" s="267">
        <v>1113</v>
      </c>
      <c r="AJ102" s="267">
        <v>979</v>
      </c>
      <c r="AK102" s="267">
        <v>842</v>
      </c>
      <c r="AL102" s="267">
        <v>685</v>
      </c>
      <c r="AM102" s="267">
        <v>597</v>
      </c>
      <c r="AN102" s="267">
        <v>479</v>
      </c>
      <c r="AO102" s="267">
        <v>389</v>
      </c>
      <c r="AP102" s="304">
        <v>454</v>
      </c>
      <c r="AQ102" s="293">
        <v>10</v>
      </c>
      <c r="AR102" s="267">
        <v>74</v>
      </c>
      <c r="AS102" s="273">
        <v>87</v>
      </c>
      <c r="AT102" s="311">
        <v>265</v>
      </c>
      <c r="AU102" s="311">
        <v>8784</v>
      </c>
      <c r="AV102" s="293">
        <v>646</v>
      </c>
      <c r="AW102" s="267">
        <v>647</v>
      </c>
      <c r="AX102" s="273">
        <v>4235</v>
      </c>
      <c r="AY102" s="311">
        <v>302</v>
      </c>
    </row>
    <row r="103" spans="2:51" x14ac:dyDescent="0.25">
      <c r="B103" s="343">
        <f t="shared" si="11"/>
        <v>86</v>
      </c>
      <c r="C103" s="258" t="s">
        <v>20</v>
      </c>
      <c r="D103" s="258" t="s">
        <v>84</v>
      </c>
      <c r="E103" s="261">
        <v>5902</v>
      </c>
      <c r="F103" s="258" t="s">
        <v>113</v>
      </c>
      <c r="G103" s="259" t="s">
        <v>30</v>
      </c>
      <c r="H103" s="290">
        <v>18138</v>
      </c>
      <c r="I103" s="267">
        <v>1263</v>
      </c>
      <c r="J103" s="267">
        <v>167</v>
      </c>
      <c r="K103" s="267">
        <v>181</v>
      </c>
      <c r="L103" s="267">
        <v>219</v>
      </c>
      <c r="M103" s="267">
        <v>222</v>
      </c>
      <c r="N103" s="267">
        <v>232</v>
      </c>
      <c r="O103" s="267">
        <v>242</v>
      </c>
      <c r="P103" s="267">
        <v>276</v>
      </c>
      <c r="Q103" s="267">
        <v>277</v>
      </c>
      <c r="R103" s="267">
        <v>278</v>
      </c>
      <c r="S103" s="267">
        <v>281</v>
      </c>
      <c r="T103" s="267">
        <v>293</v>
      </c>
      <c r="U103" s="267">
        <v>295</v>
      </c>
      <c r="V103" s="267">
        <v>297</v>
      </c>
      <c r="W103" s="267">
        <v>299</v>
      </c>
      <c r="X103" s="267">
        <v>301</v>
      </c>
      <c r="Y103" s="267">
        <v>280</v>
      </c>
      <c r="Z103" s="267">
        <v>281</v>
      </c>
      <c r="AA103" s="267">
        <v>282</v>
      </c>
      <c r="AB103" s="267">
        <v>282</v>
      </c>
      <c r="AC103" s="267">
        <v>284</v>
      </c>
      <c r="AD103" s="267">
        <v>1460</v>
      </c>
      <c r="AE103" s="267">
        <v>1467</v>
      </c>
      <c r="AF103" s="267">
        <v>1422</v>
      </c>
      <c r="AG103" s="267">
        <v>1435</v>
      </c>
      <c r="AH103" s="267">
        <v>1321</v>
      </c>
      <c r="AI103" s="267">
        <v>1159</v>
      </c>
      <c r="AJ103" s="267">
        <v>1020</v>
      </c>
      <c r="AK103" s="267">
        <v>876</v>
      </c>
      <c r="AL103" s="267">
        <v>713</v>
      </c>
      <c r="AM103" s="267">
        <v>621</v>
      </c>
      <c r="AN103" s="267">
        <v>497</v>
      </c>
      <c r="AO103" s="267">
        <v>405</v>
      </c>
      <c r="AP103" s="304">
        <v>473</v>
      </c>
      <c r="AQ103" s="293">
        <v>10</v>
      </c>
      <c r="AR103" s="267">
        <v>77</v>
      </c>
      <c r="AS103" s="273">
        <v>91</v>
      </c>
      <c r="AT103" s="311">
        <v>274</v>
      </c>
      <c r="AU103" s="311">
        <v>9139</v>
      </c>
      <c r="AV103" s="293">
        <v>673</v>
      </c>
      <c r="AW103" s="267">
        <v>673</v>
      </c>
      <c r="AX103" s="273">
        <v>4406</v>
      </c>
      <c r="AY103" s="311">
        <v>314</v>
      </c>
    </row>
    <row r="104" spans="2:51" x14ac:dyDescent="0.25">
      <c r="B104" s="343">
        <f t="shared" si="11"/>
        <v>87</v>
      </c>
      <c r="C104" s="258" t="s">
        <v>20</v>
      </c>
      <c r="D104" s="258" t="s">
        <v>84</v>
      </c>
      <c r="E104" s="261">
        <v>5900</v>
      </c>
      <c r="F104" s="258" t="s">
        <v>111</v>
      </c>
      <c r="G104" s="259" t="s">
        <v>30</v>
      </c>
      <c r="H104" s="290">
        <v>31916</v>
      </c>
      <c r="I104" s="267">
        <v>2221</v>
      </c>
      <c r="J104" s="267">
        <v>294</v>
      </c>
      <c r="K104" s="267">
        <v>318</v>
      </c>
      <c r="L104" s="267">
        <v>385</v>
      </c>
      <c r="M104" s="267">
        <v>390</v>
      </c>
      <c r="N104" s="267">
        <v>408</v>
      </c>
      <c r="O104" s="267">
        <v>426</v>
      </c>
      <c r="P104" s="267">
        <v>485</v>
      </c>
      <c r="Q104" s="267">
        <v>487</v>
      </c>
      <c r="R104" s="267">
        <v>490</v>
      </c>
      <c r="S104" s="267">
        <v>494</v>
      </c>
      <c r="T104" s="267">
        <v>515</v>
      </c>
      <c r="U104" s="267">
        <v>519</v>
      </c>
      <c r="V104" s="267">
        <v>522</v>
      </c>
      <c r="W104" s="267">
        <v>525</v>
      </c>
      <c r="X104" s="267">
        <v>529</v>
      </c>
      <c r="Y104" s="267">
        <v>493</v>
      </c>
      <c r="Z104" s="267">
        <v>495</v>
      </c>
      <c r="AA104" s="267">
        <v>498</v>
      </c>
      <c r="AB104" s="267">
        <v>498</v>
      </c>
      <c r="AC104" s="267">
        <v>499</v>
      </c>
      <c r="AD104" s="267">
        <v>2568</v>
      </c>
      <c r="AE104" s="267">
        <v>2583</v>
      </c>
      <c r="AF104" s="267">
        <v>2501</v>
      </c>
      <c r="AG104" s="267">
        <v>2526</v>
      </c>
      <c r="AH104" s="267">
        <v>2325</v>
      </c>
      <c r="AI104" s="267">
        <v>2038</v>
      </c>
      <c r="AJ104" s="267">
        <v>1794</v>
      </c>
      <c r="AK104" s="267">
        <v>1543</v>
      </c>
      <c r="AL104" s="267">
        <v>1255</v>
      </c>
      <c r="AM104" s="267">
        <v>1093</v>
      </c>
      <c r="AN104" s="267">
        <v>876</v>
      </c>
      <c r="AO104" s="267">
        <v>713</v>
      </c>
      <c r="AP104" s="304">
        <v>831</v>
      </c>
      <c r="AQ104" s="293">
        <v>18</v>
      </c>
      <c r="AR104" s="267">
        <v>135</v>
      </c>
      <c r="AS104" s="273">
        <v>159</v>
      </c>
      <c r="AT104" s="311">
        <v>483</v>
      </c>
      <c r="AU104" s="311">
        <v>16082</v>
      </c>
      <c r="AV104" s="293">
        <v>1185</v>
      </c>
      <c r="AW104" s="267">
        <v>1183</v>
      </c>
      <c r="AX104" s="273">
        <v>7753</v>
      </c>
      <c r="AY104" s="311">
        <v>553</v>
      </c>
    </row>
    <row r="105" spans="2:51" x14ac:dyDescent="0.25">
      <c r="B105" s="343">
        <f t="shared" si="11"/>
        <v>88</v>
      </c>
      <c r="C105" s="258" t="s">
        <v>20</v>
      </c>
      <c r="D105" s="258" t="s">
        <v>84</v>
      </c>
      <c r="E105" s="261">
        <v>6735</v>
      </c>
      <c r="F105" s="258" t="s">
        <v>114</v>
      </c>
      <c r="G105" s="259" t="s">
        <v>28</v>
      </c>
      <c r="H105" s="290">
        <v>16692</v>
      </c>
      <c r="I105" s="267">
        <v>1162</v>
      </c>
      <c r="J105" s="267">
        <v>154</v>
      </c>
      <c r="K105" s="267">
        <v>166</v>
      </c>
      <c r="L105" s="267">
        <v>201</v>
      </c>
      <c r="M105" s="267">
        <v>204</v>
      </c>
      <c r="N105" s="267">
        <v>214</v>
      </c>
      <c r="O105" s="267">
        <v>223</v>
      </c>
      <c r="P105" s="267">
        <v>254</v>
      </c>
      <c r="Q105" s="267">
        <v>255</v>
      </c>
      <c r="R105" s="267">
        <v>257</v>
      </c>
      <c r="S105" s="267">
        <v>258</v>
      </c>
      <c r="T105" s="267">
        <v>270</v>
      </c>
      <c r="U105" s="267">
        <v>271</v>
      </c>
      <c r="V105" s="267">
        <v>273</v>
      </c>
      <c r="W105" s="267">
        <v>275</v>
      </c>
      <c r="X105" s="267">
        <v>276</v>
      </c>
      <c r="Y105" s="267">
        <v>258</v>
      </c>
      <c r="Z105" s="267">
        <v>259</v>
      </c>
      <c r="AA105" s="267">
        <v>260</v>
      </c>
      <c r="AB105" s="267">
        <v>260</v>
      </c>
      <c r="AC105" s="267">
        <v>260</v>
      </c>
      <c r="AD105" s="267">
        <v>1343</v>
      </c>
      <c r="AE105" s="267">
        <v>1351</v>
      </c>
      <c r="AF105" s="267">
        <v>1308</v>
      </c>
      <c r="AG105" s="267">
        <v>1321</v>
      </c>
      <c r="AH105" s="267">
        <v>1216</v>
      </c>
      <c r="AI105" s="267">
        <v>1066</v>
      </c>
      <c r="AJ105" s="267">
        <v>939</v>
      </c>
      <c r="AK105" s="267">
        <v>806</v>
      </c>
      <c r="AL105" s="267">
        <v>656</v>
      </c>
      <c r="AM105" s="267">
        <v>572</v>
      </c>
      <c r="AN105" s="267">
        <v>457</v>
      </c>
      <c r="AO105" s="267">
        <v>373</v>
      </c>
      <c r="AP105" s="304">
        <v>436</v>
      </c>
      <c r="AQ105" s="293">
        <v>9</v>
      </c>
      <c r="AR105" s="267">
        <v>70</v>
      </c>
      <c r="AS105" s="273">
        <v>83</v>
      </c>
      <c r="AT105" s="311">
        <v>253</v>
      </c>
      <c r="AU105" s="311">
        <v>8413</v>
      </c>
      <c r="AV105" s="293">
        <v>619</v>
      </c>
      <c r="AW105" s="267">
        <v>619</v>
      </c>
      <c r="AX105" s="273">
        <v>4054</v>
      </c>
      <c r="AY105" s="311">
        <v>290</v>
      </c>
    </row>
    <row r="106" spans="2:51" x14ac:dyDescent="0.25">
      <c r="B106" s="343">
        <f t="shared" si="11"/>
        <v>89</v>
      </c>
      <c r="C106" s="258" t="s">
        <v>20</v>
      </c>
      <c r="D106" s="258" t="s">
        <v>84</v>
      </c>
      <c r="E106" s="261">
        <v>10093</v>
      </c>
      <c r="F106" s="258" t="s">
        <v>107</v>
      </c>
      <c r="G106" s="259" t="s">
        <v>28</v>
      </c>
      <c r="H106" s="290">
        <v>16090</v>
      </c>
      <c r="I106" s="267">
        <v>1120</v>
      </c>
      <c r="J106" s="267">
        <v>148</v>
      </c>
      <c r="K106" s="267">
        <v>160</v>
      </c>
      <c r="L106" s="267">
        <v>194</v>
      </c>
      <c r="M106" s="267">
        <v>197</v>
      </c>
      <c r="N106" s="267">
        <v>206</v>
      </c>
      <c r="O106" s="267">
        <v>215</v>
      </c>
      <c r="P106" s="267">
        <v>244</v>
      </c>
      <c r="Q106" s="267">
        <v>246</v>
      </c>
      <c r="R106" s="267">
        <v>247</v>
      </c>
      <c r="S106" s="267">
        <v>248</v>
      </c>
      <c r="T106" s="267">
        <v>260</v>
      </c>
      <c r="U106" s="267">
        <v>261</v>
      </c>
      <c r="V106" s="267">
        <v>264</v>
      </c>
      <c r="W106" s="267">
        <v>265</v>
      </c>
      <c r="X106" s="267">
        <v>267</v>
      </c>
      <c r="Y106" s="267">
        <v>248</v>
      </c>
      <c r="Z106" s="267">
        <v>250</v>
      </c>
      <c r="AA106" s="267">
        <v>251</v>
      </c>
      <c r="AB106" s="267">
        <v>251</v>
      </c>
      <c r="AC106" s="267">
        <v>251</v>
      </c>
      <c r="AD106" s="267">
        <v>1295</v>
      </c>
      <c r="AE106" s="267">
        <v>1302</v>
      </c>
      <c r="AF106" s="267">
        <v>1261</v>
      </c>
      <c r="AG106" s="267">
        <v>1273</v>
      </c>
      <c r="AH106" s="267">
        <v>1171</v>
      </c>
      <c r="AI106" s="267">
        <v>1028</v>
      </c>
      <c r="AJ106" s="267">
        <v>904</v>
      </c>
      <c r="AK106" s="267">
        <v>777</v>
      </c>
      <c r="AL106" s="267">
        <v>633</v>
      </c>
      <c r="AM106" s="267">
        <v>552</v>
      </c>
      <c r="AN106" s="267">
        <v>441</v>
      </c>
      <c r="AO106" s="267">
        <v>360</v>
      </c>
      <c r="AP106" s="304">
        <v>420</v>
      </c>
      <c r="AQ106" s="293">
        <v>9</v>
      </c>
      <c r="AR106" s="267">
        <v>68</v>
      </c>
      <c r="AS106" s="273">
        <v>80</v>
      </c>
      <c r="AT106" s="311">
        <v>244</v>
      </c>
      <c r="AU106" s="311">
        <v>8109</v>
      </c>
      <c r="AV106" s="293">
        <v>597</v>
      </c>
      <c r="AW106" s="267">
        <v>597</v>
      </c>
      <c r="AX106" s="273">
        <v>3909</v>
      </c>
      <c r="AY106" s="311">
        <v>279</v>
      </c>
    </row>
    <row r="107" spans="2:51" ht="15.75" thickBot="1" x14ac:dyDescent="0.3">
      <c r="B107" s="345">
        <f t="shared" si="11"/>
        <v>90</v>
      </c>
      <c r="C107" s="237" t="s">
        <v>20</v>
      </c>
      <c r="D107" s="237" t="s">
        <v>84</v>
      </c>
      <c r="E107" s="244">
        <v>5899</v>
      </c>
      <c r="F107" s="237" t="s">
        <v>110</v>
      </c>
      <c r="G107" s="240" t="s">
        <v>28</v>
      </c>
      <c r="H107" s="291">
        <v>37535</v>
      </c>
      <c r="I107" s="270">
        <v>2613</v>
      </c>
      <c r="J107" s="270">
        <v>346</v>
      </c>
      <c r="K107" s="270">
        <v>374</v>
      </c>
      <c r="L107" s="270">
        <v>453</v>
      </c>
      <c r="M107" s="270">
        <v>459</v>
      </c>
      <c r="N107" s="270">
        <v>480</v>
      </c>
      <c r="O107" s="270">
        <v>501</v>
      </c>
      <c r="P107" s="270">
        <v>571</v>
      </c>
      <c r="Q107" s="270">
        <v>573</v>
      </c>
      <c r="R107" s="270">
        <v>576</v>
      </c>
      <c r="S107" s="270">
        <v>581</v>
      </c>
      <c r="T107" s="270">
        <v>606</v>
      </c>
      <c r="U107" s="270">
        <v>610</v>
      </c>
      <c r="V107" s="270">
        <v>615</v>
      </c>
      <c r="W107" s="270">
        <v>617</v>
      </c>
      <c r="X107" s="270">
        <v>621</v>
      </c>
      <c r="Y107" s="270">
        <v>580</v>
      </c>
      <c r="Z107" s="270">
        <v>582</v>
      </c>
      <c r="AA107" s="270">
        <v>585</v>
      </c>
      <c r="AB107" s="270">
        <v>585</v>
      </c>
      <c r="AC107" s="270">
        <v>586</v>
      </c>
      <c r="AD107" s="270">
        <v>3021</v>
      </c>
      <c r="AE107" s="270">
        <v>3037</v>
      </c>
      <c r="AF107" s="270">
        <v>2942</v>
      </c>
      <c r="AG107" s="270">
        <v>2971</v>
      </c>
      <c r="AH107" s="270">
        <v>2733</v>
      </c>
      <c r="AI107" s="270">
        <v>2398</v>
      </c>
      <c r="AJ107" s="270">
        <v>2110</v>
      </c>
      <c r="AK107" s="270">
        <v>1814</v>
      </c>
      <c r="AL107" s="270">
        <v>1476</v>
      </c>
      <c r="AM107" s="270">
        <v>1285</v>
      </c>
      <c r="AN107" s="270">
        <v>1030</v>
      </c>
      <c r="AO107" s="270">
        <v>839</v>
      </c>
      <c r="AP107" s="305">
        <v>978</v>
      </c>
      <c r="AQ107" s="294">
        <v>21</v>
      </c>
      <c r="AR107" s="270">
        <v>159</v>
      </c>
      <c r="AS107" s="274">
        <v>188</v>
      </c>
      <c r="AT107" s="312">
        <v>569</v>
      </c>
      <c r="AU107" s="312">
        <v>18914</v>
      </c>
      <c r="AV107" s="294">
        <v>1392</v>
      </c>
      <c r="AW107" s="270">
        <v>1392</v>
      </c>
      <c r="AX107" s="274">
        <v>9118</v>
      </c>
      <c r="AY107" s="312">
        <v>651</v>
      </c>
    </row>
    <row r="108" spans="2:51" ht="14.25" customHeight="1" x14ac:dyDescent="0.25">
      <c r="B108" s="225"/>
      <c r="C108" s="347" t="s">
        <v>246</v>
      </c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  <c r="AU108" s="219"/>
      <c r="AV108" s="219"/>
      <c r="AW108" s="219"/>
      <c r="AX108" s="219"/>
      <c r="AY108" s="219"/>
    </row>
    <row r="109" spans="2:51" ht="14.25" customHeight="1" x14ac:dyDescent="0.25">
      <c r="B109" s="225"/>
      <c r="C109" s="347" t="s">
        <v>244</v>
      </c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  <c r="AV109" s="219"/>
      <c r="AW109" s="219"/>
      <c r="AX109" s="219"/>
      <c r="AY109" s="219"/>
    </row>
    <row r="110" spans="2:51" s="218" customFormat="1" ht="14.25" customHeight="1" x14ac:dyDescent="0.25">
      <c r="B110" s="225"/>
      <c r="C110" s="347" t="s">
        <v>245</v>
      </c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</row>
    <row r="111" spans="2:51" s="218" customFormat="1" ht="14.25" customHeight="1" x14ac:dyDescent="0.25">
      <c r="B111" s="225"/>
      <c r="C111" s="347" t="s">
        <v>250</v>
      </c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</row>
    <row r="112" spans="2:51" s="218" customFormat="1" x14ac:dyDescent="0.25">
      <c r="B112" s="224"/>
      <c r="C112" s="224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219"/>
      <c r="AV112" s="219"/>
      <c r="AW112" s="219"/>
      <c r="AX112" s="219"/>
      <c r="AY112" s="219"/>
    </row>
    <row r="113" spans="2:51" s="218" customFormat="1" x14ac:dyDescent="0.25">
      <c r="B113" s="224"/>
      <c r="C113" s="224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219"/>
      <c r="AM113" s="219"/>
      <c r="AN113" s="219"/>
      <c r="AO113" s="219"/>
      <c r="AP113" s="219"/>
      <c r="AQ113" s="219"/>
      <c r="AR113" s="219"/>
      <c r="AS113" s="219"/>
      <c r="AT113" s="219"/>
      <c r="AU113" s="219"/>
      <c r="AV113" s="219"/>
      <c r="AW113" s="219"/>
      <c r="AX113" s="219"/>
      <c r="AY113" s="219"/>
    </row>
    <row r="114" spans="2:51" ht="15.75" thickBot="1" x14ac:dyDescent="0.3">
      <c r="D114" s="218"/>
      <c r="E114" s="218"/>
      <c r="F114" s="218"/>
      <c r="G114" s="218"/>
      <c r="H114" s="219" t="str">
        <f>+IF(H117=H10,"",H10-H117)</f>
        <v/>
      </c>
      <c r="I114" s="219" t="str">
        <f t="shared" ref="I114:AY114" si="12">+IF(I117=I10,"",I10-I117)</f>
        <v/>
      </c>
      <c r="J114" s="219" t="str">
        <f t="shared" si="12"/>
        <v/>
      </c>
      <c r="K114" s="219" t="str">
        <f t="shared" si="12"/>
        <v/>
      </c>
      <c r="L114" s="219" t="str">
        <f t="shared" si="12"/>
        <v/>
      </c>
      <c r="M114" s="219" t="str">
        <f t="shared" si="12"/>
        <v/>
      </c>
      <c r="N114" s="219" t="str">
        <f t="shared" si="12"/>
        <v/>
      </c>
      <c r="O114" s="219" t="str">
        <f t="shared" si="12"/>
        <v/>
      </c>
      <c r="P114" s="219" t="str">
        <f t="shared" si="12"/>
        <v/>
      </c>
      <c r="Q114" s="219" t="str">
        <f t="shared" si="12"/>
        <v/>
      </c>
      <c r="R114" s="219" t="str">
        <f t="shared" si="12"/>
        <v/>
      </c>
      <c r="S114" s="219" t="str">
        <f t="shared" si="12"/>
        <v/>
      </c>
      <c r="T114" s="219" t="str">
        <f t="shared" si="12"/>
        <v/>
      </c>
      <c r="U114" s="219" t="str">
        <f t="shared" si="12"/>
        <v/>
      </c>
      <c r="V114" s="219" t="str">
        <f t="shared" si="12"/>
        <v/>
      </c>
      <c r="W114" s="219" t="str">
        <f t="shared" si="12"/>
        <v/>
      </c>
      <c r="X114" s="219" t="str">
        <f t="shared" si="12"/>
        <v/>
      </c>
      <c r="Y114" s="219" t="str">
        <f t="shared" si="12"/>
        <v/>
      </c>
      <c r="Z114" s="219" t="str">
        <f t="shared" si="12"/>
        <v/>
      </c>
      <c r="AA114" s="219" t="str">
        <f t="shared" si="12"/>
        <v/>
      </c>
      <c r="AB114" s="219" t="str">
        <f t="shared" si="12"/>
        <v/>
      </c>
      <c r="AC114" s="219" t="str">
        <f t="shared" si="12"/>
        <v/>
      </c>
      <c r="AD114" s="219" t="str">
        <f t="shared" si="12"/>
        <v/>
      </c>
      <c r="AE114" s="219" t="str">
        <f t="shared" si="12"/>
        <v/>
      </c>
      <c r="AF114" s="219" t="str">
        <f t="shared" si="12"/>
        <v/>
      </c>
      <c r="AG114" s="219" t="str">
        <f t="shared" si="12"/>
        <v/>
      </c>
      <c r="AH114" s="219" t="str">
        <f t="shared" si="12"/>
        <v/>
      </c>
      <c r="AI114" s="219" t="str">
        <f t="shared" si="12"/>
        <v/>
      </c>
      <c r="AJ114" s="219" t="str">
        <f t="shared" si="12"/>
        <v/>
      </c>
      <c r="AK114" s="219" t="str">
        <f t="shared" si="12"/>
        <v/>
      </c>
      <c r="AL114" s="219" t="str">
        <f t="shared" si="12"/>
        <v/>
      </c>
      <c r="AM114" s="219" t="str">
        <f t="shared" si="12"/>
        <v/>
      </c>
      <c r="AN114" s="219" t="str">
        <f t="shared" si="12"/>
        <v/>
      </c>
      <c r="AO114" s="219" t="str">
        <f t="shared" si="12"/>
        <v/>
      </c>
      <c r="AP114" s="219" t="str">
        <f t="shared" si="12"/>
        <v/>
      </c>
      <c r="AQ114" s="219" t="str">
        <f t="shared" si="12"/>
        <v/>
      </c>
      <c r="AR114" s="219" t="str">
        <f t="shared" si="12"/>
        <v/>
      </c>
      <c r="AS114" s="219" t="str">
        <f t="shared" si="12"/>
        <v/>
      </c>
      <c r="AT114" s="219" t="str">
        <f t="shared" si="12"/>
        <v/>
      </c>
      <c r="AU114" s="219" t="str">
        <f t="shared" si="12"/>
        <v/>
      </c>
      <c r="AV114" s="219" t="str">
        <f t="shared" si="12"/>
        <v/>
      </c>
      <c r="AW114" s="219" t="str">
        <f t="shared" si="12"/>
        <v/>
      </c>
      <c r="AX114" s="219" t="str">
        <f t="shared" si="12"/>
        <v/>
      </c>
      <c r="AY114" s="219" t="str">
        <f t="shared" si="12"/>
        <v/>
      </c>
    </row>
    <row r="115" spans="2:51" ht="21.75" customHeight="1" thickBot="1" x14ac:dyDescent="0.3">
      <c r="C115" s="222"/>
      <c r="D115" s="222"/>
      <c r="E115" s="474" t="s">
        <v>255</v>
      </c>
      <c r="F115" s="478" t="s">
        <v>0</v>
      </c>
      <c r="G115" s="388"/>
      <c r="H115" s="493" t="s">
        <v>116</v>
      </c>
      <c r="I115" s="494"/>
      <c r="J115" s="504" t="s">
        <v>4</v>
      </c>
      <c r="K115" s="505"/>
      <c r="L115" s="505"/>
      <c r="M115" s="505"/>
      <c r="N115" s="505"/>
      <c r="O115" s="505"/>
      <c r="P115" s="505"/>
      <c r="Q115" s="505"/>
      <c r="R115" s="505"/>
      <c r="S115" s="505"/>
      <c r="T115" s="505"/>
      <c r="U115" s="505"/>
      <c r="V115" s="505"/>
      <c r="W115" s="505"/>
      <c r="X115" s="505"/>
      <c r="Y115" s="505"/>
      <c r="Z115" s="505"/>
      <c r="AA115" s="505"/>
      <c r="AB115" s="505"/>
      <c r="AC115" s="506"/>
      <c r="AD115" s="507" t="s">
        <v>192</v>
      </c>
      <c r="AE115" s="508"/>
      <c r="AF115" s="508"/>
      <c r="AG115" s="508"/>
      <c r="AH115" s="508"/>
      <c r="AI115" s="508"/>
      <c r="AJ115" s="508"/>
      <c r="AK115" s="508"/>
      <c r="AL115" s="508"/>
      <c r="AM115" s="508"/>
      <c r="AN115" s="508"/>
      <c r="AO115" s="508"/>
      <c r="AP115" s="509"/>
      <c r="AQ115" s="488" t="s">
        <v>212</v>
      </c>
      <c r="AR115" s="489"/>
      <c r="AS115" s="490"/>
      <c r="AT115" s="500" t="s">
        <v>215</v>
      </c>
      <c r="AU115" s="502" t="s">
        <v>216</v>
      </c>
      <c r="AV115" s="495" t="s">
        <v>217</v>
      </c>
      <c r="AW115" s="496"/>
      <c r="AX115" s="497"/>
      <c r="AY115" s="498" t="s">
        <v>221</v>
      </c>
    </row>
    <row r="116" spans="2:51" ht="16.5" thickBot="1" x14ac:dyDescent="0.3">
      <c r="C116" s="222"/>
      <c r="D116" s="222"/>
      <c r="E116" s="475"/>
      <c r="F116" s="479"/>
      <c r="G116" s="389"/>
      <c r="H116" s="288" t="s">
        <v>117</v>
      </c>
      <c r="I116" s="282" t="s">
        <v>5</v>
      </c>
      <c r="J116" s="283" t="s">
        <v>225</v>
      </c>
      <c r="K116" s="284">
        <v>1</v>
      </c>
      <c r="L116" s="285">
        <v>2</v>
      </c>
      <c r="M116" s="285">
        <v>3</v>
      </c>
      <c r="N116" s="286">
        <v>4</v>
      </c>
      <c r="O116" s="285">
        <v>5</v>
      </c>
      <c r="P116" s="285">
        <v>6</v>
      </c>
      <c r="Q116" s="284">
        <v>7</v>
      </c>
      <c r="R116" s="285">
        <v>8</v>
      </c>
      <c r="S116" s="286">
        <v>9</v>
      </c>
      <c r="T116" s="285">
        <v>10</v>
      </c>
      <c r="U116" s="284">
        <v>11</v>
      </c>
      <c r="V116" s="285">
        <v>12</v>
      </c>
      <c r="W116" s="285">
        <v>13</v>
      </c>
      <c r="X116" s="286">
        <v>14</v>
      </c>
      <c r="Y116" s="285">
        <v>15</v>
      </c>
      <c r="Z116" s="284">
        <v>16</v>
      </c>
      <c r="AA116" s="285">
        <v>17</v>
      </c>
      <c r="AB116" s="285">
        <v>18</v>
      </c>
      <c r="AC116" s="286">
        <v>19</v>
      </c>
      <c r="AD116" s="285" t="s">
        <v>226</v>
      </c>
      <c r="AE116" s="284" t="s">
        <v>227</v>
      </c>
      <c r="AF116" s="285" t="s">
        <v>228</v>
      </c>
      <c r="AG116" s="284" t="s">
        <v>229</v>
      </c>
      <c r="AH116" s="285" t="s">
        <v>230</v>
      </c>
      <c r="AI116" s="284" t="s">
        <v>231</v>
      </c>
      <c r="AJ116" s="285" t="s">
        <v>232</v>
      </c>
      <c r="AK116" s="284" t="s">
        <v>233</v>
      </c>
      <c r="AL116" s="285" t="s">
        <v>234</v>
      </c>
      <c r="AM116" s="284" t="s">
        <v>235</v>
      </c>
      <c r="AN116" s="285" t="s">
        <v>236</v>
      </c>
      <c r="AO116" s="284" t="s">
        <v>237</v>
      </c>
      <c r="AP116" s="285" t="s">
        <v>238</v>
      </c>
      <c r="AQ116" s="275" t="s">
        <v>213</v>
      </c>
      <c r="AR116" s="276" t="s">
        <v>222</v>
      </c>
      <c r="AS116" s="277" t="s">
        <v>214</v>
      </c>
      <c r="AT116" s="501"/>
      <c r="AU116" s="503"/>
      <c r="AV116" s="278" t="s">
        <v>218</v>
      </c>
      <c r="AW116" s="279" t="s">
        <v>219</v>
      </c>
      <c r="AX116" s="280" t="s">
        <v>220</v>
      </c>
      <c r="AY116" s="499"/>
    </row>
    <row r="117" spans="2:51" ht="18" customHeight="1" thickBot="1" x14ac:dyDescent="0.3">
      <c r="C117" s="223"/>
      <c r="D117" s="223"/>
      <c r="E117" s="296"/>
      <c r="F117" s="390" t="s">
        <v>12</v>
      </c>
      <c r="G117" s="287"/>
      <c r="H117" s="299">
        <f>SUM(H118:H124)</f>
        <v>1669636</v>
      </c>
      <c r="I117" s="300">
        <f t="shared" ref="I117:AY117" si="13">SUM(I118:I124)</f>
        <v>150738</v>
      </c>
      <c r="J117" s="301">
        <f t="shared" si="13"/>
        <v>21167</v>
      </c>
      <c r="K117" s="299">
        <f t="shared" si="13"/>
        <v>22895</v>
      </c>
      <c r="L117" s="299">
        <f t="shared" si="13"/>
        <v>25252</v>
      </c>
      <c r="M117" s="299">
        <f t="shared" si="13"/>
        <v>26112</v>
      </c>
      <c r="N117" s="299">
        <f t="shared" si="13"/>
        <v>27209</v>
      </c>
      <c r="O117" s="299">
        <f t="shared" si="13"/>
        <v>28103</v>
      </c>
      <c r="P117" s="299">
        <f t="shared" si="13"/>
        <v>21554</v>
      </c>
      <c r="Q117" s="299">
        <f t="shared" si="13"/>
        <v>21386</v>
      </c>
      <c r="R117" s="299">
        <f t="shared" si="13"/>
        <v>21242</v>
      </c>
      <c r="S117" s="299">
        <f t="shared" si="13"/>
        <v>21124</v>
      </c>
      <c r="T117" s="299">
        <f t="shared" si="13"/>
        <v>21834</v>
      </c>
      <c r="U117" s="299">
        <f t="shared" si="13"/>
        <v>21735</v>
      </c>
      <c r="V117" s="299">
        <f t="shared" si="13"/>
        <v>21860</v>
      </c>
      <c r="W117" s="299">
        <f t="shared" si="13"/>
        <v>22311</v>
      </c>
      <c r="X117" s="299">
        <f t="shared" si="13"/>
        <v>22991</v>
      </c>
      <c r="Y117" s="299">
        <f t="shared" si="13"/>
        <v>21860</v>
      </c>
      <c r="Z117" s="299">
        <f t="shared" si="13"/>
        <v>22501</v>
      </c>
      <c r="AA117" s="299">
        <f t="shared" si="13"/>
        <v>23096</v>
      </c>
      <c r="AB117" s="299">
        <f t="shared" si="13"/>
        <v>23599</v>
      </c>
      <c r="AC117" s="299">
        <f t="shared" si="13"/>
        <v>24041</v>
      </c>
      <c r="AD117" s="299">
        <f t="shared" si="13"/>
        <v>144352</v>
      </c>
      <c r="AE117" s="299">
        <f t="shared" si="13"/>
        <v>147025</v>
      </c>
      <c r="AF117" s="299">
        <f t="shared" si="13"/>
        <v>135705</v>
      </c>
      <c r="AG117" s="299">
        <f t="shared" si="13"/>
        <v>131988</v>
      </c>
      <c r="AH117" s="299">
        <f t="shared" si="13"/>
        <v>123947</v>
      </c>
      <c r="AI117" s="299">
        <f t="shared" si="13"/>
        <v>110631</v>
      </c>
      <c r="AJ117" s="299">
        <f t="shared" si="13"/>
        <v>100020</v>
      </c>
      <c r="AK117" s="299">
        <f t="shared" si="13"/>
        <v>87171</v>
      </c>
      <c r="AL117" s="299">
        <f t="shared" si="13"/>
        <v>66908</v>
      </c>
      <c r="AM117" s="299">
        <f t="shared" si="13"/>
        <v>55167</v>
      </c>
      <c r="AN117" s="299">
        <f t="shared" si="13"/>
        <v>40373</v>
      </c>
      <c r="AO117" s="299">
        <f t="shared" si="13"/>
        <v>29191</v>
      </c>
      <c r="AP117" s="302">
        <f t="shared" si="13"/>
        <v>35286</v>
      </c>
      <c r="AQ117" s="299">
        <f t="shared" si="13"/>
        <v>1267</v>
      </c>
      <c r="AR117" s="299">
        <f t="shared" si="13"/>
        <v>10009</v>
      </c>
      <c r="AS117" s="300">
        <f t="shared" si="13"/>
        <v>11158</v>
      </c>
      <c r="AT117" s="300">
        <f t="shared" si="13"/>
        <v>27419</v>
      </c>
      <c r="AU117" s="300">
        <f t="shared" si="13"/>
        <v>853860</v>
      </c>
      <c r="AV117" s="299">
        <f t="shared" si="13"/>
        <v>55933</v>
      </c>
      <c r="AW117" s="299">
        <f t="shared" si="13"/>
        <v>59337</v>
      </c>
      <c r="AX117" s="300">
        <f t="shared" si="13"/>
        <v>418796</v>
      </c>
      <c r="AY117" s="306">
        <f t="shared" si="13"/>
        <v>34787</v>
      </c>
    </row>
    <row r="118" spans="2:51" ht="17.25" customHeight="1" x14ac:dyDescent="0.25">
      <c r="C118" s="223"/>
      <c r="D118" s="223"/>
      <c r="E118" s="384"/>
      <c r="F118" s="391" t="s">
        <v>14</v>
      </c>
      <c r="G118" s="385"/>
      <c r="H118" s="297">
        <f>+SUMIF($C$10:$C$107,$F118,H$10:H$107)</f>
        <v>683151</v>
      </c>
      <c r="I118" s="272">
        <f t="shared" ref="I118:X124" si="14">+SUMIF($C$10:$C$107,$F118,I$10:I$107)</f>
        <v>64382</v>
      </c>
      <c r="J118" s="298">
        <f t="shared" si="14"/>
        <v>9160</v>
      </c>
      <c r="K118" s="269">
        <f t="shared" si="14"/>
        <v>9971</v>
      </c>
      <c r="L118" s="269">
        <f t="shared" si="14"/>
        <v>10780</v>
      </c>
      <c r="M118" s="269">
        <f t="shared" si="14"/>
        <v>11096</v>
      </c>
      <c r="N118" s="269">
        <f t="shared" si="14"/>
        <v>11668</v>
      </c>
      <c r="O118" s="269">
        <f t="shared" si="14"/>
        <v>11707</v>
      </c>
      <c r="P118" s="269">
        <f t="shared" si="14"/>
        <v>9299</v>
      </c>
      <c r="Q118" s="269">
        <f t="shared" si="14"/>
        <v>9208</v>
      </c>
      <c r="R118" s="269">
        <f t="shared" si="14"/>
        <v>9126</v>
      </c>
      <c r="S118" s="269">
        <f t="shared" si="14"/>
        <v>9054</v>
      </c>
      <c r="T118" s="269">
        <f t="shared" si="14"/>
        <v>9334</v>
      </c>
      <c r="U118" s="269">
        <f t="shared" si="14"/>
        <v>9270</v>
      </c>
      <c r="V118" s="269">
        <f t="shared" si="14"/>
        <v>9301</v>
      </c>
      <c r="W118" s="269">
        <f t="shared" si="14"/>
        <v>9479</v>
      </c>
      <c r="X118" s="269">
        <f t="shared" si="14"/>
        <v>9755</v>
      </c>
      <c r="Y118" s="269">
        <f t="shared" ref="Y118:AN124" si="15">+SUMIF($C$10:$C$107,$F118,Y$10:Y$107)</f>
        <v>9270</v>
      </c>
      <c r="Z118" s="269">
        <f t="shared" si="15"/>
        <v>9531</v>
      </c>
      <c r="AA118" s="269">
        <f t="shared" si="15"/>
        <v>9787</v>
      </c>
      <c r="AB118" s="269">
        <f t="shared" si="15"/>
        <v>10018</v>
      </c>
      <c r="AC118" s="269">
        <f t="shared" si="15"/>
        <v>10240</v>
      </c>
      <c r="AD118" s="269">
        <f t="shared" si="15"/>
        <v>62852</v>
      </c>
      <c r="AE118" s="269">
        <f t="shared" si="15"/>
        <v>63583</v>
      </c>
      <c r="AF118" s="269">
        <f t="shared" si="15"/>
        <v>57355</v>
      </c>
      <c r="AG118" s="269">
        <f t="shared" si="15"/>
        <v>55216</v>
      </c>
      <c r="AH118" s="269">
        <f t="shared" si="15"/>
        <v>51495</v>
      </c>
      <c r="AI118" s="269">
        <f t="shared" si="15"/>
        <v>44946</v>
      </c>
      <c r="AJ118" s="269">
        <f t="shared" si="15"/>
        <v>39159</v>
      </c>
      <c r="AK118" s="269">
        <f t="shared" si="15"/>
        <v>33038</v>
      </c>
      <c r="AL118" s="269">
        <f t="shared" si="15"/>
        <v>24106</v>
      </c>
      <c r="AM118" s="269">
        <f t="shared" si="15"/>
        <v>19575</v>
      </c>
      <c r="AN118" s="269">
        <f t="shared" si="15"/>
        <v>13707</v>
      </c>
      <c r="AO118" s="269">
        <f t="shared" ref="AO118:AY124" si="16">+SUMIF($C$10:$C$107,$F118,AO$10:AO$107)</f>
        <v>9536</v>
      </c>
      <c r="AP118" s="303">
        <f t="shared" si="16"/>
        <v>11529</v>
      </c>
      <c r="AQ118" s="297">
        <f t="shared" si="16"/>
        <v>562</v>
      </c>
      <c r="AR118" s="269">
        <f t="shared" si="16"/>
        <v>4274</v>
      </c>
      <c r="AS118" s="272">
        <f t="shared" si="16"/>
        <v>4886</v>
      </c>
      <c r="AT118" s="310">
        <f t="shared" si="16"/>
        <v>11868</v>
      </c>
      <c r="AU118" s="310">
        <f t="shared" si="16"/>
        <v>343800</v>
      </c>
      <c r="AV118" s="297">
        <f t="shared" si="16"/>
        <v>24138</v>
      </c>
      <c r="AW118" s="269">
        <f t="shared" si="16"/>
        <v>24454</v>
      </c>
      <c r="AX118" s="272">
        <f t="shared" si="16"/>
        <v>173424</v>
      </c>
      <c r="AY118" s="307">
        <f t="shared" si="16"/>
        <v>15290</v>
      </c>
    </row>
    <row r="119" spans="2:51" ht="17.25" customHeight="1" x14ac:dyDescent="0.25">
      <c r="C119" s="223"/>
      <c r="D119" s="223"/>
      <c r="E119" s="384"/>
      <c r="F119" s="391" t="s">
        <v>85</v>
      </c>
      <c r="G119" s="385"/>
      <c r="H119" s="293">
        <f t="shared" ref="H119:H124" si="17">+SUMIF($C$10:$C$107,$F119,H$10:H$107)</f>
        <v>44497</v>
      </c>
      <c r="I119" s="272">
        <f t="shared" si="14"/>
        <v>3878</v>
      </c>
      <c r="J119" s="290">
        <f t="shared" si="14"/>
        <v>523</v>
      </c>
      <c r="K119" s="267">
        <f t="shared" si="14"/>
        <v>595</v>
      </c>
      <c r="L119" s="267">
        <f t="shared" si="14"/>
        <v>588</v>
      </c>
      <c r="M119" s="267">
        <f t="shared" si="14"/>
        <v>707</v>
      </c>
      <c r="N119" s="267">
        <f t="shared" si="14"/>
        <v>729</v>
      </c>
      <c r="O119" s="267">
        <f t="shared" si="14"/>
        <v>736</v>
      </c>
      <c r="P119" s="267">
        <f t="shared" si="14"/>
        <v>465</v>
      </c>
      <c r="Q119" s="267">
        <f t="shared" si="14"/>
        <v>469</v>
      </c>
      <c r="R119" s="267">
        <f t="shared" si="14"/>
        <v>474</v>
      </c>
      <c r="S119" s="267">
        <f t="shared" si="14"/>
        <v>471</v>
      </c>
      <c r="T119" s="267">
        <f t="shared" si="14"/>
        <v>501</v>
      </c>
      <c r="U119" s="267">
        <f t="shared" si="14"/>
        <v>508</v>
      </c>
      <c r="V119" s="267">
        <f t="shared" si="14"/>
        <v>515</v>
      </c>
      <c r="W119" s="267">
        <f t="shared" si="14"/>
        <v>524</v>
      </c>
      <c r="X119" s="267">
        <f t="shared" si="14"/>
        <v>537</v>
      </c>
      <c r="Y119" s="267">
        <f t="shared" si="15"/>
        <v>496</v>
      </c>
      <c r="Z119" s="267">
        <f t="shared" si="15"/>
        <v>506</v>
      </c>
      <c r="AA119" s="267">
        <f t="shared" si="15"/>
        <v>512</v>
      </c>
      <c r="AB119" s="267">
        <f t="shared" si="15"/>
        <v>515</v>
      </c>
      <c r="AC119" s="267">
        <f t="shared" si="15"/>
        <v>514</v>
      </c>
      <c r="AD119" s="267">
        <f t="shared" si="15"/>
        <v>3087</v>
      </c>
      <c r="AE119" s="267">
        <f t="shared" si="15"/>
        <v>3315</v>
      </c>
      <c r="AF119" s="267">
        <f t="shared" si="15"/>
        <v>3424</v>
      </c>
      <c r="AG119" s="267">
        <f t="shared" si="15"/>
        <v>3471</v>
      </c>
      <c r="AH119" s="267">
        <f t="shared" si="15"/>
        <v>3244</v>
      </c>
      <c r="AI119" s="267">
        <f t="shared" si="15"/>
        <v>3062</v>
      </c>
      <c r="AJ119" s="267">
        <f t="shared" si="15"/>
        <v>2828</v>
      </c>
      <c r="AK119" s="267">
        <f t="shared" si="15"/>
        <v>2739</v>
      </c>
      <c r="AL119" s="267">
        <f t="shared" si="15"/>
        <v>2193</v>
      </c>
      <c r="AM119" s="267">
        <f t="shared" si="15"/>
        <v>1995</v>
      </c>
      <c r="AN119" s="267">
        <f t="shared" si="15"/>
        <v>1525</v>
      </c>
      <c r="AO119" s="267">
        <f t="shared" si="16"/>
        <v>1241</v>
      </c>
      <c r="AP119" s="304">
        <f t="shared" si="16"/>
        <v>1488</v>
      </c>
      <c r="AQ119" s="293">
        <f t="shared" si="16"/>
        <v>32</v>
      </c>
      <c r="AR119" s="267">
        <f t="shared" si="16"/>
        <v>250</v>
      </c>
      <c r="AS119" s="273">
        <f t="shared" si="16"/>
        <v>273</v>
      </c>
      <c r="AT119" s="311">
        <f t="shared" si="16"/>
        <v>682</v>
      </c>
      <c r="AU119" s="311">
        <f t="shared" si="16"/>
        <v>23174</v>
      </c>
      <c r="AV119" s="293">
        <f t="shared" si="16"/>
        <v>1367</v>
      </c>
      <c r="AW119" s="267">
        <f t="shared" si="16"/>
        <v>1420</v>
      </c>
      <c r="AX119" s="273">
        <f t="shared" si="16"/>
        <v>10634</v>
      </c>
      <c r="AY119" s="308">
        <f t="shared" si="16"/>
        <v>885</v>
      </c>
    </row>
    <row r="120" spans="2:51" ht="17.25" customHeight="1" x14ac:dyDescent="0.25">
      <c r="C120" s="223"/>
      <c r="D120" s="223"/>
      <c r="E120" s="384"/>
      <c r="F120" s="391" t="s">
        <v>79</v>
      </c>
      <c r="G120" s="385"/>
      <c r="H120" s="293">
        <f t="shared" si="17"/>
        <v>39879</v>
      </c>
      <c r="I120" s="272">
        <f t="shared" si="14"/>
        <v>3205</v>
      </c>
      <c r="J120" s="290">
        <f t="shared" si="14"/>
        <v>437</v>
      </c>
      <c r="K120" s="267">
        <f t="shared" si="14"/>
        <v>488</v>
      </c>
      <c r="L120" s="267">
        <f t="shared" si="14"/>
        <v>564</v>
      </c>
      <c r="M120" s="267">
        <f t="shared" si="14"/>
        <v>566</v>
      </c>
      <c r="N120" s="267">
        <f t="shared" si="14"/>
        <v>539</v>
      </c>
      <c r="O120" s="267">
        <f t="shared" si="14"/>
        <v>611</v>
      </c>
      <c r="P120" s="267">
        <f t="shared" si="14"/>
        <v>460</v>
      </c>
      <c r="Q120" s="267">
        <f t="shared" si="14"/>
        <v>459</v>
      </c>
      <c r="R120" s="267">
        <f t="shared" si="14"/>
        <v>467</v>
      </c>
      <c r="S120" s="267">
        <f t="shared" si="14"/>
        <v>478</v>
      </c>
      <c r="T120" s="267">
        <f t="shared" si="14"/>
        <v>510</v>
      </c>
      <c r="U120" s="267">
        <f t="shared" si="14"/>
        <v>527</v>
      </c>
      <c r="V120" s="267">
        <f t="shared" si="14"/>
        <v>547</v>
      </c>
      <c r="W120" s="267">
        <f t="shared" si="14"/>
        <v>565</v>
      </c>
      <c r="X120" s="267">
        <f t="shared" si="14"/>
        <v>586</v>
      </c>
      <c r="Y120" s="267">
        <f t="shared" si="15"/>
        <v>558</v>
      </c>
      <c r="Z120" s="267">
        <f t="shared" si="15"/>
        <v>578</v>
      </c>
      <c r="AA120" s="267">
        <f t="shared" si="15"/>
        <v>593</v>
      </c>
      <c r="AB120" s="267">
        <f t="shared" si="15"/>
        <v>596</v>
      </c>
      <c r="AC120" s="267">
        <f t="shared" si="15"/>
        <v>590</v>
      </c>
      <c r="AD120" s="267">
        <f t="shared" si="15"/>
        <v>3444</v>
      </c>
      <c r="AE120" s="267">
        <f t="shared" si="15"/>
        <v>3307</v>
      </c>
      <c r="AF120" s="267">
        <f t="shared" si="15"/>
        <v>3248</v>
      </c>
      <c r="AG120" s="267">
        <f t="shared" si="15"/>
        <v>3020</v>
      </c>
      <c r="AH120" s="267">
        <f t="shared" si="15"/>
        <v>2957</v>
      </c>
      <c r="AI120" s="267">
        <f t="shared" si="15"/>
        <v>2568</v>
      </c>
      <c r="AJ120" s="267">
        <f t="shared" si="15"/>
        <v>2508</v>
      </c>
      <c r="AK120" s="267">
        <f t="shared" si="15"/>
        <v>2286</v>
      </c>
      <c r="AL120" s="267">
        <f t="shared" si="15"/>
        <v>1786</v>
      </c>
      <c r="AM120" s="267">
        <f t="shared" si="15"/>
        <v>1533</v>
      </c>
      <c r="AN120" s="267">
        <f t="shared" si="15"/>
        <v>1014</v>
      </c>
      <c r="AO120" s="267">
        <f t="shared" si="16"/>
        <v>691</v>
      </c>
      <c r="AP120" s="304">
        <f t="shared" si="16"/>
        <v>798</v>
      </c>
      <c r="AQ120" s="293">
        <f t="shared" si="16"/>
        <v>26</v>
      </c>
      <c r="AR120" s="267">
        <f t="shared" si="16"/>
        <v>201</v>
      </c>
      <c r="AS120" s="273">
        <f t="shared" si="16"/>
        <v>236</v>
      </c>
      <c r="AT120" s="311">
        <f t="shared" si="16"/>
        <v>985</v>
      </c>
      <c r="AU120" s="311">
        <f t="shared" si="16"/>
        <v>20364</v>
      </c>
      <c r="AV120" s="293">
        <f t="shared" si="16"/>
        <v>1446</v>
      </c>
      <c r="AW120" s="267">
        <f t="shared" si="16"/>
        <v>1516</v>
      </c>
      <c r="AX120" s="273">
        <f t="shared" si="16"/>
        <v>9745</v>
      </c>
      <c r="AY120" s="308">
        <f t="shared" si="16"/>
        <v>1278</v>
      </c>
    </row>
    <row r="121" spans="2:51" ht="17.25" customHeight="1" x14ac:dyDescent="0.25">
      <c r="C121" s="223"/>
      <c r="D121" s="223"/>
      <c r="E121" s="384"/>
      <c r="F121" s="391" t="s">
        <v>17</v>
      </c>
      <c r="G121" s="385"/>
      <c r="H121" s="293">
        <f t="shared" si="17"/>
        <v>224895</v>
      </c>
      <c r="I121" s="272">
        <f t="shared" si="14"/>
        <v>21636</v>
      </c>
      <c r="J121" s="290">
        <f t="shared" si="14"/>
        <v>3162</v>
      </c>
      <c r="K121" s="267">
        <f t="shared" si="14"/>
        <v>3262</v>
      </c>
      <c r="L121" s="267">
        <f t="shared" si="14"/>
        <v>3627</v>
      </c>
      <c r="M121" s="267">
        <f t="shared" si="14"/>
        <v>3641</v>
      </c>
      <c r="N121" s="267">
        <f t="shared" si="14"/>
        <v>3874</v>
      </c>
      <c r="O121" s="267">
        <f t="shared" si="14"/>
        <v>4070</v>
      </c>
      <c r="P121" s="267">
        <f t="shared" si="14"/>
        <v>2843</v>
      </c>
      <c r="Q121" s="267">
        <f t="shared" si="14"/>
        <v>2824</v>
      </c>
      <c r="R121" s="267">
        <f t="shared" si="14"/>
        <v>2801</v>
      </c>
      <c r="S121" s="267">
        <f t="shared" si="14"/>
        <v>2785</v>
      </c>
      <c r="T121" s="267">
        <f t="shared" si="14"/>
        <v>2878</v>
      </c>
      <c r="U121" s="267">
        <f t="shared" si="14"/>
        <v>2862</v>
      </c>
      <c r="V121" s="267">
        <f t="shared" si="14"/>
        <v>2882</v>
      </c>
      <c r="W121" s="267">
        <f t="shared" si="14"/>
        <v>2954</v>
      </c>
      <c r="X121" s="267">
        <f t="shared" si="14"/>
        <v>3054</v>
      </c>
      <c r="Y121" s="267">
        <f t="shared" si="15"/>
        <v>2924</v>
      </c>
      <c r="Z121" s="267">
        <f t="shared" si="15"/>
        <v>3026</v>
      </c>
      <c r="AA121" s="267">
        <f t="shared" si="15"/>
        <v>3105</v>
      </c>
      <c r="AB121" s="267">
        <f t="shared" si="15"/>
        <v>3161</v>
      </c>
      <c r="AC121" s="267">
        <f t="shared" si="15"/>
        <v>3196</v>
      </c>
      <c r="AD121" s="267">
        <f t="shared" si="15"/>
        <v>18946</v>
      </c>
      <c r="AE121" s="267">
        <f t="shared" si="15"/>
        <v>19136</v>
      </c>
      <c r="AF121" s="267">
        <f t="shared" si="15"/>
        <v>17266</v>
      </c>
      <c r="AG121" s="267">
        <f t="shared" si="15"/>
        <v>17348</v>
      </c>
      <c r="AH121" s="267">
        <f t="shared" si="15"/>
        <v>17229</v>
      </c>
      <c r="AI121" s="267">
        <f t="shared" si="15"/>
        <v>15619</v>
      </c>
      <c r="AJ121" s="267">
        <f t="shared" si="15"/>
        <v>13756</v>
      </c>
      <c r="AK121" s="267">
        <f t="shared" si="15"/>
        <v>11053</v>
      </c>
      <c r="AL121" s="267">
        <f t="shared" si="15"/>
        <v>8582</v>
      </c>
      <c r="AM121" s="267">
        <f t="shared" si="15"/>
        <v>7530</v>
      </c>
      <c r="AN121" s="267">
        <f t="shared" si="15"/>
        <v>6058</v>
      </c>
      <c r="AO121" s="267">
        <f t="shared" si="16"/>
        <v>4489</v>
      </c>
      <c r="AP121" s="304">
        <f t="shared" si="16"/>
        <v>4952</v>
      </c>
      <c r="AQ121" s="293">
        <f t="shared" si="16"/>
        <v>192</v>
      </c>
      <c r="AR121" s="267">
        <f t="shared" si="16"/>
        <v>1581</v>
      </c>
      <c r="AS121" s="273">
        <f t="shared" si="16"/>
        <v>1581</v>
      </c>
      <c r="AT121" s="311">
        <f t="shared" si="16"/>
        <v>3409</v>
      </c>
      <c r="AU121" s="311">
        <f t="shared" si="16"/>
        <v>116802</v>
      </c>
      <c r="AV121" s="293">
        <f t="shared" si="16"/>
        <v>7734</v>
      </c>
      <c r="AW121" s="267">
        <f t="shared" si="16"/>
        <v>8184</v>
      </c>
      <c r="AX121" s="273">
        <f t="shared" si="16"/>
        <v>56005</v>
      </c>
      <c r="AY121" s="308">
        <f t="shared" si="16"/>
        <v>4419</v>
      </c>
    </row>
    <row r="122" spans="2:51" ht="17.25" customHeight="1" x14ac:dyDescent="0.25">
      <c r="C122" s="223"/>
      <c r="D122" s="223"/>
      <c r="E122" s="384"/>
      <c r="F122" s="391" t="s">
        <v>72</v>
      </c>
      <c r="G122" s="385"/>
      <c r="H122" s="293">
        <f t="shared" si="17"/>
        <v>162239</v>
      </c>
      <c r="I122" s="272">
        <f t="shared" si="14"/>
        <v>12964</v>
      </c>
      <c r="J122" s="290">
        <f>+SUMIF($C$10:$C$107,$F122,J$10:J$107)</f>
        <v>1844</v>
      </c>
      <c r="K122" s="267">
        <f t="shared" si="14"/>
        <v>1930</v>
      </c>
      <c r="L122" s="267">
        <f t="shared" si="14"/>
        <v>2161</v>
      </c>
      <c r="M122" s="267">
        <f t="shared" si="14"/>
        <v>2230</v>
      </c>
      <c r="N122" s="267">
        <f t="shared" si="14"/>
        <v>2236</v>
      </c>
      <c r="O122" s="267">
        <f t="shared" si="14"/>
        <v>2563</v>
      </c>
      <c r="P122" s="267">
        <f t="shared" si="14"/>
        <v>1408</v>
      </c>
      <c r="Q122" s="267">
        <f t="shared" si="14"/>
        <v>1402</v>
      </c>
      <c r="R122" s="267">
        <f t="shared" si="14"/>
        <v>1394</v>
      </c>
      <c r="S122" s="267">
        <f t="shared" si="14"/>
        <v>1380</v>
      </c>
      <c r="T122" s="267">
        <f t="shared" si="14"/>
        <v>1418</v>
      </c>
      <c r="U122" s="267">
        <f t="shared" si="14"/>
        <v>1386</v>
      </c>
      <c r="V122" s="267">
        <f t="shared" si="14"/>
        <v>1399</v>
      </c>
      <c r="W122" s="267">
        <f t="shared" si="14"/>
        <v>1474</v>
      </c>
      <c r="X122" s="267">
        <f t="shared" si="14"/>
        <v>1591</v>
      </c>
      <c r="Y122" s="267">
        <f t="shared" si="15"/>
        <v>1565</v>
      </c>
      <c r="Z122" s="267">
        <f t="shared" si="15"/>
        <v>1673</v>
      </c>
      <c r="AA122" s="267">
        <f t="shared" si="15"/>
        <v>1749</v>
      </c>
      <c r="AB122" s="267">
        <f t="shared" si="15"/>
        <v>1781</v>
      </c>
      <c r="AC122" s="267">
        <f t="shared" si="15"/>
        <v>1779</v>
      </c>
      <c r="AD122" s="267">
        <f t="shared" si="15"/>
        <v>10973</v>
      </c>
      <c r="AE122" s="267">
        <f t="shared" si="15"/>
        <v>11523</v>
      </c>
      <c r="AF122" s="267">
        <f t="shared" si="15"/>
        <v>11346</v>
      </c>
      <c r="AG122" s="267">
        <f t="shared" si="15"/>
        <v>12295</v>
      </c>
      <c r="AH122" s="267">
        <f t="shared" si="15"/>
        <v>12600</v>
      </c>
      <c r="AI122" s="267">
        <f t="shared" si="15"/>
        <v>12574</v>
      </c>
      <c r="AJ122" s="267">
        <f t="shared" si="15"/>
        <v>12983</v>
      </c>
      <c r="AK122" s="267">
        <f t="shared" si="15"/>
        <v>11996</v>
      </c>
      <c r="AL122" s="267">
        <f t="shared" si="15"/>
        <v>9642</v>
      </c>
      <c r="AM122" s="267">
        <f t="shared" si="15"/>
        <v>7318</v>
      </c>
      <c r="AN122" s="267">
        <f t="shared" si="15"/>
        <v>5492</v>
      </c>
      <c r="AO122" s="267">
        <f t="shared" si="16"/>
        <v>3734</v>
      </c>
      <c r="AP122" s="304">
        <f t="shared" si="16"/>
        <v>5400</v>
      </c>
      <c r="AQ122" s="293">
        <f t="shared" si="16"/>
        <v>94</v>
      </c>
      <c r="AR122" s="267">
        <f t="shared" si="16"/>
        <v>875</v>
      </c>
      <c r="AS122" s="273">
        <f t="shared" si="16"/>
        <v>969</v>
      </c>
      <c r="AT122" s="311">
        <f t="shared" si="16"/>
        <v>1794</v>
      </c>
      <c r="AU122" s="311">
        <f t="shared" si="16"/>
        <v>86107</v>
      </c>
      <c r="AV122" s="293">
        <f t="shared" si="16"/>
        <v>3892</v>
      </c>
      <c r="AW122" s="267">
        <f t="shared" si="16"/>
        <v>5151</v>
      </c>
      <c r="AX122" s="273">
        <f t="shared" si="16"/>
        <v>39635</v>
      </c>
      <c r="AY122" s="308">
        <f t="shared" si="16"/>
        <v>2346</v>
      </c>
    </row>
    <row r="123" spans="2:51" ht="17.25" customHeight="1" x14ac:dyDescent="0.25">
      <c r="C123" s="223"/>
      <c r="D123" s="223"/>
      <c r="E123" s="384"/>
      <c r="F123" s="391" t="s">
        <v>20</v>
      </c>
      <c r="G123" s="385"/>
      <c r="H123" s="293">
        <f t="shared" si="17"/>
        <v>290497</v>
      </c>
      <c r="I123" s="272">
        <f t="shared" si="14"/>
        <v>20227</v>
      </c>
      <c r="J123" s="290">
        <f t="shared" si="14"/>
        <v>2678</v>
      </c>
      <c r="K123" s="267">
        <f t="shared" si="14"/>
        <v>2895</v>
      </c>
      <c r="L123" s="267">
        <f t="shared" si="14"/>
        <v>3507</v>
      </c>
      <c r="M123" s="267">
        <f t="shared" si="14"/>
        <v>3552</v>
      </c>
      <c r="N123" s="267">
        <f t="shared" si="14"/>
        <v>3717</v>
      </c>
      <c r="O123" s="267">
        <f t="shared" si="14"/>
        <v>3878</v>
      </c>
      <c r="P123" s="267">
        <f t="shared" si="14"/>
        <v>4416</v>
      </c>
      <c r="Q123" s="267">
        <f t="shared" si="14"/>
        <v>4435</v>
      </c>
      <c r="R123" s="267">
        <f t="shared" si="14"/>
        <v>4459</v>
      </c>
      <c r="S123" s="267">
        <f t="shared" si="14"/>
        <v>4493</v>
      </c>
      <c r="T123" s="267">
        <f t="shared" si="14"/>
        <v>4686</v>
      </c>
      <c r="U123" s="267">
        <f t="shared" si="14"/>
        <v>4723</v>
      </c>
      <c r="V123" s="267">
        <f t="shared" si="14"/>
        <v>4757</v>
      </c>
      <c r="W123" s="267">
        <f t="shared" si="14"/>
        <v>4783</v>
      </c>
      <c r="X123" s="267">
        <f t="shared" si="14"/>
        <v>4811</v>
      </c>
      <c r="Y123" s="267">
        <f t="shared" si="15"/>
        <v>4484</v>
      </c>
      <c r="Z123" s="267">
        <f t="shared" si="15"/>
        <v>4504</v>
      </c>
      <c r="AA123" s="267">
        <f t="shared" si="15"/>
        <v>4525</v>
      </c>
      <c r="AB123" s="267">
        <f t="shared" si="15"/>
        <v>4532</v>
      </c>
      <c r="AC123" s="267">
        <f t="shared" si="15"/>
        <v>4539</v>
      </c>
      <c r="AD123" s="267">
        <f t="shared" si="15"/>
        <v>23382</v>
      </c>
      <c r="AE123" s="267">
        <f t="shared" si="15"/>
        <v>23504</v>
      </c>
      <c r="AF123" s="267">
        <f t="shared" si="15"/>
        <v>22767</v>
      </c>
      <c r="AG123" s="267">
        <f t="shared" si="15"/>
        <v>22984</v>
      </c>
      <c r="AH123" s="267">
        <f t="shared" si="15"/>
        <v>21157</v>
      </c>
      <c r="AI123" s="267">
        <f t="shared" si="15"/>
        <v>18553</v>
      </c>
      <c r="AJ123" s="267">
        <f t="shared" si="15"/>
        <v>16331</v>
      </c>
      <c r="AK123" s="267">
        <f t="shared" si="15"/>
        <v>14039</v>
      </c>
      <c r="AL123" s="267">
        <f t="shared" si="15"/>
        <v>11424</v>
      </c>
      <c r="AM123" s="267">
        <f t="shared" si="15"/>
        <v>9950</v>
      </c>
      <c r="AN123" s="267">
        <f t="shared" si="15"/>
        <v>7973</v>
      </c>
      <c r="AO123" s="267">
        <f t="shared" si="16"/>
        <v>6489</v>
      </c>
      <c r="AP123" s="304">
        <f t="shared" si="16"/>
        <v>7570</v>
      </c>
      <c r="AQ123" s="293">
        <f t="shared" si="16"/>
        <v>161</v>
      </c>
      <c r="AR123" s="267">
        <f t="shared" si="16"/>
        <v>1227</v>
      </c>
      <c r="AS123" s="273">
        <f t="shared" si="16"/>
        <v>1451</v>
      </c>
      <c r="AT123" s="311">
        <f t="shared" si="16"/>
        <v>4403</v>
      </c>
      <c r="AU123" s="311">
        <f t="shared" si="16"/>
        <v>146384</v>
      </c>
      <c r="AV123" s="293">
        <f t="shared" si="16"/>
        <v>10777</v>
      </c>
      <c r="AW123" s="267">
        <f t="shared" si="16"/>
        <v>10775</v>
      </c>
      <c r="AX123" s="273">
        <f t="shared" si="16"/>
        <v>70568</v>
      </c>
      <c r="AY123" s="308">
        <f t="shared" si="16"/>
        <v>5037</v>
      </c>
    </row>
    <row r="124" spans="2:51" ht="17.25" customHeight="1" thickBot="1" x14ac:dyDescent="0.3">
      <c r="C124" s="223"/>
      <c r="D124" s="223"/>
      <c r="E124" s="386"/>
      <c r="F124" s="392" t="s">
        <v>23</v>
      </c>
      <c r="G124" s="387"/>
      <c r="H124" s="294">
        <f t="shared" si="17"/>
        <v>224478</v>
      </c>
      <c r="I124" s="295">
        <f t="shared" si="14"/>
        <v>24446</v>
      </c>
      <c r="J124" s="291">
        <f t="shared" si="14"/>
        <v>3363</v>
      </c>
      <c r="K124" s="270">
        <f t="shared" si="14"/>
        <v>3754</v>
      </c>
      <c r="L124" s="270">
        <f t="shared" si="14"/>
        <v>4025</v>
      </c>
      <c r="M124" s="270">
        <f t="shared" si="14"/>
        <v>4320</v>
      </c>
      <c r="N124" s="270">
        <f t="shared" si="14"/>
        <v>4446</v>
      </c>
      <c r="O124" s="270">
        <f t="shared" si="14"/>
        <v>4538</v>
      </c>
      <c r="P124" s="270">
        <f t="shared" si="14"/>
        <v>2663</v>
      </c>
      <c r="Q124" s="270">
        <f t="shared" si="14"/>
        <v>2589</v>
      </c>
      <c r="R124" s="270">
        <f t="shared" si="14"/>
        <v>2521</v>
      </c>
      <c r="S124" s="270">
        <f t="shared" si="14"/>
        <v>2463</v>
      </c>
      <c r="T124" s="270">
        <f t="shared" si="14"/>
        <v>2507</v>
      </c>
      <c r="U124" s="270">
        <f t="shared" si="14"/>
        <v>2459</v>
      </c>
      <c r="V124" s="270">
        <f t="shared" si="14"/>
        <v>2459</v>
      </c>
      <c r="W124" s="270">
        <f t="shared" si="14"/>
        <v>2532</v>
      </c>
      <c r="X124" s="270">
        <f t="shared" si="14"/>
        <v>2657</v>
      </c>
      <c r="Y124" s="270">
        <f t="shared" si="15"/>
        <v>2563</v>
      </c>
      <c r="Z124" s="270">
        <f t="shared" si="15"/>
        <v>2683</v>
      </c>
      <c r="AA124" s="270">
        <f t="shared" si="15"/>
        <v>2825</v>
      </c>
      <c r="AB124" s="270">
        <f t="shared" si="15"/>
        <v>2996</v>
      </c>
      <c r="AC124" s="270">
        <f t="shared" si="15"/>
        <v>3183</v>
      </c>
      <c r="AD124" s="270">
        <f t="shared" si="15"/>
        <v>21668</v>
      </c>
      <c r="AE124" s="270">
        <f t="shared" si="15"/>
        <v>22657</v>
      </c>
      <c r="AF124" s="270">
        <f t="shared" si="15"/>
        <v>20299</v>
      </c>
      <c r="AG124" s="270">
        <f t="shared" si="15"/>
        <v>17654</v>
      </c>
      <c r="AH124" s="270">
        <f t="shared" si="15"/>
        <v>15265</v>
      </c>
      <c r="AI124" s="270">
        <f t="shared" si="15"/>
        <v>13309</v>
      </c>
      <c r="AJ124" s="270">
        <f t="shared" si="15"/>
        <v>12455</v>
      </c>
      <c r="AK124" s="270">
        <f t="shared" si="15"/>
        <v>12020</v>
      </c>
      <c r="AL124" s="270">
        <f t="shared" si="15"/>
        <v>9175</v>
      </c>
      <c r="AM124" s="270">
        <f t="shared" si="15"/>
        <v>7266</v>
      </c>
      <c r="AN124" s="270">
        <f t="shared" si="15"/>
        <v>4604</v>
      </c>
      <c r="AO124" s="270">
        <f t="shared" si="16"/>
        <v>3011</v>
      </c>
      <c r="AP124" s="305">
        <f t="shared" si="16"/>
        <v>3549</v>
      </c>
      <c r="AQ124" s="294">
        <f t="shared" si="16"/>
        <v>200</v>
      </c>
      <c r="AR124" s="270">
        <f t="shared" si="16"/>
        <v>1601</v>
      </c>
      <c r="AS124" s="274">
        <f t="shared" si="16"/>
        <v>1762</v>
      </c>
      <c r="AT124" s="312">
        <f t="shared" si="16"/>
        <v>4278</v>
      </c>
      <c r="AU124" s="312">
        <f t="shared" si="16"/>
        <v>117229</v>
      </c>
      <c r="AV124" s="294">
        <f t="shared" si="16"/>
        <v>6579</v>
      </c>
      <c r="AW124" s="270">
        <f t="shared" si="16"/>
        <v>7837</v>
      </c>
      <c r="AX124" s="274">
        <f t="shared" si="16"/>
        <v>58785</v>
      </c>
      <c r="AY124" s="309">
        <f t="shared" si="16"/>
        <v>5532</v>
      </c>
    </row>
    <row r="125" spans="2:51" ht="12" customHeight="1" x14ac:dyDescent="0.25">
      <c r="C125" s="262"/>
      <c r="D125" s="220"/>
      <c r="F125" s="225" t="s">
        <v>246</v>
      </c>
      <c r="G125" s="224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3"/>
      <c r="AA125" s="263"/>
      <c r="AB125" s="263"/>
      <c r="AC125" s="263"/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263"/>
      <c r="AN125" s="263"/>
      <c r="AO125" s="263"/>
      <c r="AP125" s="263"/>
      <c r="AQ125" s="263"/>
      <c r="AR125" s="263"/>
      <c r="AS125" s="263"/>
      <c r="AT125" s="263"/>
      <c r="AU125" s="263"/>
      <c r="AV125" s="263"/>
      <c r="AW125" s="263"/>
      <c r="AX125" s="263"/>
      <c r="AY125" s="263"/>
    </row>
    <row r="126" spans="2:51" ht="12" customHeight="1" x14ac:dyDescent="0.25">
      <c r="C126" s="262"/>
      <c r="D126" s="220"/>
      <c r="F126" s="225" t="s">
        <v>244</v>
      </c>
      <c r="G126" s="224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  <c r="AA126" s="263"/>
      <c r="AB126" s="263"/>
      <c r="AC126" s="263"/>
      <c r="AD126" s="263"/>
      <c r="AE126" s="263"/>
      <c r="AF126" s="263"/>
      <c r="AG126" s="263"/>
      <c r="AH126" s="263"/>
      <c r="AI126" s="263"/>
      <c r="AJ126" s="263"/>
      <c r="AK126" s="263"/>
      <c r="AL126" s="263"/>
      <c r="AM126" s="263"/>
      <c r="AN126" s="263"/>
      <c r="AO126" s="263"/>
      <c r="AP126" s="263"/>
      <c r="AQ126" s="263"/>
      <c r="AR126" s="263"/>
      <c r="AS126" s="263"/>
      <c r="AT126" s="263"/>
      <c r="AU126" s="263"/>
      <c r="AV126" s="263"/>
      <c r="AW126" s="263"/>
      <c r="AX126" s="263"/>
      <c r="AY126" s="263"/>
    </row>
    <row r="127" spans="2:51" ht="12" customHeight="1" x14ac:dyDescent="0.25">
      <c r="C127" s="262"/>
      <c r="D127" s="220"/>
      <c r="F127" s="225" t="s">
        <v>245</v>
      </c>
      <c r="G127" s="224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3"/>
      <c r="AE127" s="263"/>
      <c r="AF127" s="263"/>
      <c r="AG127" s="263"/>
      <c r="AH127" s="263"/>
      <c r="AI127" s="263"/>
      <c r="AJ127" s="263"/>
      <c r="AK127" s="263"/>
      <c r="AL127" s="263"/>
      <c r="AM127" s="263"/>
      <c r="AN127" s="263"/>
      <c r="AO127" s="263"/>
      <c r="AP127" s="263"/>
      <c r="AQ127" s="263"/>
      <c r="AR127" s="263"/>
      <c r="AS127" s="263"/>
      <c r="AT127" s="263"/>
      <c r="AU127" s="263"/>
      <c r="AV127" s="263"/>
      <c r="AW127" s="263"/>
      <c r="AX127" s="263"/>
      <c r="AY127" s="263"/>
    </row>
    <row r="128" spans="2:51" ht="12" customHeight="1" x14ac:dyDescent="0.25">
      <c r="C128" s="262"/>
      <c r="D128" s="220"/>
      <c r="F128" s="225" t="s">
        <v>115</v>
      </c>
      <c r="G128" s="224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  <c r="AB128" s="263"/>
      <c r="AC128" s="263"/>
      <c r="AD128" s="263"/>
      <c r="AE128" s="263"/>
      <c r="AF128" s="263"/>
      <c r="AG128" s="263"/>
      <c r="AH128" s="263"/>
      <c r="AI128" s="263"/>
      <c r="AJ128" s="263"/>
      <c r="AK128" s="263"/>
      <c r="AL128" s="263"/>
      <c r="AM128" s="263"/>
      <c r="AN128" s="263"/>
      <c r="AO128" s="263"/>
      <c r="AP128" s="263"/>
      <c r="AQ128" s="263"/>
      <c r="AR128" s="263"/>
      <c r="AS128" s="263"/>
      <c r="AT128" s="263"/>
      <c r="AU128" s="263"/>
      <c r="AV128" s="263"/>
      <c r="AW128" s="263"/>
      <c r="AX128" s="263"/>
      <c r="AY128" s="263"/>
    </row>
    <row r="129" spans="8:51" x14ac:dyDescent="0.25"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263"/>
      <c r="AN129" s="263"/>
      <c r="AO129" s="263"/>
      <c r="AP129" s="263"/>
      <c r="AQ129" s="263"/>
      <c r="AR129" s="263"/>
      <c r="AS129" s="263"/>
      <c r="AT129" s="263"/>
      <c r="AU129" s="263"/>
      <c r="AV129" s="263"/>
      <c r="AW129" s="263"/>
      <c r="AX129" s="263"/>
      <c r="AY129" s="263"/>
    </row>
    <row r="130" spans="8:51" x14ac:dyDescent="0.25"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263"/>
      <c r="AN130" s="263"/>
      <c r="AO130" s="263"/>
      <c r="AP130" s="263"/>
      <c r="AQ130" s="263"/>
      <c r="AR130" s="263"/>
      <c r="AS130" s="263"/>
      <c r="AT130" s="263"/>
      <c r="AU130" s="263"/>
      <c r="AV130" s="263"/>
      <c r="AW130" s="263"/>
      <c r="AX130" s="263"/>
      <c r="AY130" s="263"/>
    </row>
  </sheetData>
  <mergeCells count="24">
    <mergeCell ref="AT115:AT116"/>
    <mergeCell ref="AU115:AU116"/>
    <mergeCell ref="AV115:AX115"/>
    <mergeCell ref="AY115:AY116"/>
    <mergeCell ref="J115:AC115"/>
    <mergeCell ref="AD115:AP115"/>
    <mergeCell ref="AV8:AX8"/>
    <mergeCell ref="AY8:AY9"/>
    <mergeCell ref="AQ8:AS8"/>
    <mergeCell ref="AT8:AT9"/>
    <mergeCell ref="AU8:AU9"/>
    <mergeCell ref="AD8:AP8"/>
    <mergeCell ref="J8:AC8"/>
    <mergeCell ref="H8:I8"/>
    <mergeCell ref="AQ115:AS115"/>
    <mergeCell ref="G8:G9"/>
    <mergeCell ref="H115:I115"/>
    <mergeCell ref="B8:B9"/>
    <mergeCell ref="E115:E116"/>
    <mergeCell ref="F8:F9"/>
    <mergeCell ref="E8:E9"/>
    <mergeCell ref="D8:D9"/>
    <mergeCell ref="C8:C9"/>
    <mergeCell ref="F115:F1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Y128"/>
  <sheetViews>
    <sheetView showGridLines="0" zoomScale="85" zoomScaleNormal="85" workbookViewId="0">
      <pane xSplit="9" ySplit="10" topLeftCell="J104" activePane="bottomRight" state="frozen"/>
      <selection activeCell="F122" sqref="F122"/>
      <selection pane="topRight" activeCell="F122" sqref="F122"/>
      <selection pane="bottomLeft" activeCell="F122" sqref="F122"/>
      <selection pane="bottomRight" activeCell="N119" sqref="N119"/>
    </sheetView>
  </sheetViews>
  <sheetFormatPr baseColWidth="10" defaultRowHeight="15" x14ac:dyDescent="0.25"/>
  <cols>
    <col min="1" max="1" width="3.42578125" customWidth="1"/>
    <col min="2" max="2" width="3.7109375" style="224" customWidth="1"/>
    <col min="3" max="3" width="13.28515625" style="224" customWidth="1"/>
    <col min="4" max="4" width="24.28515625" style="224" hidden="1" customWidth="1"/>
    <col min="5" max="5" width="13.42578125" style="224" customWidth="1"/>
    <col min="6" max="6" width="30.28515625" style="224" customWidth="1"/>
    <col min="7" max="7" width="8.42578125" style="224" customWidth="1"/>
    <col min="8" max="9" width="10.140625" customWidth="1"/>
    <col min="10" max="42" width="8.42578125" customWidth="1"/>
    <col min="43" max="45" width="8.85546875" customWidth="1"/>
    <col min="46" max="46" width="13.7109375" customWidth="1"/>
    <col min="47" max="47" width="12.85546875" customWidth="1"/>
    <col min="48" max="50" width="10.140625" customWidth="1"/>
    <col min="51" max="51" width="14.140625" customWidth="1"/>
  </cols>
  <sheetData>
    <row r="1" spans="1:46" x14ac:dyDescent="0.25">
      <c r="AT1" s="219"/>
    </row>
    <row r="2" spans="1:46" ht="15.75" customHeight="1" x14ac:dyDescent="0.25"/>
    <row r="3" spans="1:46" ht="26.25" x14ac:dyDescent="0.4">
      <c r="G3" s="221" t="s">
        <v>253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</row>
    <row r="4" spans="1:46" ht="6.75" customHeight="1" x14ac:dyDescent="0.25"/>
    <row r="5" spans="1:46" ht="6.75" customHeight="1" x14ac:dyDescent="0.25">
      <c r="K5" s="510"/>
    </row>
    <row r="6" spans="1:46" ht="6.75" customHeight="1" x14ac:dyDescent="0.25">
      <c r="K6" s="510"/>
    </row>
    <row r="7" spans="1:46" ht="6.75" customHeight="1" thickBot="1" x14ac:dyDescent="0.3"/>
    <row r="8" spans="1:46" s="264" customFormat="1" ht="27.75" customHeight="1" thickBot="1" x14ac:dyDescent="0.3">
      <c r="B8" s="518"/>
      <c r="C8" s="520" t="s">
        <v>0</v>
      </c>
      <c r="D8" s="520" t="s">
        <v>139</v>
      </c>
      <c r="E8" s="520" t="s">
        <v>1</v>
      </c>
      <c r="F8" s="520" t="s">
        <v>251</v>
      </c>
      <c r="G8" s="524" t="s">
        <v>3</v>
      </c>
      <c r="H8" s="522" t="s">
        <v>116</v>
      </c>
      <c r="I8" s="523"/>
      <c r="J8" s="512" t="s">
        <v>4</v>
      </c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4"/>
      <c r="AD8" s="515" t="s">
        <v>192</v>
      </c>
      <c r="AE8" s="516"/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7"/>
      <c r="AQ8" s="511" t="s">
        <v>212</v>
      </c>
      <c r="AR8" s="489"/>
      <c r="AS8" s="490"/>
      <c r="AT8" s="500" t="s">
        <v>215</v>
      </c>
    </row>
    <row r="9" spans="1:46" s="264" customFormat="1" ht="22.5" customHeight="1" thickBot="1" x14ac:dyDescent="0.3">
      <c r="B9" s="519"/>
      <c r="C9" s="521"/>
      <c r="D9" s="521"/>
      <c r="E9" s="521"/>
      <c r="F9" s="521"/>
      <c r="G9" s="525"/>
      <c r="H9" s="281" t="s">
        <v>117</v>
      </c>
      <c r="I9" s="367" t="s">
        <v>5</v>
      </c>
      <c r="J9" s="406" t="s">
        <v>6</v>
      </c>
      <c r="K9" s="407" t="s">
        <v>7</v>
      </c>
      <c r="L9" s="407" t="s">
        <v>8</v>
      </c>
      <c r="M9" s="407" t="s">
        <v>9</v>
      </c>
      <c r="N9" s="407" t="s">
        <v>10</v>
      </c>
      <c r="O9" s="407" t="s">
        <v>11</v>
      </c>
      <c r="P9" s="408" t="s">
        <v>118</v>
      </c>
      <c r="Q9" s="408" t="s">
        <v>119</v>
      </c>
      <c r="R9" s="408" t="s">
        <v>120</v>
      </c>
      <c r="S9" s="408" t="s">
        <v>121</v>
      </c>
      <c r="T9" s="408" t="s">
        <v>122</v>
      </c>
      <c r="U9" s="408" t="s">
        <v>123</v>
      </c>
      <c r="V9" s="408" t="s">
        <v>124</v>
      </c>
      <c r="W9" s="408" t="s">
        <v>125</v>
      </c>
      <c r="X9" s="408" t="s">
        <v>126</v>
      </c>
      <c r="Y9" s="408" t="s">
        <v>127</v>
      </c>
      <c r="Z9" s="408" t="s">
        <v>128</v>
      </c>
      <c r="AA9" s="408" t="s">
        <v>129</v>
      </c>
      <c r="AB9" s="408" t="s">
        <v>130</v>
      </c>
      <c r="AC9" s="409" t="s">
        <v>131</v>
      </c>
      <c r="AD9" s="410" t="s">
        <v>199</v>
      </c>
      <c r="AE9" s="408" t="s">
        <v>200</v>
      </c>
      <c r="AF9" s="408" t="s">
        <v>201</v>
      </c>
      <c r="AG9" s="408" t="s">
        <v>202</v>
      </c>
      <c r="AH9" s="408" t="s">
        <v>203</v>
      </c>
      <c r="AI9" s="408" t="s">
        <v>204</v>
      </c>
      <c r="AJ9" s="408" t="s">
        <v>205</v>
      </c>
      <c r="AK9" s="408" t="s">
        <v>206</v>
      </c>
      <c r="AL9" s="408" t="s">
        <v>207</v>
      </c>
      <c r="AM9" s="408" t="s">
        <v>208</v>
      </c>
      <c r="AN9" s="408" t="s">
        <v>209</v>
      </c>
      <c r="AO9" s="408" t="s">
        <v>210</v>
      </c>
      <c r="AP9" s="409" t="s">
        <v>211</v>
      </c>
      <c r="AQ9" s="363" t="s">
        <v>213</v>
      </c>
      <c r="AR9" s="276" t="s">
        <v>222</v>
      </c>
      <c r="AS9" s="277" t="s">
        <v>214</v>
      </c>
      <c r="AT9" s="501"/>
    </row>
    <row r="10" spans="1:46" ht="27.75" customHeight="1" thickBot="1" x14ac:dyDescent="0.3">
      <c r="A10" s="3"/>
      <c r="B10" s="253"/>
      <c r="C10" s="254"/>
      <c r="D10" s="254"/>
      <c r="E10" s="255"/>
      <c r="F10" s="255" t="s">
        <v>12</v>
      </c>
      <c r="G10" s="256"/>
      <c r="H10" s="257">
        <f t="shared" ref="H10:AT10" si="0">+SUM(H11,H18,H41,H53,H65,H77,H99)</f>
        <v>815776</v>
      </c>
      <c r="I10" s="257">
        <f t="shared" si="0"/>
        <v>77411</v>
      </c>
      <c r="J10" s="257">
        <f t="shared" si="0"/>
        <v>11052</v>
      </c>
      <c r="K10" s="257">
        <f t="shared" si="0"/>
        <v>11791</v>
      </c>
      <c r="L10" s="257">
        <f t="shared" si="0"/>
        <v>12896</v>
      </c>
      <c r="M10" s="257">
        <f t="shared" si="0"/>
        <v>13449</v>
      </c>
      <c r="N10" s="257">
        <f t="shared" si="0"/>
        <v>13936</v>
      </c>
      <c r="O10" s="257">
        <f t="shared" si="0"/>
        <v>14287</v>
      </c>
      <c r="P10" s="257">
        <f t="shared" si="0"/>
        <v>10985</v>
      </c>
      <c r="Q10" s="257">
        <f t="shared" si="0"/>
        <v>10861</v>
      </c>
      <c r="R10" s="257">
        <f t="shared" si="0"/>
        <v>10430</v>
      </c>
      <c r="S10" s="257">
        <f t="shared" si="0"/>
        <v>10967</v>
      </c>
      <c r="T10" s="257">
        <f t="shared" si="0"/>
        <v>10523</v>
      </c>
      <c r="U10" s="257">
        <f t="shared" si="0"/>
        <v>11178</v>
      </c>
      <c r="V10" s="257">
        <f t="shared" si="0"/>
        <v>11080</v>
      </c>
      <c r="W10" s="257">
        <f t="shared" si="0"/>
        <v>10458</v>
      </c>
      <c r="X10" s="257">
        <f t="shared" si="0"/>
        <v>11559</v>
      </c>
      <c r="Y10" s="257">
        <f t="shared" si="0"/>
        <v>10472</v>
      </c>
      <c r="Z10" s="257">
        <f t="shared" si="0"/>
        <v>11110</v>
      </c>
      <c r="AA10" s="257">
        <f t="shared" si="0"/>
        <v>11231</v>
      </c>
      <c r="AB10" s="257">
        <f t="shared" si="0"/>
        <v>11644</v>
      </c>
      <c r="AC10" s="257">
        <f t="shared" si="0"/>
        <v>11303</v>
      </c>
      <c r="AD10" s="257">
        <f t="shared" si="0"/>
        <v>63656</v>
      </c>
      <c r="AE10" s="257">
        <f t="shared" si="0"/>
        <v>66883</v>
      </c>
      <c r="AF10" s="257">
        <f t="shared" si="0"/>
        <v>67587</v>
      </c>
      <c r="AG10" s="257">
        <f t="shared" si="0"/>
        <v>67200</v>
      </c>
      <c r="AH10" s="257">
        <f t="shared" si="0"/>
        <v>57803</v>
      </c>
      <c r="AI10" s="257">
        <f t="shared" si="0"/>
        <v>51723</v>
      </c>
      <c r="AJ10" s="257">
        <f t="shared" si="0"/>
        <v>48411</v>
      </c>
      <c r="AK10" s="257">
        <f t="shared" si="0"/>
        <v>44436</v>
      </c>
      <c r="AL10" s="257">
        <f t="shared" si="0"/>
        <v>34652</v>
      </c>
      <c r="AM10" s="257">
        <f t="shared" si="0"/>
        <v>28629</v>
      </c>
      <c r="AN10" s="257">
        <f t="shared" si="0"/>
        <v>20265</v>
      </c>
      <c r="AO10" s="257">
        <f t="shared" si="0"/>
        <v>15164</v>
      </c>
      <c r="AP10" s="375">
        <f t="shared" si="0"/>
        <v>18155</v>
      </c>
      <c r="AQ10" s="257">
        <f t="shared" si="0"/>
        <v>666</v>
      </c>
      <c r="AR10" s="257">
        <f t="shared" si="0"/>
        <v>5229</v>
      </c>
      <c r="AS10" s="292">
        <f t="shared" si="0"/>
        <v>5833</v>
      </c>
      <c r="AT10" s="383">
        <f t="shared" si="0"/>
        <v>12977</v>
      </c>
    </row>
    <row r="11" spans="1:46" s="224" customFormat="1" ht="19.5" customHeight="1" thickBot="1" x14ac:dyDescent="0.3">
      <c r="B11" s="334"/>
      <c r="C11" s="266" t="s">
        <v>0</v>
      </c>
      <c r="D11" s="266" t="s">
        <v>139</v>
      </c>
      <c r="E11" s="266" t="s">
        <v>1</v>
      </c>
      <c r="F11" s="232" t="s">
        <v>13</v>
      </c>
      <c r="G11" s="266"/>
      <c r="H11" s="226">
        <f>+SUM(H12:H17)</f>
        <v>49872</v>
      </c>
      <c r="I11" s="226">
        <f t="shared" ref="I11:AT11" si="1">+SUM(I12:I17)</f>
        <v>4856</v>
      </c>
      <c r="J11" s="226">
        <f t="shared" si="1"/>
        <v>700</v>
      </c>
      <c r="K11" s="226">
        <f t="shared" si="1"/>
        <v>773</v>
      </c>
      <c r="L11" s="226">
        <f t="shared" si="1"/>
        <v>809</v>
      </c>
      <c r="M11" s="226">
        <f t="shared" si="1"/>
        <v>818</v>
      </c>
      <c r="N11" s="226">
        <f t="shared" si="1"/>
        <v>893</v>
      </c>
      <c r="O11" s="226">
        <f t="shared" si="1"/>
        <v>863</v>
      </c>
      <c r="P11" s="226">
        <f t="shared" si="1"/>
        <v>719</v>
      </c>
      <c r="Q11" s="226">
        <f t="shared" si="1"/>
        <v>688</v>
      </c>
      <c r="R11" s="226">
        <f t="shared" si="1"/>
        <v>628</v>
      </c>
      <c r="S11" s="226">
        <f t="shared" si="1"/>
        <v>756</v>
      </c>
      <c r="T11" s="226">
        <f t="shared" si="1"/>
        <v>631</v>
      </c>
      <c r="U11" s="226">
        <f t="shared" si="1"/>
        <v>709</v>
      </c>
      <c r="V11" s="226">
        <f t="shared" si="1"/>
        <v>700</v>
      </c>
      <c r="W11" s="226">
        <f t="shared" si="1"/>
        <v>631</v>
      </c>
      <c r="X11" s="226">
        <f t="shared" si="1"/>
        <v>706</v>
      </c>
      <c r="Y11" s="226">
        <f t="shared" si="1"/>
        <v>709</v>
      </c>
      <c r="Z11" s="226">
        <f t="shared" si="1"/>
        <v>757</v>
      </c>
      <c r="AA11" s="226">
        <f t="shared" si="1"/>
        <v>691</v>
      </c>
      <c r="AB11" s="226">
        <f t="shared" si="1"/>
        <v>732</v>
      </c>
      <c r="AC11" s="226">
        <f t="shared" si="1"/>
        <v>696</v>
      </c>
      <c r="AD11" s="226">
        <f t="shared" si="1"/>
        <v>4495</v>
      </c>
      <c r="AE11" s="226">
        <f t="shared" si="1"/>
        <v>4291</v>
      </c>
      <c r="AF11" s="226">
        <f t="shared" si="1"/>
        <v>4059</v>
      </c>
      <c r="AG11" s="226">
        <f t="shared" si="1"/>
        <v>4374</v>
      </c>
      <c r="AH11" s="226">
        <f t="shared" si="1"/>
        <v>3477</v>
      </c>
      <c r="AI11" s="226">
        <f t="shared" si="1"/>
        <v>3116</v>
      </c>
      <c r="AJ11" s="226">
        <f t="shared" si="1"/>
        <v>2987</v>
      </c>
      <c r="AK11" s="226">
        <f t="shared" si="1"/>
        <v>2477</v>
      </c>
      <c r="AL11" s="226">
        <f t="shared" si="1"/>
        <v>1877</v>
      </c>
      <c r="AM11" s="226">
        <f t="shared" si="1"/>
        <v>1496</v>
      </c>
      <c r="AN11" s="226">
        <f t="shared" si="1"/>
        <v>1006</v>
      </c>
      <c r="AO11" s="226">
        <f t="shared" si="1"/>
        <v>744</v>
      </c>
      <c r="AP11" s="373">
        <f t="shared" si="1"/>
        <v>864</v>
      </c>
      <c r="AQ11" s="226">
        <f t="shared" si="1"/>
        <v>44</v>
      </c>
      <c r="AR11" s="226">
        <f t="shared" si="1"/>
        <v>328</v>
      </c>
      <c r="AS11" s="348">
        <f t="shared" si="1"/>
        <v>374</v>
      </c>
      <c r="AT11" s="348">
        <f t="shared" si="1"/>
        <v>823</v>
      </c>
    </row>
    <row r="12" spans="1:46" x14ac:dyDescent="0.25">
      <c r="A12" s="3"/>
      <c r="B12" s="335">
        <v>1</v>
      </c>
      <c r="C12" s="227" t="s">
        <v>14</v>
      </c>
      <c r="D12" s="227" t="s">
        <v>13</v>
      </c>
      <c r="E12" s="241">
        <v>5945</v>
      </c>
      <c r="F12" s="241" t="s">
        <v>15</v>
      </c>
      <c r="G12" s="336" t="s">
        <v>16</v>
      </c>
      <c r="H12" s="315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315"/>
      <c r="AR12" s="229"/>
      <c r="AS12" s="316"/>
      <c r="AT12" s="325"/>
    </row>
    <row r="13" spans="1:46" x14ac:dyDescent="0.25">
      <c r="B13" s="337">
        <f>+B12+1</f>
        <v>2</v>
      </c>
      <c r="C13" s="234" t="s">
        <v>17</v>
      </c>
      <c r="D13" s="234" t="s">
        <v>13</v>
      </c>
      <c r="E13" s="243">
        <v>5946</v>
      </c>
      <c r="F13" s="243" t="s">
        <v>18</v>
      </c>
      <c r="G13" s="338" t="s">
        <v>19</v>
      </c>
      <c r="H13" s="317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317"/>
      <c r="AR13" s="231"/>
      <c r="AS13" s="318"/>
      <c r="AT13" s="326"/>
    </row>
    <row r="14" spans="1:46" x14ac:dyDescent="0.25">
      <c r="B14" s="339">
        <f t="shared" ref="B14:B17" si="2">+B13+1</f>
        <v>3</v>
      </c>
      <c r="C14" s="258" t="s">
        <v>20</v>
      </c>
      <c r="D14" s="258" t="s">
        <v>13</v>
      </c>
      <c r="E14" s="261">
        <v>5947</v>
      </c>
      <c r="F14" s="261" t="s">
        <v>21</v>
      </c>
      <c r="G14" s="340" t="s">
        <v>22</v>
      </c>
      <c r="H14" s="317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317"/>
      <c r="AR14" s="231"/>
      <c r="AS14" s="318"/>
      <c r="AT14" s="326"/>
    </row>
    <row r="15" spans="1:46" x14ac:dyDescent="0.25">
      <c r="B15" s="339">
        <f t="shared" si="2"/>
        <v>4</v>
      </c>
      <c r="C15" s="258" t="s">
        <v>23</v>
      </c>
      <c r="D15" s="258" t="s">
        <v>13</v>
      </c>
      <c r="E15" s="261">
        <v>5948</v>
      </c>
      <c r="F15" s="261" t="s">
        <v>24</v>
      </c>
      <c r="G15" s="340" t="s">
        <v>19</v>
      </c>
      <c r="H15" s="317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317"/>
      <c r="AR15" s="231"/>
      <c r="AS15" s="318"/>
      <c r="AT15" s="326"/>
    </row>
    <row r="16" spans="1:46" x14ac:dyDescent="0.25">
      <c r="B16" s="339">
        <f t="shared" si="2"/>
        <v>5</v>
      </c>
      <c r="C16" s="258" t="s">
        <v>14</v>
      </c>
      <c r="D16" s="258" t="s">
        <v>13</v>
      </c>
      <c r="E16" s="245">
        <v>5883</v>
      </c>
      <c r="F16" s="261" t="s">
        <v>25</v>
      </c>
      <c r="G16" s="341" t="s">
        <v>16</v>
      </c>
      <c r="H16" s="293">
        <v>49872</v>
      </c>
      <c r="I16" s="267">
        <v>4856</v>
      </c>
      <c r="J16" s="267">
        <v>700</v>
      </c>
      <c r="K16" s="267">
        <v>773</v>
      </c>
      <c r="L16" s="267">
        <v>809</v>
      </c>
      <c r="M16" s="267">
        <v>818</v>
      </c>
      <c r="N16" s="267">
        <v>893</v>
      </c>
      <c r="O16" s="267">
        <v>863</v>
      </c>
      <c r="P16" s="267">
        <v>719</v>
      </c>
      <c r="Q16" s="267">
        <v>688</v>
      </c>
      <c r="R16" s="267">
        <v>628</v>
      </c>
      <c r="S16" s="267">
        <v>756</v>
      </c>
      <c r="T16" s="267">
        <v>631</v>
      </c>
      <c r="U16" s="267">
        <v>709</v>
      </c>
      <c r="V16" s="267">
        <v>700</v>
      </c>
      <c r="W16" s="267">
        <v>631</v>
      </c>
      <c r="X16" s="267">
        <v>706</v>
      </c>
      <c r="Y16" s="267">
        <v>709</v>
      </c>
      <c r="Z16" s="267">
        <v>757</v>
      </c>
      <c r="AA16" s="267">
        <v>691</v>
      </c>
      <c r="AB16" s="267">
        <v>732</v>
      </c>
      <c r="AC16" s="267">
        <v>696</v>
      </c>
      <c r="AD16" s="267">
        <v>4495</v>
      </c>
      <c r="AE16" s="267">
        <v>4291</v>
      </c>
      <c r="AF16" s="267">
        <v>4059</v>
      </c>
      <c r="AG16" s="267">
        <v>4374</v>
      </c>
      <c r="AH16" s="267">
        <v>3477</v>
      </c>
      <c r="AI16" s="267">
        <v>3116</v>
      </c>
      <c r="AJ16" s="267">
        <v>2987</v>
      </c>
      <c r="AK16" s="267">
        <v>2477</v>
      </c>
      <c r="AL16" s="267">
        <v>1877</v>
      </c>
      <c r="AM16" s="267">
        <v>1496</v>
      </c>
      <c r="AN16" s="267">
        <v>1006</v>
      </c>
      <c r="AO16" s="267">
        <v>744</v>
      </c>
      <c r="AP16" s="304">
        <v>864</v>
      </c>
      <c r="AQ16" s="293">
        <v>44</v>
      </c>
      <c r="AR16" s="267">
        <v>328</v>
      </c>
      <c r="AS16" s="273">
        <v>374</v>
      </c>
      <c r="AT16" s="311">
        <v>823</v>
      </c>
    </row>
    <row r="17" spans="2:51" ht="15.75" thickBot="1" x14ac:dyDescent="0.3">
      <c r="B17" s="339">
        <f t="shared" si="2"/>
        <v>6</v>
      </c>
      <c r="C17" s="258" t="s">
        <v>14</v>
      </c>
      <c r="D17" s="258" t="s">
        <v>13</v>
      </c>
      <c r="E17" s="237">
        <v>28025</v>
      </c>
      <c r="F17" s="237" t="s">
        <v>239</v>
      </c>
      <c r="G17" s="240" t="s">
        <v>240</v>
      </c>
      <c r="H17" s="319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319"/>
      <c r="AR17" s="246"/>
      <c r="AS17" s="320"/>
      <c r="AT17" s="327"/>
    </row>
    <row r="18" spans="2:51" s="224" customFormat="1" ht="15.75" thickBot="1" x14ac:dyDescent="0.3">
      <c r="B18" s="334"/>
      <c r="C18" s="266" t="s">
        <v>0</v>
      </c>
      <c r="D18" s="266" t="s">
        <v>139</v>
      </c>
      <c r="E18" s="266" t="s">
        <v>1</v>
      </c>
      <c r="F18" s="266" t="s">
        <v>194</v>
      </c>
      <c r="G18" s="233"/>
      <c r="H18" s="321">
        <f>+SUM(H19:H40)</f>
        <v>215342</v>
      </c>
      <c r="I18" s="268">
        <f t="shared" ref="I18:AT18" si="3">+SUM(I19:I40)</f>
        <v>23688</v>
      </c>
      <c r="J18" s="268">
        <f t="shared" si="3"/>
        <v>3458</v>
      </c>
      <c r="K18" s="268">
        <f t="shared" si="3"/>
        <v>3508</v>
      </c>
      <c r="L18" s="268">
        <f t="shared" si="3"/>
        <v>3862</v>
      </c>
      <c r="M18" s="268">
        <f t="shared" si="3"/>
        <v>4220</v>
      </c>
      <c r="N18" s="268">
        <f t="shared" si="3"/>
        <v>4204</v>
      </c>
      <c r="O18" s="268">
        <f t="shared" si="3"/>
        <v>4436</v>
      </c>
      <c r="P18" s="268">
        <f t="shared" si="3"/>
        <v>2572</v>
      </c>
      <c r="Q18" s="268">
        <f t="shared" si="3"/>
        <v>2695</v>
      </c>
      <c r="R18" s="268">
        <f t="shared" si="3"/>
        <v>2788</v>
      </c>
      <c r="S18" s="268">
        <f t="shared" si="3"/>
        <v>2457</v>
      </c>
      <c r="T18" s="268">
        <f t="shared" si="3"/>
        <v>2496</v>
      </c>
      <c r="U18" s="268">
        <f t="shared" si="3"/>
        <v>2598</v>
      </c>
      <c r="V18" s="268">
        <f t="shared" si="3"/>
        <v>2552</v>
      </c>
      <c r="W18" s="268">
        <f t="shared" si="3"/>
        <v>2524</v>
      </c>
      <c r="X18" s="268">
        <f t="shared" si="3"/>
        <v>2761</v>
      </c>
      <c r="Y18" s="268">
        <f t="shared" si="3"/>
        <v>2293</v>
      </c>
      <c r="Z18" s="268">
        <f t="shared" si="3"/>
        <v>2513</v>
      </c>
      <c r="AA18" s="268">
        <f t="shared" si="3"/>
        <v>2973</v>
      </c>
      <c r="AB18" s="268">
        <f t="shared" si="3"/>
        <v>2903</v>
      </c>
      <c r="AC18" s="268">
        <f t="shared" si="3"/>
        <v>2959</v>
      </c>
      <c r="AD18" s="268">
        <f t="shared" si="3"/>
        <v>16829</v>
      </c>
      <c r="AE18" s="268">
        <f t="shared" si="3"/>
        <v>18745</v>
      </c>
      <c r="AF18" s="268">
        <f t="shared" si="3"/>
        <v>19553</v>
      </c>
      <c r="AG18" s="268">
        <f t="shared" si="3"/>
        <v>17964</v>
      </c>
      <c r="AH18" s="268">
        <f t="shared" si="3"/>
        <v>15347</v>
      </c>
      <c r="AI18" s="268">
        <f t="shared" si="3"/>
        <v>13168</v>
      </c>
      <c r="AJ18" s="268">
        <f t="shared" si="3"/>
        <v>11232</v>
      </c>
      <c r="AK18" s="268">
        <f t="shared" si="3"/>
        <v>11647</v>
      </c>
      <c r="AL18" s="268">
        <f t="shared" si="3"/>
        <v>9062</v>
      </c>
      <c r="AM18" s="268">
        <f t="shared" si="3"/>
        <v>7549</v>
      </c>
      <c r="AN18" s="268">
        <f t="shared" si="3"/>
        <v>5331</v>
      </c>
      <c r="AO18" s="268">
        <f t="shared" si="3"/>
        <v>3794</v>
      </c>
      <c r="AP18" s="268">
        <f t="shared" si="3"/>
        <v>4349</v>
      </c>
      <c r="AQ18" s="321">
        <f t="shared" si="3"/>
        <v>207</v>
      </c>
      <c r="AR18" s="268">
        <f t="shared" si="3"/>
        <v>1688</v>
      </c>
      <c r="AS18" s="322">
        <f t="shared" si="3"/>
        <v>1773</v>
      </c>
      <c r="AT18" s="328">
        <f t="shared" si="3"/>
        <v>4060</v>
      </c>
    </row>
    <row r="19" spans="2:51" x14ac:dyDescent="0.25">
      <c r="B19" s="342">
        <f>+B17+1</f>
        <v>7</v>
      </c>
      <c r="C19" s="234" t="s">
        <v>17</v>
      </c>
      <c r="D19" s="234" t="s">
        <v>26</v>
      </c>
      <c r="E19" s="243">
        <v>5918</v>
      </c>
      <c r="F19" s="234" t="s">
        <v>29</v>
      </c>
      <c r="G19" s="235" t="s">
        <v>30</v>
      </c>
      <c r="H19" s="297">
        <v>19882</v>
      </c>
      <c r="I19" s="269">
        <v>2044</v>
      </c>
      <c r="J19" s="269">
        <v>308</v>
      </c>
      <c r="K19" s="269">
        <v>302</v>
      </c>
      <c r="L19" s="269">
        <v>339</v>
      </c>
      <c r="M19" s="269">
        <v>354</v>
      </c>
      <c r="N19" s="269">
        <v>359</v>
      </c>
      <c r="O19" s="269">
        <v>382</v>
      </c>
      <c r="P19" s="269">
        <v>235</v>
      </c>
      <c r="Q19" s="269">
        <v>261</v>
      </c>
      <c r="R19" s="269">
        <v>285</v>
      </c>
      <c r="S19" s="269">
        <v>256</v>
      </c>
      <c r="T19" s="269">
        <v>230</v>
      </c>
      <c r="U19" s="269">
        <v>278</v>
      </c>
      <c r="V19" s="269">
        <v>229</v>
      </c>
      <c r="W19" s="269">
        <v>246</v>
      </c>
      <c r="X19" s="269">
        <v>286</v>
      </c>
      <c r="Y19" s="269">
        <v>225</v>
      </c>
      <c r="Z19" s="269">
        <v>234</v>
      </c>
      <c r="AA19" s="269">
        <v>303</v>
      </c>
      <c r="AB19" s="269">
        <v>255</v>
      </c>
      <c r="AC19" s="269">
        <v>311</v>
      </c>
      <c r="AD19" s="269">
        <v>1329</v>
      </c>
      <c r="AE19" s="269">
        <v>1529</v>
      </c>
      <c r="AF19" s="269">
        <v>1681</v>
      </c>
      <c r="AG19" s="269">
        <v>1747</v>
      </c>
      <c r="AH19" s="269">
        <v>1477</v>
      </c>
      <c r="AI19" s="269">
        <v>1349</v>
      </c>
      <c r="AJ19" s="269">
        <v>1094</v>
      </c>
      <c r="AK19" s="269">
        <v>1037</v>
      </c>
      <c r="AL19" s="269">
        <v>789</v>
      </c>
      <c r="AM19" s="269">
        <v>721</v>
      </c>
      <c r="AN19" s="269">
        <v>557</v>
      </c>
      <c r="AO19" s="269">
        <v>420</v>
      </c>
      <c r="AP19" s="303">
        <v>474</v>
      </c>
      <c r="AQ19" s="297">
        <v>19</v>
      </c>
      <c r="AR19" s="269">
        <v>154</v>
      </c>
      <c r="AS19" s="272">
        <v>154</v>
      </c>
      <c r="AT19" s="310">
        <v>361</v>
      </c>
    </row>
    <row r="20" spans="2:51" x14ac:dyDescent="0.25">
      <c r="B20" s="343">
        <f t="shared" ref="B20:B83" si="4">+B19+1</f>
        <v>8</v>
      </c>
      <c r="C20" s="258" t="s">
        <v>17</v>
      </c>
      <c r="D20" s="258" t="s">
        <v>26</v>
      </c>
      <c r="E20" s="261">
        <v>5965</v>
      </c>
      <c r="F20" s="258" t="s">
        <v>36</v>
      </c>
      <c r="G20" s="259" t="s">
        <v>30</v>
      </c>
      <c r="H20" s="293">
        <v>9629</v>
      </c>
      <c r="I20" s="267">
        <v>988</v>
      </c>
      <c r="J20" s="267">
        <v>149</v>
      </c>
      <c r="K20" s="267">
        <v>145</v>
      </c>
      <c r="L20" s="267">
        <v>165</v>
      </c>
      <c r="M20" s="267">
        <v>172</v>
      </c>
      <c r="N20" s="267">
        <v>172</v>
      </c>
      <c r="O20" s="267">
        <v>185</v>
      </c>
      <c r="P20" s="267">
        <v>115</v>
      </c>
      <c r="Q20" s="267">
        <v>126</v>
      </c>
      <c r="R20" s="267">
        <v>138</v>
      </c>
      <c r="S20" s="267">
        <v>125</v>
      </c>
      <c r="T20" s="267">
        <v>111</v>
      </c>
      <c r="U20" s="267">
        <v>134</v>
      </c>
      <c r="V20" s="267">
        <v>111</v>
      </c>
      <c r="W20" s="267">
        <v>120</v>
      </c>
      <c r="X20" s="267">
        <v>137</v>
      </c>
      <c r="Y20" s="267">
        <v>109</v>
      </c>
      <c r="Z20" s="267">
        <v>113</v>
      </c>
      <c r="AA20" s="267">
        <v>148</v>
      </c>
      <c r="AB20" s="267">
        <v>123</v>
      </c>
      <c r="AC20" s="267">
        <v>151</v>
      </c>
      <c r="AD20" s="267">
        <v>644</v>
      </c>
      <c r="AE20" s="267">
        <v>741</v>
      </c>
      <c r="AF20" s="267">
        <v>815</v>
      </c>
      <c r="AG20" s="267">
        <v>847</v>
      </c>
      <c r="AH20" s="267">
        <v>715</v>
      </c>
      <c r="AI20" s="267">
        <v>652</v>
      </c>
      <c r="AJ20" s="267">
        <v>530</v>
      </c>
      <c r="AK20" s="267">
        <v>502</v>
      </c>
      <c r="AL20" s="267">
        <v>382</v>
      </c>
      <c r="AM20" s="267">
        <v>349</v>
      </c>
      <c r="AN20" s="267">
        <v>270</v>
      </c>
      <c r="AO20" s="267">
        <v>204</v>
      </c>
      <c r="AP20" s="304">
        <v>229</v>
      </c>
      <c r="AQ20" s="293">
        <v>9</v>
      </c>
      <c r="AR20" s="267">
        <v>75</v>
      </c>
      <c r="AS20" s="273">
        <v>75</v>
      </c>
      <c r="AT20" s="311">
        <v>175</v>
      </c>
    </row>
    <row r="21" spans="2:51" x14ac:dyDescent="0.25">
      <c r="B21" s="343">
        <f t="shared" si="4"/>
        <v>9</v>
      </c>
      <c r="C21" s="258" t="s">
        <v>17</v>
      </c>
      <c r="D21" s="258" t="s">
        <v>26</v>
      </c>
      <c r="E21" s="261">
        <v>5923</v>
      </c>
      <c r="F21" s="258" t="s">
        <v>35</v>
      </c>
      <c r="G21" s="259" t="s">
        <v>30</v>
      </c>
      <c r="H21" s="293">
        <v>11812</v>
      </c>
      <c r="I21" s="267">
        <v>1212</v>
      </c>
      <c r="J21" s="267">
        <v>183</v>
      </c>
      <c r="K21" s="267">
        <v>178</v>
      </c>
      <c r="L21" s="267">
        <v>202</v>
      </c>
      <c r="M21" s="267">
        <v>211</v>
      </c>
      <c r="N21" s="267">
        <v>211</v>
      </c>
      <c r="O21" s="267">
        <v>227</v>
      </c>
      <c r="P21" s="267">
        <v>140</v>
      </c>
      <c r="Q21" s="267">
        <v>155</v>
      </c>
      <c r="R21" s="267">
        <v>169</v>
      </c>
      <c r="S21" s="267">
        <v>153</v>
      </c>
      <c r="T21" s="267">
        <v>137</v>
      </c>
      <c r="U21" s="267">
        <v>165</v>
      </c>
      <c r="V21" s="267">
        <v>137</v>
      </c>
      <c r="W21" s="267">
        <v>147</v>
      </c>
      <c r="X21" s="267">
        <v>169</v>
      </c>
      <c r="Y21" s="267">
        <v>133</v>
      </c>
      <c r="Z21" s="267">
        <v>138</v>
      </c>
      <c r="AA21" s="267">
        <v>181</v>
      </c>
      <c r="AB21" s="267">
        <v>151</v>
      </c>
      <c r="AC21" s="267">
        <v>186</v>
      </c>
      <c r="AD21" s="267">
        <v>790</v>
      </c>
      <c r="AE21" s="267">
        <v>909</v>
      </c>
      <c r="AF21" s="267">
        <v>999</v>
      </c>
      <c r="AG21" s="267">
        <v>1038</v>
      </c>
      <c r="AH21" s="267">
        <v>878</v>
      </c>
      <c r="AI21" s="267">
        <v>800</v>
      </c>
      <c r="AJ21" s="267">
        <v>650</v>
      </c>
      <c r="AK21" s="267">
        <v>616</v>
      </c>
      <c r="AL21" s="267">
        <v>469</v>
      </c>
      <c r="AM21" s="267">
        <v>428</v>
      </c>
      <c r="AN21" s="267">
        <v>331</v>
      </c>
      <c r="AO21" s="267">
        <v>250</v>
      </c>
      <c r="AP21" s="304">
        <v>281</v>
      </c>
      <c r="AQ21" s="293">
        <v>11</v>
      </c>
      <c r="AR21" s="267">
        <v>92</v>
      </c>
      <c r="AS21" s="273">
        <v>92</v>
      </c>
      <c r="AT21" s="311">
        <v>215</v>
      </c>
    </row>
    <row r="22" spans="2:51" x14ac:dyDescent="0.25">
      <c r="B22" s="343">
        <f t="shared" si="4"/>
        <v>10</v>
      </c>
      <c r="C22" s="258" t="s">
        <v>17</v>
      </c>
      <c r="D22" s="258" t="s">
        <v>26</v>
      </c>
      <c r="E22" s="261">
        <v>5919</v>
      </c>
      <c r="F22" s="258" t="s">
        <v>31</v>
      </c>
      <c r="G22" s="259" t="s">
        <v>30</v>
      </c>
      <c r="H22" s="293">
        <v>7647</v>
      </c>
      <c r="I22" s="267">
        <v>786</v>
      </c>
      <c r="J22" s="267">
        <v>119</v>
      </c>
      <c r="K22" s="267">
        <v>115</v>
      </c>
      <c r="L22" s="267">
        <v>131</v>
      </c>
      <c r="M22" s="267">
        <v>137</v>
      </c>
      <c r="N22" s="267">
        <v>137</v>
      </c>
      <c r="O22" s="267">
        <v>147</v>
      </c>
      <c r="P22" s="267">
        <v>91</v>
      </c>
      <c r="Q22" s="267">
        <v>100</v>
      </c>
      <c r="R22" s="267">
        <v>109</v>
      </c>
      <c r="S22" s="267">
        <v>99</v>
      </c>
      <c r="T22" s="267">
        <v>88</v>
      </c>
      <c r="U22" s="267">
        <v>106</v>
      </c>
      <c r="V22" s="267">
        <v>89</v>
      </c>
      <c r="W22" s="267">
        <v>95</v>
      </c>
      <c r="X22" s="267">
        <v>109</v>
      </c>
      <c r="Y22" s="267">
        <v>87</v>
      </c>
      <c r="Z22" s="267">
        <v>89</v>
      </c>
      <c r="AA22" s="267">
        <v>118</v>
      </c>
      <c r="AB22" s="267">
        <v>98</v>
      </c>
      <c r="AC22" s="267">
        <v>120</v>
      </c>
      <c r="AD22" s="267">
        <v>511</v>
      </c>
      <c r="AE22" s="267">
        <v>588</v>
      </c>
      <c r="AF22" s="267">
        <v>647</v>
      </c>
      <c r="AG22" s="267">
        <v>672</v>
      </c>
      <c r="AH22" s="267">
        <v>568</v>
      </c>
      <c r="AI22" s="267">
        <v>518</v>
      </c>
      <c r="AJ22" s="267">
        <v>421</v>
      </c>
      <c r="AK22" s="267">
        <v>399</v>
      </c>
      <c r="AL22" s="267">
        <v>304</v>
      </c>
      <c r="AM22" s="267">
        <v>277</v>
      </c>
      <c r="AN22" s="267">
        <v>214</v>
      </c>
      <c r="AO22" s="267">
        <v>162</v>
      </c>
      <c r="AP22" s="304">
        <v>182</v>
      </c>
      <c r="AQ22" s="293">
        <v>7</v>
      </c>
      <c r="AR22" s="267">
        <v>59</v>
      </c>
      <c r="AS22" s="273">
        <v>59</v>
      </c>
      <c r="AT22" s="311">
        <v>139</v>
      </c>
    </row>
    <row r="23" spans="2:51" x14ac:dyDescent="0.25">
      <c r="B23" s="343">
        <f t="shared" si="4"/>
        <v>11</v>
      </c>
      <c r="C23" s="258" t="s">
        <v>17</v>
      </c>
      <c r="D23" s="258" t="s">
        <v>26</v>
      </c>
      <c r="E23" s="261">
        <v>26996</v>
      </c>
      <c r="F23" s="260" t="s">
        <v>39</v>
      </c>
      <c r="G23" s="259" t="s">
        <v>28</v>
      </c>
      <c r="H23" s="317" t="s">
        <v>256</v>
      </c>
      <c r="I23" s="231" t="s">
        <v>256</v>
      </c>
      <c r="J23" s="231" t="s">
        <v>256</v>
      </c>
      <c r="K23" s="231" t="s">
        <v>256</v>
      </c>
      <c r="L23" s="231" t="s">
        <v>256</v>
      </c>
      <c r="M23" s="231" t="s">
        <v>256</v>
      </c>
      <c r="N23" s="231" t="s">
        <v>256</v>
      </c>
      <c r="O23" s="231" t="s">
        <v>256</v>
      </c>
      <c r="P23" s="231" t="s">
        <v>256</v>
      </c>
      <c r="Q23" s="231" t="s">
        <v>256</v>
      </c>
      <c r="R23" s="231" t="s">
        <v>256</v>
      </c>
      <c r="S23" s="231" t="s">
        <v>256</v>
      </c>
      <c r="T23" s="231" t="s">
        <v>256</v>
      </c>
      <c r="U23" s="231" t="s">
        <v>256</v>
      </c>
      <c r="V23" s="231" t="s">
        <v>256</v>
      </c>
      <c r="W23" s="231" t="s">
        <v>256</v>
      </c>
      <c r="X23" s="231" t="s">
        <v>256</v>
      </c>
      <c r="Y23" s="231" t="s">
        <v>256</v>
      </c>
      <c r="Z23" s="231" t="s">
        <v>256</v>
      </c>
      <c r="AA23" s="231" t="s">
        <v>256</v>
      </c>
      <c r="AB23" s="231" t="s">
        <v>256</v>
      </c>
      <c r="AC23" s="231" t="s">
        <v>256</v>
      </c>
      <c r="AD23" s="231" t="s">
        <v>256</v>
      </c>
      <c r="AE23" s="231" t="s">
        <v>256</v>
      </c>
      <c r="AF23" s="231" t="s">
        <v>256</v>
      </c>
      <c r="AG23" s="231" t="s">
        <v>256</v>
      </c>
      <c r="AH23" s="231" t="s">
        <v>256</v>
      </c>
      <c r="AI23" s="231" t="s">
        <v>256</v>
      </c>
      <c r="AJ23" s="231" t="s">
        <v>256</v>
      </c>
      <c r="AK23" s="231" t="s">
        <v>256</v>
      </c>
      <c r="AL23" s="231" t="s">
        <v>256</v>
      </c>
      <c r="AM23" s="231" t="s">
        <v>256</v>
      </c>
      <c r="AN23" s="231" t="s">
        <v>256</v>
      </c>
      <c r="AO23" s="231" t="s">
        <v>256</v>
      </c>
      <c r="AP23" s="231" t="s">
        <v>256</v>
      </c>
      <c r="AQ23" s="317" t="s">
        <v>256</v>
      </c>
      <c r="AR23" s="231" t="s">
        <v>256</v>
      </c>
      <c r="AS23" s="318" t="s">
        <v>256</v>
      </c>
      <c r="AT23" s="326" t="s">
        <v>256</v>
      </c>
      <c r="AU23" s="224"/>
      <c r="AV23" s="224"/>
      <c r="AW23" s="224"/>
      <c r="AX23" s="224"/>
      <c r="AY23" s="224"/>
    </row>
    <row r="24" spans="2:51" x14ac:dyDescent="0.25">
      <c r="B24" s="343">
        <f t="shared" si="4"/>
        <v>12</v>
      </c>
      <c r="C24" s="258" t="s">
        <v>17</v>
      </c>
      <c r="D24" s="258" t="s">
        <v>26</v>
      </c>
      <c r="E24" s="261">
        <v>13261</v>
      </c>
      <c r="F24" s="258" t="s">
        <v>27</v>
      </c>
      <c r="G24" s="259" t="s">
        <v>28</v>
      </c>
      <c r="H24" s="293">
        <v>6882</v>
      </c>
      <c r="I24" s="267">
        <v>707</v>
      </c>
      <c r="J24" s="267">
        <v>107</v>
      </c>
      <c r="K24" s="267">
        <v>104</v>
      </c>
      <c r="L24" s="267">
        <v>118</v>
      </c>
      <c r="M24" s="267">
        <v>123</v>
      </c>
      <c r="N24" s="267">
        <v>123</v>
      </c>
      <c r="O24" s="267">
        <v>132</v>
      </c>
      <c r="P24" s="267">
        <v>82</v>
      </c>
      <c r="Q24" s="267">
        <v>90</v>
      </c>
      <c r="R24" s="267">
        <v>98</v>
      </c>
      <c r="S24" s="267">
        <v>89</v>
      </c>
      <c r="T24" s="267">
        <v>79</v>
      </c>
      <c r="U24" s="267">
        <v>96</v>
      </c>
      <c r="V24" s="267">
        <v>80</v>
      </c>
      <c r="W24" s="267">
        <v>86</v>
      </c>
      <c r="X24" s="267">
        <v>98</v>
      </c>
      <c r="Y24" s="267">
        <v>78</v>
      </c>
      <c r="Z24" s="267">
        <v>80</v>
      </c>
      <c r="AA24" s="267">
        <v>106</v>
      </c>
      <c r="AB24" s="267">
        <v>88</v>
      </c>
      <c r="AC24" s="267">
        <v>108</v>
      </c>
      <c r="AD24" s="267">
        <v>460</v>
      </c>
      <c r="AE24" s="267">
        <v>529</v>
      </c>
      <c r="AF24" s="267">
        <v>582</v>
      </c>
      <c r="AG24" s="267">
        <v>605</v>
      </c>
      <c r="AH24" s="267">
        <v>511</v>
      </c>
      <c r="AI24" s="267">
        <v>466</v>
      </c>
      <c r="AJ24" s="267">
        <v>379</v>
      </c>
      <c r="AK24" s="267">
        <v>359</v>
      </c>
      <c r="AL24" s="267">
        <v>273</v>
      </c>
      <c r="AM24" s="267">
        <v>250</v>
      </c>
      <c r="AN24" s="267">
        <v>193</v>
      </c>
      <c r="AO24" s="267">
        <v>146</v>
      </c>
      <c r="AP24" s="304">
        <v>164</v>
      </c>
      <c r="AQ24" s="293">
        <v>6</v>
      </c>
      <c r="AR24" s="267">
        <v>54</v>
      </c>
      <c r="AS24" s="273">
        <v>54</v>
      </c>
      <c r="AT24" s="311">
        <v>125</v>
      </c>
    </row>
    <row r="25" spans="2:51" x14ac:dyDescent="0.25">
      <c r="B25" s="343">
        <f t="shared" si="4"/>
        <v>13</v>
      </c>
      <c r="C25" s="258" t="s">
        <v>17</v>
      </c>
      <c r="D25" s="258" t="s">
        <v>26</v>
      </c>
      <c r="E25" s="261">
        <v>5967</v>
      </c>
      <c r="F25" s="258" t="s">
        <v>37</v>
      </c>
      <c r="G25" s="259" t="s">
        <v>30</v>
      </c>
      <c r="H25" s="293">
        <v>4474</v>
      </c>
      <c r="I25" s="267">
        <v>459</v>
      </c>
      <c r="J25" s="267">
        <v>69</v>
      </c>
      <c r="K25" s="267">
        <v>67</v>
      </c>
      <c r="L25" s="267">
        <v>77</v>
      </c>
      <c r="M25" s="267">
        <v>80</v>
      </c>
      <c r="N25" s="267">
        <v>80</v>
      </c>
      <c r="O25" s="267">
        <v>86</v>
      </c>
      <c r="P25" s="267">
        <v>53</v>
      </c>
      <c r="Q25" s="267">
        <v>59</v>
      </c>
      <c r="R25" s="267">
        <v>64</v>
      </c>
      <c r="S25" s="267">
        <v>58</v>
      </c>
      <c r="T25" s="267">
        <v>52</v>
      </c>
      <c r="U25" s="267">
        <v>62</v>
      </c>
      <c r="V25" s="267">
        <v>52</v>
      </c>
      <c r="W25" s="267">
        <v>56</v>
      </c>
      <c r="X25" s="267">
        <v>64</v>
      </c>
      <c r="Y25" s="267">
        <v>51</v>
      </c>
      <c r="Z25" s="267">
        <v>53</v>
      </c>
      <c r="AA25" s="267">
        <v>69</v>
      </c>
      <c r="AB25" s="267">
        <v>57</v>
      </c>
      <c r="AC25" s="267">
        <v>70</v>
      </c>
      <c r="AD25" s="267">
        <v>299</v>
      </c>
      <c r="AE25" s="267">
        <v>344</v>
      </c>
      <c r="AF25" s="267">
        <v>378</v>
      </c>
      <c r="AG25" s="267">
        <v>393</v>
      </c>
      <c r="AH25" s="267">
        <v>332</v>
      </c>
      <c r="AI25" s="267">
        <v>303</v>
      </c>
      <c r="AJ25" s="267">
        <v>246</v>
      </c>
      <c r="AK25" s="267">
        <v>233</v>
      </c>
      <c r="AL25" s="267">
        <v>178</v>
      </c>
      <c r="AM25" s="267">
        <v>162</v>
      </c>
      <c r="AN25" s="267">
        <v>125</v>
      </c>
      <c r="AO25" s="267">
        <v>95</v>
      </c>
      <c r="AP25" s="304">
        <v>107</v>
      </c>
      <c r="AQ25" s="293">
        <v>4</v>
      </c>
      <c r="AR25" s="267">
        <v>34</v>
      </c>
      <c r="AS25" s="273">
        <v>34</v>
      </c>
      <c r="AT25" s="311">
        <v>82</v>
      </c>
    </row>
    <row r="26" spans="2:51" x14ac:dyDescent="0.25">
      <c r="B26" s="343">
        <f t="shared" si="4"/>
        <v>14</v>
      </c>
      <c r="C26" s="258" t="s">
        <v>17</v>
      </c>
      <c r="D26" s="258" t="s">
        <v>26</v>
      </c>
      <c r="E26" s="261">
        <v>5922</v>
      </c>
      <c r="F26" s="258" t="s">
        <v>34</v>
      </c>
      <c r="G26" s="259" t="s">
        <v>30</v>
      </c>
      <c r="H26" s="293">
        <v>28774</v>
      </c>
      <c r="I26" s="267">
        <v>2954</v>
      </c>
      <c r="J26" s="267">
        <v>446</v>
      </c>
      <c r="K26" s="267">
        <v>434</v>
      </c>
      <c r="L26" s="267">
        <v>493</v>
      </c>
      <c r="M26" s="267">
        <v>514</v>
      </c>
      <c r="N26" s="267">
        <v>515</v>
      </c>
      <c r="O26" s="267">
        <v>552</v>
      </c>
      <c r="P26" s="267">
        <v>342</v>
      </c>
      <c r="Q26" s="267">
        <v>377</v>
      </c>
      <c r="R26" s="267">
        <v>411</v>
      </c>
      <c r="S26" s="267">
        <v>372</v>
      </c>
      <c r="T26" s="267">
        <v>332</v>
      </c>
      <c r="U26" s="267">
        <v>401</v>
      </c>
      <c r="V26" s="267">
        <v>333</v>
      </c>
      <c r="W26" s="267">
        <v>358</v>
      </c>
      <c r="X26" s="267">
        <v>411</v>
      </c>
      <c r="Y26" s="267">
        <v>325</v>
      </c>
      <c r="Z26" s="267">
        <v>337</v>
      </c>
      <c r="AA26" s="267">
        <v>442</v>
      </c>
      <c r="AB26" s="267">
        <v>368</v>
      </c>
      <c r="AC26" s="267">
        <v>452</v>
      </c>
      <c r="AD26" s="267">
        <v>1924</v>
      </c>
      <c r="AE26" s="267">
        <v>2214</v>
      </c>
      <c r="AF26" s="267">
        <v>2434</v>
      </c>
      <c r="AG26" s="267">
        <v>2529</v>
      </c>
      <c r="AH26" s="267">
        <v>2138</v>
      </c>
      <c r="AI26" s="267">
        <v>1949</v>
      </c>
      <c r="AJ26" s="267">
        <v>1584</v>
      </c>
      <c r="AK26" s="267">
        <v>1501</v>
      </c>
      <c r="AL26" s="267">
        <v>1142</v>
      </c>
      <c r="AM26" s="267">
        <v>1042</v>
      </c>
      <c r="AN26" s="267">
        <v>806</v>
      </c>
      <c r="AO26" s="267">
        <v>610</v>
      </c>
      <c r="AP26" s="304">
        <v>686</v>
      </c>
      <c r="AQ26" s="293">
        <v>27</v>
      </c>
      <c r="AR26" s="267">
        <v>223</v>
      </c>
      <c r="AS26" s="273">
        <v>223</v>
      </c>
      <c r="AT26" s="311">
        <v>524</v>
      </c>
    </row>
    <row r="27" spans="2:51" x14ac:dyDescent="0.25">
      <c r="B27" s="343">
        <f t="shared" si="4"/>
        <v>15</v>
      </c>
      <c r="C27" s="258" t="s">
        <v>17</v>
      </c>
      <c r="D27" s="258" t="s">
        <v>26</v>
      </c>
      <c r="E27" s="261">
        <v>27290</v>
      </c>
      <c r="F27" s="260" t="s">
        <v>38</v>
      </c>
      <c r="G27" s="259" t="s">
        <v>28</v>
      </c>
      <c r="H27" s="317" t="s">
        <v>256</v>
      </c>
      <c r="I27" s="231" t="s">
        <v>256</v>
      </c>
      <c r="J27" s="231" t="s">
        <v>256</v>
      </c>
      <c r="K27" s="231" t="s">
        <v>256</v>
      </c>
      <c r="L27" s="231" t="s">
        <v>256</v>
      </c>
      <c r="M27" s="231" t="s">
        <v>256</v>
      </c>
      <c r="N27" s="231" t="s">
        <v>256</v>
      </c>
      <c r="O27" s="231" t="s">
        <v>256</v>
      </c>
      <c r="P27" s="231" t="s">
        <v>256</v>
      </c>
      <c r="Q27" s="231" t="s">
        <v>256</v>
      </c>
      <c r="R27" s="231" t="s">
        <v>256</v>
      </c>
      <c r="S27" s="231" t="s">
        <v>256</v>
      </c>
      <c r="T27" s="231" t="s">
        <v>256</v>
      </c>
      <c r="U27" s="231" t="s">
        <v>256</v>
      </c>
      <c r="V27" s="231" t="s">
        <v>256</v>
      </c>
      <c r="W27" s="231" t="s">
        <v>256</v>
      </c>
      <c r="X27" s="231" t="s">
        <v>256</v>
      </c>
      <c r="Y27" s="231" t="s">
        <v>256</v>
      </c>
      <c r="Z27" s="231" t="s">
        <v>256</v>
      </c>
      <c r="AA27" s="231" t="s">
        <v>256</v>
      </c>
      <c r="AB27" s="231" t="s">
        <v>256</v>
      </c>
      <c r="AC27" s="231" t="s">
        <v>256</v>
      </c>
      <c r="AD27" s="231" t="s">
        <v>256</v>
      </c>
      <c r="AE27" s="231" t="s">
        <v>256</v>
      </c>
      <c r="AF27" s="231" t="s">
        <v>256</v>
      </c>
      <c r="AG27" s="231" t="s">
        <v>256</v>
      </c>
      <c r="AH27" s="231" t="s">
        <v>256</v>
      </c>
      <c r="AI27" s="231" t="s">
        <v>256</v>
      </c>
      <c r="AJ27" s="231" t="s">
        <v>256</v>
      </c>
      <c r="AK27" s="231" t="s">
        <v>256</v>
      </c>
      <c r="AL27" s="231" t="s">
        <v>256</v>
      </c>
      <c r="AM27" s="231" t="s">
        <v>256</v>
      </c>
      <c r="AN27" s="231" t="s">
        <v>256</v>
      </c>
      <c r="AO27" s="231" t="s">
        <v>256</v>
      </c>
      <c r="AP27" s="231" t="s">
        <v>256</v>
      </c>
      <c r="AQ27" s="317" t="s">
        <v>256</v>
      </c>
      <c r="AR27" s="231" t="s">
        <v>256</v>
      </c>
      <c r="AS27" s="318" t="s">
        <v>256</v>
      </c>
      <c r="AT27" s="326" t="s">
        <v>256</v>
      </c>
      <c r="AU27" s="224"/>
      <c r="AV27" s="224"/>
      <c r="AW27" s="224"/>
      <c r="AX27" s="224"/>
      <c r="AY27" s="224"/>
    </row>
    <row r="28" spans="2:51" x14ac:dyDescent="0.25">
      <c r="B28" s="343">
        <f t="shared" si="4"/>
        <v>16</v>
      </c>
      <c r="C28" s="258" t="s">
        <v>17</v>
      </c>
      <c r="D28" s="258" t="s">
        <v>26</v>
      </c>
      <c r="E28" s="261">
        <v>5920</v>
      </c>
      <c r="F28" s="258" t="s">
        <v>32</v>
      </c>
      <c r="G28" s="259" t="s">
        <v>30</v>
      </c>
      <c r="H28" s="293">
        <v>13735</v>
      </c>
      <c r="I28" s="267">
        <v>1410</v>
      </c>
      <c r="J28" s="267">
        <v>213</v>
      </c>
      <c r="K28" s="267">
        <v>207</v>
      </c>
      <c r="L28" s="267">
        <v>235</v>
      </c>
      <c r="M28" s="267">
        <v>245</v>
      </c>
      <c r="N28" s="267">
        <v>246</v>
      </c>
      <c r="O28" s="267">
        <v>264</v>
      </c>
      <c r="P28" s="267">
        <v>163</v>
      </c>
      <c r="Q28" s="267">
        <v>180</v>
      </c>
      <c r="R28" s="267">
        <v>196</v>
      </c>
      <c r="S28" s="267">
        <v>177</v>
      </c>
      <c r="T28" s="267">
        <v>158</v>
      </c>
      <c r="U28" s="267">
        <v>191</v>
      </c>
      <c r="V28" s="267">
        <v>159</v>
      </c>
      <c r="W28" s="267">
        <v>171</v>
      </c>
      <c r="X28" s="267">
        <v>197</v>
      </c>
      <c r="Y28" s="267">
        <v>155</v>
      </c>
      <c r="Z28" s="267">
        <v>161</v>
      </c>
      <c r="AA28" s="267">
        <v>211</v>
      </c>
      <c r="AB28" s="267">
        <v>176</v>
      </c>
      <c r="AC28" s="267">
        <v>216</v>
      </c>
      <c r="AD28" s="267">
        <v>919</v>
      </c>
      <c r="AE28" s="267">
        <v>1057</v>
      </c>
      <c r="AF28" s="267">
        <v>1162</v>
      </c>
      <c r="AG28" s="267">
        <v>1208</v>
      </c>
      <c r="AH28" s="267">
        <v>1020</v>
      </c>
      <c r="AI28" s="267">
        <v>931</v>
      </c>
      <c r="AJ28" s="267">
        <v>756</v>
      </c>
      <c r="AK28" s="267">
        <v>716</v>
      </c>
      <c r="AL28" s="267">
        <v>545</v>
      </c>
      <c r="AM28" s="267">
        <v>497</v>
      </c>
      <c r="AN28" s="267">
        <v>385</v>
      </c>
      <c r="AO28" s="267">
        <v>291</v>
      </c>
      <c r="AP28" s="304">
        <v>327</v>
      </c>
      <c r="AQ28" s="293">
        <v>13</v>
      </c>
      <c r="AR28" s="267">
        <v>107</v>
      </c>
      <c r="AS28" s="273">
        <v>107</v>
      </c>
      <c r="AT28" s="311">
        <v>250</v>
      </c>
    </row>
    <row r="29" spans="2:51" x14ac:dyDescent="0.25">
      <c r="B29" s="343">
        <f t="shared" si="4"/>
        <v>17</v>
      </c>
      <c r="C29" s="258" t="s">
        <v>17</v>
      </c>
      <c r="D29" s="258" t="s">
        <v>26</v>
      </c>
      <c r="E29" s="261">
        <v>5921</v>
      </c>
      <c r="F29" s="258" t="s">
        <v>33</v>
      </c>
      <c r="G29" s="259" t="s">
        <v>30</v>
      </c>
      <c r="H29" s="293">
        <v>5258</v>
      </c>
      <c r="I29" s="267">
        <v>540</v>
      </c>
      <c r="J29" s="267">
        <v>82</v>
      </c>
      <c r="K29" s="267">
        <v>79</v>
      </c>
      <c r="L29" s="267">
        <v>90</v>
      </c>
      <c r="M29" s="267">
        <v>94</v>
      </c>
      <c r="N29" s="267">
        <v>94</v>
      </c>
      <c r="O29" s="267">
        <v>101</v>
      </c>
      <c r="P29" s="267">
        <v>63</v>
      </c>
      <c r="Q29" s="267">
        <v>69</v>
      </c>
      <c r="R29" s="267">
        <v>75</v>
      </c>
      <c r="S29" s="267">
        <v>68</v>
      </c>
      <c r="T29" s="267">
        <v>61</v>
      </c>
      <c r="U29" s="267">
        <v>74</v>
      </c>
      <c r="V29" s="267">
        <v>61</v>
      </c>
      <c r="W29" s="267">
        <v>65</v>
      </c>
      <c r="X29" s="267">
        <v>75</v>
      </c>
      <c r="Y29" s="267">
        <v>59</v>
      </c>
      <c r="Z29" s="267">
        <v>62</v>
      </c>
      <c r="AA29" s="267">
        <v>81</v>
      </c>
      <c r="AB29" s="267">
        <v>67</v>
      </c>
      <c r="AC29" s="267">
        <v>83</v>
      </c>
      <c r="AD29" s="267">
        <v>351</v>
      </c>
      <c r="AE29" s="267">
        <v>404</v>
      </c>
      <c r="AF29" s="267">
        <v>445</v>
      </c>
      <c r="AG29" s="267">
        <v>462</v>
      </c>
      <c r="AH29" s="267">
        <v>390</v>
      </c>
      <c r="AI29" s="267">
        <v>356</v>
      </c>
      <c r="AJ29" s="267">
        <v>290</v>
      </c>
      <c r="AK29" s="267">
        <v>274</v>
      </c>
      <c r="AL29" s="267">
        <v>209</v>
      </c>
      <c r="AM29" s="267">
        <v>190</v>
      </c>
      <c r="AN29" s="267">
        <v>148</v>
      </c>
      <c r="AO29" s="267">
        <v>111</v>
      </c>
      <c r="AP29" s="304">
        <v>125</v>
      </c>
      <c r="AQ29" s="293">
        <v>5</v>
      </c>
      <c r="AR29" s="267">
        <v>41</v>
      </c>
      <c r="AS29" s="273">
        <v>41</v>
      </c>
      <c r="AT29" s="311">
        <v>96</v>
      </c>
    </row>
    <row r="30" spans="2:51" x14ac:dyDescent="0.25">
      <c r="B30" s="339">
        <f t="shared" si="4"/>
        <v>18</v>
      </c>
      <c r="C30" s="258" t="s">
        <v>23</v>
      </c>
      <c r="D30" s="258" t="s">
        <v>26</v>
      </c>
      <c r="E30" s="261">
        <v>5924</v>
      </c>
      <c r="F30" s="258" t="s">
        <v>46</v>
      </c>
      <c r="G30" s="259" t="s">
        <v>30</v>
      </c>
      <c r="H30" s="293">
        <v>8829</v>
      </c>
      <c r="I30" s="267">
        <v>1036</v>
      </c>
      <c r="J30" s="267">
        <v>147</v>
      </c>
      <c r="K30" s="267">
        <v>154</v>
      </c>
      <c r="L30" s="267">
        <v>165</v>
      </c>
      <c r="M30" s="267">
        <v>189</v>
      </c>
      <c r="N30" s="267">
        <v>187</v>
      </c>
      <c r="O30" s="267">
        <v>194</v>
      </c>
      <c r="P30" s="267">
        <v>106</v>
      </c>
      <c r="Q30" s="267">
        <v>105</v>
      </c>
      <c r="R30" s="267">
        <v>102</v>
      </c>
      <c r="S30" s="267">
        <v>87</v>
      </c>
      <c r="T30" s="267">
        <v>103</v>
      </c>
      <c r="U30" s="267">
        <v>90</v>
      </c>
      <c r="V30" s="267">
        <v>107</v>
      </c>
      <c r="W30" s="267">
        <v>97</v>
      </c>
      <c r="X30" s="267">
        <v>100</v>
      </c>
      <c r="Y30" s="267">
        <v>88</v>
      </c>
      <c r="Z30" s="267">
        <v>103</v>
      </c>
      <c r="AA30" s="267">
        <v>108</v>
      </c>
      <c r="AB30" s="267">
        <v>125</v>
      </c>
      <c r="AC30" s="267">
        <v>104</v>
      </c>
      <c r="AD30" s="267">
        <v>791</v>
      </c>
      <c r="AE30" s="267">
        <v>858</v>
      </c>
      <c r="AF30" s="267">
        <v>857</v>
      </c>
      <c r="AG30" s="267">
        <v>697</v>
      </c>
      <c r="AH30" s="267">
        <v>602</v>
      </c>
      <c r="AI30" s="267">
        <v>481</v>
      </c>
      <c r="AJ30" s="267">
        <v>435</v>
      </c>
      <c r="AK30" s="267">
        <v>495</v>
      </c>
      <c r="AL30" s="267">
        <v>393</v>
      </c>
      <c r="AM30" s="267">
        <v>299</v>
      </c>
      <c r="AN30" s="267">
        <v>190</v>
      </c>
      <c r="AO30" s="267">
        <v>124</v>
      </c>
      <c r="AP30" s="304">
        <v>146</v>
      </c>
      <c r="AQ30" s="293">
        <v>8</v>
      </c>
      <c r="AR30" s="267">
        <v>70</v>
      </c>
      <c r="AS30" s="273">
        <v>77</v>
      </c>
      <c r="AT30" s="311">
        <v>172</v>
      </c>
    </row>
    <row r="31" spans="2:51" x14ac:dyDescent="0.25">
      <c r="B31" s="339">
        <f t="shared" si="4"/>
        <v>19</v>
      </c>
      <c r="C31" s="258" t="s">
        <v>23</v>
      </c>
      <c r="D31" s="258" t="s">
        <v>26</v>
      </c>
      <c r="E31" s="261">
        <v>5925</v>
      </c>
      <c r="F31" s="258" t="s">
        <v>47</v>
      </c>
      <c r="G31" s="259" t="s">
        <v>28</v>
      </c>
      <c r="H31" s="293">
        <v>4837</v>
      </c>
      <c r="I31" s="267">
        <v>568</v>
      </c>
      <c r="J31" s="267">
        <v>81</v>
      </c>
      <c r="K31" s="267">
        <v>84</v>
      </c>
      <c r="L31" s="267">
        <v>91</v>
      </c>
      <c r="M31" s="267">
        <v>103</v>
      </c>
      <c r="N31" s="267">
        <v>102</v>
      </c>
      <c r="O31" s="267">
        <v>107</v>
      </c>
      <c r="P31" s="267">
        <v>58</v>
      </c>
      <c r="Q31" s="267">
        <v>58</v>
      </c>
      <c r="R31" s="267">
        <v>56</v>
      </c>
      <c r="S31" s="267">
        <v>48</v>
      </c>
      <c r="T31" s="267">
        <v>56</v>
      </c>
      <c r="U31" s="267">
        <v>49</v>
      </c>
      <c r="V31" s="267">
        <v>59</v>
      </c>
      <c r="W31" s="267">
        <v>53</v>
      </c>
      <c r="X31" s="267">
        <v>55</v>
      </c>
      <c r="Y31" s="267">
        <v>48</v>
      </c>
      <c r="Z31" s="267">
        <v>56</v>
      </c>
      <c r="AA31" s="267">
        <v>59</v>
      </c>
      <c r="AB31" s="267">
        <v>68</v>
      </c>
      <c r="AC31" s="267">
        <v>57</v>
      </c>
      <c r="AD31" s="267">
        <v>433</v>
      </c>
      <c r="AE31" s="267">
        <v>471</v>
      </c>
      <c r="AF31" s="267">
        <v>469</v>
      </c>
      <c r="AG31" s="267">
        <v>382</v>
      </c>
      <c r="AH31" s="267">
        <v>330</v>
      </c>
      <c r="AI31" s="267">
        <v>264</v>
      </c>
      <c r="AJ31" s="267">
        <v>238</v>
      </c>
      <c r="AK31" s="267">
        <v>271</v>
      </c>
      <c r="AL31" s="267">
        <v>215</v>
      </c>
      <c r="AM31" s="267">
        <v>164</v>
      </c>
      <c r="AN31" s="267">
        <v>104</v>
      </c>
      <c r="AO31" s="267">
        <v>68</v>
      </c>
      <c r="AP31" s="304">
        <v>80</v>
      </c>
      <c r="AQ31" s="293">
        <v>5</v>
      </c>
      <c r="AR31" s="267">
        <v>38</v>
      </c>
      <c r="AS31" s="273">
        <v>42</v>
      </c>
      <c r="AT31" s="311">
        <v>94</v>
      </c>
    </row>
    <row r="32" spans="2:51" x14ac:dyDescent="0.25">
      <c r="B32" s="339">
        <f t="shared" si="4"/>
        <v>20</v>
      </c>
      <c r="C32" s="258" t="s">
        <v>23</v>
      </c>
      <c r="D32" s="258" t="s">
        <v>26</v>
      </c>
      <c r="E32" s="261">
        <v>5852</v>
      </c>
      <c r="F32" s="258" t="s">
        <v>40</v>
      </c>
      <c r="G32" s="259" t="s">
        <v>30</v>
      </c>
      <c r="H32" s="293">
        <v>18862</v>
      </c>
      <c r="I32" s="267">
        <v>2214</v>
      </c>
      <c r="J32" s="267">
        <v>313</v>
      </c>
      <c r="K32" s="267">
        <v>330</v>
      </c>
      <c r="L32" s="267">
        <v>354</v>
      </c>
      <c r="M32" s="267">
        <v>403</v>
      </c>
      <c r="N32" s="267">
        <v>399</v>
      </c>
      <c r="O32" s="267">
        <v>415</v>
      </c>
      <c r="P32" s="267">
        <v>226</v>
      </c>
      <c r="Q32" s="267">
        <v>225</v>
      </c>
      <c r="R32" s="267">
        <v>218</v>
      </c>
      <c r="S32" s="267">
        <v>186</v>
      </c>
      <c r="T32" s="267">
        <v>220</v>
      </c>
      <c r="U32" s="267">
        <v>192</v>
      </c>
      <c r="V32" s="267">
        <v>229</v>
      </c>
      <c r="W32" s="267">
        <v>208</v>
      </c>
      <c r="X32" s="267">
        <v>214</v>
      </c>
      <c r="Y32" s="267">
        <v>188</v>
      </c>
      <c r="Z32" s="267">
        <v>219</v>
      </c>
      <c r="AA32" s="267">
        <v>231</v>
      </c>
      <c r="AB32" s="267">
        <v>268</v>
      </c>
      <c r="AC32" s="267">
        <v>222</v>
      </c>
      <c r="AD32" s="267">
        <v>1689</v>
      </c>
      <c r="AE32" s="267">
        <v>1834</v>
      </c>
      <c r="AF32" s="267">
        <v>1831</v>
      </c>
      <c r="AG32" s="267">
        <v>1488</v>
      </c>
      <c r="AH32" s="267">
        <v>1287</v>
      </c>
      <c r="AI32" s="267">
        <v>1028</v>
      </c>
      <c r="AJ32" s="267">
        <v>929</v>
      </c>
      <c r="AK32" s="267">
        <v>1057</v>
      </c>
      <c r="AL32" s="267">
        <v>839</v>
      </c>
      <c r="AM32" s="267">
        <v>639</v>
      </c>
      <c r="AN32" s="267">
        <v>405</v>
      </c>
      <c r="AO32" s="267">
        <v>264</v>
      </c>
      <c r="AP32" s="304">
        <v>312</v>
      </c>
      <c r="AQ32" s="293">
        <v>19</v>
      </c>
      <c r="AR32" s="267">
        <v>149</v>
      </c>
      <c r="AS32" s="273">
        <v>164</v>
      </c>
      <c r="AT32" s="311">
        <v>368</v>
      </c>
    </row>
    <row r="33" spans="2:51" x14ac:dyDescent="0.25">
      <c r="B33" s="339">
        <f t="shared" si="4"/>
        <v>21</v>
      </c>
      <c r="C33" s="258" t="s">
        <v>23</v>
      </c>
      <c r="D33" s="258" t="s">
        <v>26</v>
      </c>
      <c r="E33" s="261">
        <v>5855</v>
      </c>
      <c r="F33" s="258" t="s">
        <v>43</v>
      </c>
      <c r="G33" s="259" t="s">
        <v>28</v>
      </c>
      <c r="H33" s="293">
        <v>7413</v>
      </c>
      <c r="I33" s="267">
        <v>869</v>
      </c>
      <c r="J33" s="267">
        <v>123</v>
      </c>
      <c r="K33" s="267">
        <v>129</v>
      </c>
      <c r="L33" s="267">
        <v>139</v>
      </c>
      <c r="M33" s="267">
        <v>158</v>
      </c>
      <c r="N33" s="267">
        <v>157</v>
      </c>
      <c r="O33" s="267">
        <v>163</v>
      </c>
      <c r="P33" s="267">
        <v>89</v>
      </c>
      <c r="Q33" s="267">
        <v>89</v>
      </c>
      <c r="R33" s="267">
        <v>86</v>
      </c>
      <c r="S33" s="267">
        <v>73</v>
      </c>
      <c r="T33" s="267">
        <v>86</v>
      </c>
      <c r="U33" s="267">
        <v>76</v>
      </c>
      <c r="V33" s="267">
        <v>90</v>
      </c>
      <c r="W33" s="267">
        <v>81</v>
      </c>
      <c r="X33" s="267">
        <v>84</v>
      </c>
      <c r="Y33" s="267">
        <v>74</v>
      </c>
      <c r="Z33" s="267">
        <v>86</v>
      </c>
      <c r="AA33" s="267">
        <v>91</v>
      </c>
      <c r="AB33" s="267">
        <v>105</v>
      </c>
      <c r="AC33" s="267">
        <v>87</v>
      </c>
      <c r="AD33" s="267">
        <v>664</v>
      </c>
      <c r="AE33" s="267">
        <v>721</v>
      </c>
      <c r="AF33" s="267">
        <v>720</v>
      </c>
      <c r="AG33" s="267">
        <v>585</v>
      </c>
      <c r="AH33" s="267">
        <v>506</v>
      </c>
      <c r="AI33" s="267">
        <v>404</v>
      </c>
      <c r="AJ33" s="267">
        <v>365</v>
      </c>
      <c r="AK33" s="267">
        <v>415</v>
      </c>
      <c r="AL33" s="267">
        <v>330</v>
      </c>
      <c r="AM33" s="267">
        <v>251</v>
      </c>
      <c r="AN33" s="267">
        <v>159</v>
      </c>
      <c r="AO33" s="267">
        <v>104</v>
      </c>
      <c r="AP33" s="304">
        <v>123</v>
      </c>
      <c r="AQ33" s="293">
        <v>7</v>
      </c>
      <c r="AR33" s="267">
        <v>59</v>
      </c>
      <c r="AS33" s="273">
        <v>65</v>
      </c>
      <c r="AT33" s="311">
        <v>145</v>
      </c>
    </row>
    <row r="34" spans="2:51" s="224" customFormat="1" x14ac:dyDescent="0.25">
      <c r="B34" s="339">
        <f t="shared" si="4"/>
        <v>22</v>
      </c>
      <c r="C34" s="258" t="s">
        <v>23</v>
      </c>
      <c r="D34" s="258" t="s">
        <v>26</v>
      </c>
      <c r="E34" s="261">
        <v>29113</v>
      </c>
      <c r="F34" s="260" t="s">
        <v>247</v>
      </c>
      <c r="G34" s="259"/>
      <c r="H34" s="317" t="s">
        <v>256</v>
      </c>
      <c r="I34" s="231" t="s">
        <v>256</v>
      </c>
      <c r="J34" s="231" t="s">
        <v>256</v>
      </c>
      <c r="K34" s="231" t="s">
        <v>256</v>
      </c>
      <c r="L34" s="231" t="s">
        <v>256</v>
      </c>
      <c r="M34" s="231" t="s">
        <v>256</v>
      </c>
      <c r="N34" s="231" t="s">
        <v>256</v>
      </c>
      <c r="O34" s="231" t="s">
        <v>256</v>
      </c>
      <c r="P34" s="231" t="s">
        <v>256</v>
      </c>
      <c r="Q34" s="231" t="s">
        <v>256</v>
      </c>
      <c r="R34" s="231" t="s">
        <v>256</v>
      </c>
      <c r="S34" s="231" t="s">
        <v>256</v>
      </c>
      <c r="T34" s="231" t="s">
        <v>256</v>
      </c>
      <c r="U34" s="231" t="s">
        <v>256</v>
      </c>
      <c r="V34" s="231" t="s">
        <v>256</v>
      </c>
      <c r="W34" s="231" t="s">
        <v>256</v>
      </c>
      <c r="X34" s="231" t="s">
        <v>256</v>
      </c>
      <c r="Y34" s="231" t="s">
        <v>256</v>
      </c>
      <c r="Z34" s="231" t="s">
        <v>256</v>
      </c>
      <c r="AA34" s="231" t="s">
        <v>256</v>
      </c>
      <c r="AB34" s="231" t="s">
        <v>256</v>
      </c>
      <c r="AC34" s="231" t="s">
        <v>256</v>
      </c>
      <c r="AD34" s="231" t="s">
        <v>256</v>
      </c>
      <c r="AE34" s="231" t="s">
        <v>256</v>
      </c>
      <c r="AF34" s="231" t="s">
        <v>256</v>
      </c>
      <c r="AG34" s="231" t="s">
        <v>256</v>
      </c>
      <c r="AH34" s="231" t="s">
        <v>256</v>
      </c>
      <c r="AI34" s="231" t="s">
        <v>256</v>
      </c>
      <c r="AJ34" s="231" t="s">
        <v>256</v>
      </c>
      <c r="AK34" s="231" t="s">
        <v>256</v>
      </c>
      <c r="AL34" s="231" t="s">
        <v>256</v>
      </c>
      <c r="AM34" s="231" t="s">
        <v>256</v>
      </c>
      <c r="AN34" s="231" t="s">
        <v>256</v>
      </c>
      <c r="AO34" s="231" t="s">
        <v>256</v>
      </c>
      <c r="AP34" s="231" t="s">
        <v>256</v>
      </c>
      <c r="AQ34" s="317" t="s">
        <v>256</v>
      </c>
      <c r="AR34" s="231" t="s">
        <v>256</v>
      </c>
      <c r="AS34" s="318" t="s">
        <v>256</v>
      </c>
      <c r="AT34" s="326" t="s">
        <v>256</v>
      </c>
    </row>
    <row r="35" spans="2:51" x14ac:dyDescent="0.25">
      <c r="B35" s="339">
        <f t="shared" si="4"/>
        <v>23</v>
      </c>
      <c r="C35" s="258" t="s">
        <v>23</v>
      </c>
      <c r="D35" s="258" t="s">
        <v>26</v>
      </c>
      <c r="E35" s="261">
        <v>5854</v>
      </c>
      <c r="F35" s="258" t="s">
        <v>42</v>
      </c>
      <c r="G35" s="259" t="s">
        <v>30</v>
      </c>
      <c r="H35" s="293">
        <v>7116</v>
      </c>
      <c r="I35" s="267">
        <v>834</v>
      </c>
      <c r="J35" s="267">
        <v>118</v>
      </c>
      <c r="K35" s="267">
        <v>124</v>
      </c>
      <c r="L35" s="267">
        <v>133</v>
      </c>
      <c r="M35" s="267">
        <v>152</v>
      </c>
      <c r="N35" s="267">
        <v>150</v>
      </c>
      <c r="O35" s="267">
        <v>157</v>
      </c>
      <c r="P35" s="267">
        <v>86</v>
      </c>
      <c r="Q35" s="267">
        <v>85</v>
      </c>
      <c r="R35" s="267">
        <v>82</v>
      </c>
      <c r="S35" s="267">
        <v>70</v>
      </c>
      <c r="T35" s="267">
        <v>83</v>
      </c>
      <c r="U35" s="267">
        <v>72</v>
      </c>
      <c r="V35" s="267">
        <v>86</v>
      </c>
      <c r="W35" s="267">
        <v>78</v>
      </c>
      <c r="X35" s="267">
        <v>80</v>
      </c>
      <c r="Y35" s="267">
        <v>71</v>
      </c>
      <c r="Z35" s="267">
        <v>83</v>
      </c>
      <c r="AA35" s="267">
        <v>87</v>
      </c>
      <c r="AB35" s="267">
        <v>101</v>
      </c>
      <c r="AC35" s="267">
        <v>84</v>
      </c>
      <c r="AD35" s="267">
        <v>637</v>
      </c>
      <c r="AE35" s="267">
        <v>692</v>
      </c>
      <c r="AF35" s="267">
        <v>691</v>
      </c>
      <c r="AG35" s="267">
        <v>562</v>
      </c>
      <c r="AH35" s="267">
        <v>486</v>
      </c>
      <c r="AI35" s="267">
        <v>388</v>
      </c>
      <c r="AJ35" s="267">
        <v>350</v>
      </c>
      <c r="AK35" s="267">
        <v>399</v>
      </c>
      <c r="AL35" s="267">
        <v>317</v>
      </c>
      <c r="AM35" s="267">
        <v>241</v>
      </c>
      <c r="AN35" s="267">
        <v>153</v>
      </c>
      <c r="AO35" s="267">
        <v>100</v>
      </c>
      <c r="AP35" s="304">
        <v>118</v>
      </c>
      <c r="AQ35" s="293">
        <v>7</v>
      </c>
      <c r="AR35" s="267">
        <v>56</v>
      </c>
      <c r="AS35" s="273">
        <v>62</v>
      </c>
      <c r="AT35" s="311">
        <v>139</v>
      </c>
    </row>
    <row r="36" spans="2:51" x14ac:dyDescent="0.25">
      <c r="B36" s="339">
        <f t="shared" si="4"/>
        <v>24</v>
      </c>
      <c r="C36" s="258" t="s">
        <v>23</v>
      </c>
      <c r="D36" s="258" t="s">
        <v>26</v>
      </c>
      <c r="E36" s="261">
        <v>6750</v>
      </c>
      <c r="F36" s="258" t="s">
        <v>48</v>
      </c>
      <c r="G36" s="259" t="s">
        <v>49</v>
      </c>
      <c r="H36" s="293">
        <v>14699</v>
      </c>
      <c r="I36" s="267">
        <v>1729</v>
      </c>
      <c r="J36" s="267">
        <v>244</v>
      </c>
      <c r="K36" s="267">
        <v>261</v>
      </c>
      <c r="L36" s="267">
        <v>277</v>
      </c>
      <c r="M36" s="267">
        <v>314</v>
      </c>
      <c r="N36" s="267">
        <v>310</v>
      </c>
      <c r="O36" s="267">
        <v>323</v>
      </c>
      <c r="P36" s="267">
        <v>177</v>
      </c>
      <c r="Q36" s="267">
        <v>174</v>
      </c>
      <c r="R36" s="267">
        <v>171</v>
      </c>
      <c r="S36" s="267">
        <v>146</v>
      </c>
      <c r="T36" s="267">
        <v>171</v>
      </c>
      <c r="U36" s="267">
        <v>150</v>
      </c>
      <c r="V36" s="267">
        <v>178</v>
      </c>
      <c r="W36" s="267">
        <v>162</v>
      </c>
      <c r="X36" s="267">
        <v>167</v>
      </c>
      <c r="Y36" s="267">
        <v>147</v>
      </c>
      <c r="Z36" s="267">
        <v>171</v>
      </c>
      <c r="AA36" s="267">
        <v>181</v>
      </c>
      <c r="AB36" s="267">
        <v>209</v>
      </c>
      <c r="AC36" s="267">
        <v>172</v>
      </c>
      <c r="AD36" s="267">
        <v>1315</v>
      </c>
      <c r="AE36" s="267">
        <v>1429</v>
      </c>
      <c r="AF36" s="267">
        <v>1427</v>
      </c>
      <c r="AG36" s="267">
        <v>1158</v>
      </c>
      <c r="AH36" s="267">
        <v>1003</v>
      </c>
      <c r="AI36" s="267">
        <v>800</v>
      </c>
      <c r="AJ36" s="267">
        <v>725</v>
      </c>
      <c r="AK36" s="267">
        <v>823</v>
      </c>
      <c r="AL36" s="267">
        <v>653</v>
      </c>
      <c r="AM36" s="267">
        <v>498</v>
      </c>
      <c r="AN36" s="267">
        <v>314</v>
      </c>
      <c r="AO36" s="267">
        <v>207</v>
      </c>
      <c r="AP36" s="304">
        <v>242</v>
      </c>
      <c r="AQ36" s="293">
        <v>15</v>
      </c>
      <c r="AR36" s="267">
        <v>116</v>
      </c>
      <c r="AS36" s="273">
        <v>128</v>
      </c>
      <c r="AT36" s="311">
        <v>288</v>
      </c>
    </row>
    <row r="37" spans="2:51" x14ac:dyDescent="0.25">
      <c r="B37" s="339">
        <f t="shared" si="4"/>
        <v>25</v>
      </c>
      <c r="C37" s="258" t="s">
        <v>23</v>
      </c>
      <c r="D37" s="258" t="s">
        <v>26</v>
      </c>
      <c r="E37" s="261">
        <v>26999</v>
      </c>
      <c r="F37" s="260" t="s">
        <v>50</v>
      </c>
      <c r="G37" s="259" t="s">
        <v>28</v>
      </c>
      <c r="H37" s="317" t="s">
        <v>256</v>
      </c>
      <c r="I37" s="231" t="s">
        <v>256</v>
      </c>
      <c r="J37" s="231" t="s">
        <v>256</v>
      </c>
      <c r="K37" s="231" t="s">
        <v>256</v>
      </c>
      <c r="L37" s="231" t="s">
        <v>256</v>
      </c>
      <c r="M37" s="231" t="s">
        <v>256</v>
      </c>
      <c r="N37" s="231" t="s">
        <v>256</v>
      </c>
      <c r="O37" s="231" t="s">
        <v>256</v>
      </c>
      <c r="P37" s="231" t="s">
        <v>256</v>
      </c>
      <c r="Q37" s="231" t="s">
        <v>256</v>
      </c>
      <c r="R37" s="231" t="s">
        <v>256</v>
      </c>
      <c r="S37" s="231" t="s">
        <v>256</v>
      </c>
      <c r="T37" s="231" t="s">
        <v>256</v>
      </c>
      <c r="U37" s="231" t="s">
        <v>256</v>
      </c>
      <c r="V37" s="231" t="s">
        <v>256</v>
      </c>
      <c r="W37" s="231" t="s">
        <v>256</v>
      </c>
      <c r="X37" s="231" t="s">
        <v>256</v>
      </c>
      <c r="Y37" s="231" t="s">
        <v>256</v>
      </c>
      <c r="Z37" s="231" t="s">
        <v>256</v>
      </c>
      <c r="AA37" s="231" t="s">
        <v>256</v>
      </c>
      <c r="AB37" s="231" t="s">
        <v>256</v>
      </c>
      <c r="AC37" s="231" t="s">
        <v>256</v>
      </c>
      <c r="AD37" s="231" t="s">
        <v>256</v>
      </c>
      <c r="AE37" s="231" t="s">
        <v>256</v>
      </c>
      <c r="AF37" s="231" t="s">
        <v>256</v>
      </c>
      <c r="AG37" s="231" t="s">
        <v>256</v>
      </c>
      <c r="AH37" s="231" t="s">
        <v>256</v>
      </c>
      <c r="AI37" s="231" t="s">
        <v>256</v>
      </c>
      <c r="AJ37" s="231" t="s">
        <v>256</v>
      </c>
      <c r="AK37" s="231" t="s">
        <v>256</v>
      </c>
      <c r="AL37" s="231" t="s">
        <v>256</v>
      </c>
      <c r="AM37" s="231" t="s">
        <v>256</v>
      </c>
      <c r="AN37" s="231" t="s">
        <v>256</v>
      </c>
      <c r="AO37" s="231" t="s">
        <v>256</v>
      </c>
      <c r="AP37" s="231" t="s">
        <v>256</v>
      </c>
      <c r="AQ37" s="317" t="s">
        <v>256</v>
      </c>
      <c r="AR37" s="231" t="s">
        <v>256</v>
      </c>
      <c r="AS37" s="318" t="s">
        <v>256</v>
      </c>
      <c r="AT37" s="326" t="s">
        <v>256</v>
      </c>
      <c r="AU37" s="224"/>
      <c r="AV37" s="224"/>
      <c r="AW37" s="224"/>
      <c r="AX37" s="224"/>
      <c r="AY37" s="224"/>
    </row>
    <row r="38" spans="2:51" x14ac:dyDescent="0.25">
      <c r="B38" s="339">
        <f t="shared" si="4"/>
        <v>26</v>
      </c>
      <c r="C38" s="258" t="s">
        <v>23</v>
      </c>
      <c r="D38" s="258" t="s">
        <v>26</v>
      </c>
      <c r="E38" s="261">
        <v>5853</v>
      </c>
      <c r="F38" s="258" t="s">
        <v>41</v>
      </c>
      <c r="G38" s="259" t="s">
        <v>30</v>
      </c>
      <c r="H38" s="293">
        <v>16254</v>
      </c>
      <c r="I38" s="267">
        <v>1908</v>
      </c>
      <c r="J38" s="267">
        <v>270</v>
      </c>
      <c r="K38" s="267">
        <v>284</v>
      </c>
      <c r="L38" s="267">
        <v>305</v>
      </c>
      <c r="M38" s="267">
        <v>347</v>
      </c>
      <c r="N38" s="267">
        <v>344</v>
      </c>
      <c r="O38" s="267">
        <v>358</v>
      </c>
      <c r="P38" s="267">
        <v>195</v>
      </c>
      <c r="Q38" s="267">
        <v>194</v>
      </c>
      <c r="R38" s="267">
        <v>189</v>
      </c>
      <c r="S38" s="267">
        <v>161</v>
      </c>
      <c r="T38" s="267">
        <v>189</v>
      </c>
      <c r="U38" s="267">
        <v>165</v>
      </c>
      <c r="V38" s="267">
        <v>197</v>
      </c>
      <c r="W38" s="267">
        <v>179</v>
      </c>
      <c r="X38" s="267">
        <v>184</v>
      </c>
      <c r="Y38" s="267">
        <v>162</v>
      </c>
      <c r="Z38" s="267">
        <v>189</v>
      </c>
      <c r="AA38" s="267">
        <v>199</v>
      </c>
      <c r="AB38" s="267">
        <v>230</v>
      </c>
      <c r="AC38" s="267">
        <v>191</v>
      </c>
      <c r="AD38" s="267">
        <v>1455</v>
      </c>
      <c r="AE38" s="267">
        <v>1581</v>
      </c>
      <c r="AF38" s="267">
        <v>1577</v>
      </c>
      <c r="AG38" s="267">
        <v>1283</v>
      </c>
      <c r="AH38" s="267">
        <v>1109</v>
      </c>
      <c r="AI38" s="267">
        <v>886</v>
      </c>
      <c r="AJ38" s="267">
        <v>800</v>
      </c>
      <c r="AK38" s="267">
        <v>911</v>
      </c>
      <c r="AL38" s="267">
        <v>723</v>
      </c>
      <c r="AM38" s="267">
        <v>551</v>
      </c>
      <c r="AN38" s="267">
        <v>349</v>
      </c>
      <c r="AO38" s="267">
        <v>228</v>
      </c>
      <c r="AP38" s="304">
        <v>269</v>
      </c>
      <c r="AQ38" s="293">
        <v>16</v>
      </c>
      <c r="AR38" s="267">
        <v>129</v>
      </c>
      <c r="AS38" s="273">
        <v>141</v>
      </c>
      <c r="AT38" s="311">
        <v>317</v>
      </c>
    </row>
    <row r="39" spans="2:51" x14ac:dyDescent="0.25">
      <c r="B39" s="339">
        <f t="shared" si="4"/>
        <v>27</v>
      </c>
      <c r="C39" s="258" t="s">
        <v>23</v>
      </c>
      <c r="D39" s="258" t="s">
        <v>26</v>
      </c>
      <c r="E39" s="261">
        <v>5856</v>
      </c>
      <c r="F39" s="258" t="s">
        <v>44</v>
      </c>
      <c r="G39" s="259" t="s">
        <v>30</v>
      </c>
      <c r="H39" s="293">
        <v>15269</v>
      </c>
      <c r="I39" s="267">
        <v>1792</v>
      </c>
      <c r="J39" s="267">
        <v>254</v>
      </c>
      <c r="K39" s="267">
        <v>267</v>
      </c>
      <c r="L39" s="267">
        <v>286</v>
      </c>
      <c r="M39" s="267">
        <v>326</v>
      </c>
      <c r="N39" s="267">
        <v>323</v>
      </c>
      <c r="O39" s="267">
        <v>336</v>
      </c>
      <c r="P39" s="267">
        <v>183</v>
      </c>
      <c r="Q39" s="267">
        <v>182</v>
      </c>
      <c r="R39" s="267">
        <v>177</v>
      </c>
      <c r="S39" s="267">
        <v>151</v>
      </c>
      <c r="T39" s="267">
        <v>178</v>
      </c>
      <c r="U39" s="267">
        <v>155</v>
      </c>
      <c r="V39" s="267">
        <v>185</v>
      </c>
      <c r="W39" s="267">
        <v>168</v>
      </c>
      <c r="X39" s="267">
        <v>173</v>
      </c>
      <c r="Y39" s="267">
        <v>153</v>
      </c>
      <c r="Z39" s="267">
        <v>177</v>
      </c>
      <c r="AA39" s="267">
        <v>187</v>
      </c>
      <c r="AB39" s="267">
        <v>216</v>
      </c>
      <c r="AC39" s="267">
        <v>180</v>
      </c>
      <c r="AD39" s="267">
        <v>1367</v>
      </c>
      <c r="AE39" s="267">
        <v>1485</v>
      </c>
      <c r="AF39" s="267">
        <v>1482</v>
      </c>
      <c r="AG39" s="267">
        <v>1205</v>
      </c>
      <c r="AH39" s="267">
        <v>1042</v>
      </c>
      <c r="AI39" s="267">
        <v>832</v>
      </c>
      <c r="AJ39" s="267">
        <v>752</v>
      </c>
      <c r="AK39" s="267">
        <v>856</v>
      </c>
      <c r="AL39" s="267">
        <v>679</v>
      </c>
      <c r="AM39" s="267">
        <v>517</v>
      </c>
      <c r="AN39" s="267">
        <v>328</v>
      </c>
      <c r="AO39" s="267">
        <v>214</v>
      </c>
      <c r="AP39" s="304">
        <v>253</v>
      </c>
      <c r="AQ39" s="293">
        <v>15</v>
      </c>
      <c r="AR39" s="267">
        <v>121</v>
      </c>
      <c r="AS39" s="273">
        <v>133</v>
      </c>
      <c r="AT39" s="311">
        <v>298</v>
      </c>
    </row>
    <row r="40" spans="2:51" ht="15.75" thickBot="1" x14ac:dyDescent="0.3">
      <c r="B40" s="344">
        <f t="shared" si="4"/>
        <v>28</v>
      </c>
      <c r="C40" s="237" t="s">
        <v>23</v>
      </c>
      <c r="D40" s="237" t="s">
        <v>26</v>
      </c>
      <c r="E40" s="261">
        <v>5857</v>
      </c>
      <c r="F40" s="237" t="s">
        <v>45</v>
      </c>
      <c r="G40" s="259" t="s">
        <v>28</v>
      </c>
      <c r="H40" s="294">
        <v>13970</v>
      </c>
      <c r="I40" s="270">
        <v>1638</v>
      </c>
      <c r="J40" s="270">
        <v>232</v>
      </c>
      <c r="K40" s="270">
        <v>244</v>
      </c>
      <c r="L40" s="270">
        <v>262</v>
      </c>
      <c r="M40" s="270">
        <v>298</v>
      </c>
      <c r="N40" s="270">
        <v>295</v>
      </c>
      <c r="O40" s="270">
        <v>307</v>
      </c>
      <c r="P40" s="270">
        <v>168</v>
      </c>
      <c r="Q40" s="270">
        <v>166</v>
      </c>
      <c r="R40" s="270">
        <v>162</v>
      </c>
      <c r="S40" s="270">
        <v>138</v>
      </c>
      <c r="T40" s="270">
        <v>162</v>
      </c>
      <c r="U40" s="270">
        <v>142</v>
      </c>
      <c r="V40" s="270">
        <v>170</v>
      </c>
      <c r="W40" s="270">
        <v>154</v>
      </c>
      <c r="X40" s="270">
        <v>158</v>
      </c>
      <c r="Y40" s="270">
        <v>140</v>
      </c>
      <c r="Z40" s="270">
        <v>162</v>
      </c>
      <c r="AA40" s="270">
        <v>171</v>
      </c>
      <c r="AB40" s="270">
        <v>198</v>
      </c>
      <c r="AC40" s="270">
        <v>165</v>
      </c>
      <c r="AD40" s="270">
        <v>1251</v>
      </c>
      <c r="AE40" s="270">
        <v>1359</v>
      </c>
      <c r="AF40" s="270">
        <v>1356</v>
      </c>
      <c r="AG40" s="270">
        <v>1103</v>
      </c>
      <c r="AH40" s="270">
        <v>953</v>
      </c>
      <c r="AI40" s="270">
        <v>761</v>
      </c>
      <c r="AJ40" s="270">
        <v>688</v>
      </c>
      <c r="AK40" s="270">
        <v>783</v>
      </c>
      <c r="AL40" s="270">
        <v>622</v>
      </c>
      <c r="AM40" s="270">
        <v>473</v>
      </c>
      <c r="AN40" s="270">
        <v>300</v>
      </c>
      <c r="AO40" s="270">
        <v>196</v>
      </c>
      <c r="AP40" s="305">
        <v>231</v>
      </c>
      <c r="AQ40" s="294">
        <v>14</v>
      </c>
      <c r="AR40" s="270">
        <v>111</v>
      </c>
      <c r="AS40" s="274">
        <v>122</v>
      </c>
      <c r="AT40" s="312">
        <v>272</v>
      </c>
    </row>
    <row r="41" spans="2:51" s="224" customFormat="1" ht="15.75" thickBot="1" x14ac:dyDescent="0.3">
      <c r="B41" s="334"/>
      <c r="C41" s="266" t="s">
        <v>0</v>
      </c>
      <c r="D41" s="266" t="s">
        <v>139</v>
      </c>
      <c r="E41" s="266" t="s">
        <v>1</v>
      </c>
      <c r="F41" s="232" t="s">
        <v>193</v>
      </c>
      <c r="G41" s="233"/>
      <c r="H41" s="321">
        <f>+SUM(H42:H52)</f>
        <v>146454</v>
      </c>
      <c r="I41" s="268">
        <f t="shared" ref="I41:AT41" si="5">+SUM(I42:I52)</f>
        <v>14248</v>
      </c>
      <c r="J41" s="268">
        <f t="shared" si="5"/>
        <v>2056</v>
      </c>
      <c r="K41" s="268">
        <f t="shared" si="5"/>
        <v>2283</v>
      </c>
      <c r="L41" s="268">
        <f t="shared" si="5"/>
        <v>2372</v>
      </c>
      <c r="M41" s="268">
        <f t="shared" si="5"/>
        <v>2394</v>
      </c>
      <c r="N41" s="268">
        <f t="shared" si="5"/>
        <v>2618</v>
      </c>
      <c r="O41" s="268">
        <f t="shared" si="5"/>
        <v>2525</v>
      </c>
      <c r="P41" s="268">
        <f t="shared" si="5"/>
        <v>2118</v>
      </c>
      <c r="Q41" s="268">
        <f t="shared" si="5"/>
        <v>2017</v>
      </c>
      <c r="R41" s="268">
        <f t="shared" si="5"/>
        <v>1844</v>
      </c>
      <c r="S41" s="268">
        <f t="shared" si="5"/>
        <v>2214</v>
      </c>
      <c r="T41" s="268">
        <f t="shared" si="5"/>
        <v>1860</v>
      </c>
      <c r="U41" s="268">
        <f t="shared" si="5"/>
        <v>2091</v>
      </c>
      <c r="V41" s="268">
        <f t="shared" si="5"/>
        <v>2055</v>
      </c>
      <c r="W41" s="268">
        <f t="shared" si="5"/>
        <v>1847</v>
      </c>
      <c r="X41" s="268">
        <f t="shared" si="5"/>
        <v>2074</v>
      </c>
      <c r="Y41" s="268">
        <f t="shared" si="5"/>
        <v>2077</v>
      </c>
      <c r="Z41" s="268">
        <f t="shared" si="5"/>
        <v>2227</v>
      </c>
      <c r="AA41" s="268">
        <f t="shared" si="5"/>
        <v>2020</v>
      </c>
      <c r="AB41" s="268">
        <f t="shared" si="5"/>
        <v>2152</v>
      </c>
      <c r="AC41" s="268">
        <f t="shared" si="5"/>
        <v>2052</v>
      </c>
      <c r="AD41" s="268">
        <f t="shared" si="5"/>
        <v>13194</v>
      </c>
      <c r="AE41" s="268">
        <f t="shared" si="5"/>
        <v>12603</v>
      </c>
      <c r="AF41" s="268">
        <f t="shared" si="5"/>
        <v>11922</v>
      </c>
      <c r="AG41" s="268">
        <f t="shared" si="5"/>
        <v>12847</v>
      </c>
      <c r="AH41" s="268">
        <f t="shared" si="5"/>
        <v>10209</v>
      </c>
      <c r="AI41" s="268">
        <f t="shared" si="5"/>
        <v>9148</v>
      </c>
      <c r="AJ41" s="268">
        <f t="shared" si="5"/>
        <v>8782</v>
      </c>
      <c r="AK41" s="268">
        <f t="shared" si="5"/>
        <v>7272</v>
      </c>
      <c r="AL41" s="268">
        <f t="shared" si="5"/>
        <v>5513</v>
      </c>
      <c r="AM41" s="268">
        <f t="shared" si="5"/>
        <v>4393</v>
      </c>
      <c r="AN41" s="268">
        <f t="shared" si="5"/>
        <v>2958</v>
      </c>
      <c r="AO41" s="268">
        <f t="shared" si="5"/>
        <v>2181</v>
      </c>
      <c r="AP41" s="268">
        <f t="shared" si="5"/>
        <v>2536</v>
      </c>
      <c r="AQ41" s="321">
        <f t="shared" si="5"/>
        <v>126</v>
      </c>
      <c r="AR41" s="268">
        <f t="shared" si="5"/>
        <v>958</v>
      </c>
      <c r="AS41" s="322">
        <f t="shared" si="5"/>
        <v>1097</v>
      </c>
      <c r="AT41" s="328">
        <f t="shared" si="5"/>
        <v>2412</v>
      </c>
    </row>
    <row r="42" spans="2:51" x14ac:dyDescent="0.25">
      <c r="B42" s="342">
        <f>+B40+1</f>
        <v>29</v>
      </c>
      <c r="C42" s="234" t="s">
        <v>14</v>
      </c>
      <c r="D42" s="234" t="s">
        <v>51</v>
      </c>
      <c r="E42" s="243">
        <v>5931</v>
      </c>
      <c r="F42" s="234" t="s">
        <v>58</v>
      </c>
      <c r="G42" s="235" t="s">
        <v>28</v>
      </c>
      <c r="H42" s="293">
        <v>10896</v>
      </c>
      <c r="I42" s="267">
        <v>1060</v>
      </c>
      <c r="J42" s="267">
        <v>153</v>
      </c>
      <c r="K42" s="267">
        <v>170</v>
      </c>
      <c r="L42" s="267">
        <v>176</v>
      </c>
      <c r="M42" s="267">
        <v>178</v>
      </c>
      <c r="N42" s="267">
        <v>195</v>
      </c>
      <c r="O42" s="267">
        <v>188</v>
      </c>
      <c r="P42" s="267">
        <v>158</v>
      </c>
      <c r="Q42" s="267">
        <v>150</v>
      </c>
      <c r="R42" s="267">
        <v>137</v>
      </c>
      <c r="S42" s="267">
        <v>165</v>
      </c>
      <c r="T42" s="267">
        <v>138</v>
      </c>
      <c r="U42" s="267">
        <v>156</v>
      </c>
      <c r="V42" s="267">
        <v>153</v>
      </c>
      <c r="W42" s="267">
        <v>137</v>
      </c>
      <c r="X42" s="267">
        <v>154</v>
      </c>
      <c r="Y42" s="267">
        <v>155</v>
      </c>
      <c r="Z42" s="267">
        <v>166</v>
      </c>
      <c r="AA42" s="267">
        <v>150</v>
      </c>
      <c r="AB42" s="267">
        <v>160</v>
      </c>
      <c r="AC42" s="267">
        <v>153</v>
      </c>
      <c r="AD42" s="267">
        <v>981</v>
      </c>
      <c r="AE42" s="267">
        <v>938</v>
      </c>
      <c r="AF42" s="267">
        <v>887</v>
      </c>
      <c r="AG42" s="267">
        <v>956</v>
      </c>
      <c r="AH42" s="267">
        <v>760</v>
      </c>
      <c r="AI42" s="267">
        <v>680</v>
      </c>
      <c r="AJ42" s="267">
        <v>653</v>
      </c>
      <c r="AK42" s="267">
        <v>541</v>
      </c>
      <c r="AL42" s="267">
        <v>410</v>
      </c>
      <c r="AM42" s="267">
        <v>327</v>
      </c>
      <c r="AN42" s="267">
        <v>220</v>
      </c>
      <c r="AO42" s="267">
        <v>162</v>
      </c>
      <c r="AP42" s="304">
        <v>189</v>
      </c>
      <c r="AQ42" s="293">
        <v>9</v>
      </c>
      <c r="AR42" s="267">
        <v>71</v>
      </c>
      <c r="AS42" s="273">
        <v>82</v>
      </c>
      <c r="AT42" s="311">
        <v>179</v>
      </c>
    </row>
    <row r="43" spans="2:51" x14ac:dyDescent="0.25">
      <c r="B43" s="343">
        <f t="shared" si="4"/>
        <v>30</v>
      </c>
      <c r="C43" s="258" t="s">
        <v>14</v>
      </c>
      <c r="D43" s="258" t="s">
        <v>51</v>
      </c>
      <c r="E43" s="261">
        <v>5926</v>
      </c>
      <c r="F43" s="258" t="s">
        <v>55</v>
      </c>
      <c r="G43" s="259" t="s">
        <v>30</v>
      </c>
      <c r="H43" s="293">
        <v>18405</v>
      </c>
      <c r="I43" s="267">
        <v>1790</v>
      </c>
      <c r="J43" s="267">
        <v>258</v>
      </c>
      <c r="K43" s="267">
        <v>287</v>
      </c>
      <c r="L43" s="267">
        <v>298</v>
      </c>
      <c r="M43" s="267">
        <v>301</v>
      </c>
      <c r="N43" s="267">
        <v>329</v>
      </c>
      <c r="O43" s="267">
        <v>317</v>
      </c>
      <c r="P43" s="267">
        <v>266</v>
      </c>
      <c r="Q43" s="267">
        <v>254</v>
      </c>
      <c r="R43" s="267">
        <v>232</v>
      </c>
      <c r="S43" s="267">
        <v>278</v>
      </c>
      <c r="T43" s="267">
        <v>234</v>
      </c>
      <c r="U43" s="267">
        <v>263</v>
      </c>
      <c r="V43" s="267">
        <v>258</v>
      </c>
      <c r="W43" s="267">
        <v>232</v>
      </c>
      <c r="X43" s="267">
        <v>260</v>
      </c>
      <c r="Y43" s="267">
        <v>261</v>
      </c>
      <c r="Z43" s="267">
        <v>280</v>
      </c>
      <c r="AA43" s="267">
        <v>254</v>
      </c>
      <c r="AB43" s="267">
        <v>271</v>
      </c>
      <c r="AC43" s="267">
        <v>258</v>
      </c>
      <c r="AD43" s="267">
        <v>1658</v>
      </c>
      <c r="AE43" s="267">
        <v>1584</v>
      </c>
      <c r="AF43" s="267">
        <v>1498</v>
      </c>
      <c r="AG43" s="267">
        <v>1614</v>
      </c>
      <c r="AH43" s="267">
        <v>1283</v>
      </c>
      <c r="AI43" s="267">
        <v>1150</v>
      </c>
      <c r="AJ43" s="267">
        <v>1103</v>
      </c>
      <c r="AK43" s="267">
        <v>914</v>
      </c>
      <c r="AL43" s="267">
        <v>693</v>
      </c>
      <c r="AM43" s="267">
        <v>552</v>
      </c>
      <c r="AN43" s="267">
        <v>372</v>
      </c>
      <c r="AO43" s="267">
        <v>274</v>
      </c>
      <c r="AP43" s="304">
        <v>319</v>
      </c>
      <c r="AQ43" s="293">
        <v>16</v>
      </c>
      <c r="AR43" s="267">
        <v>121</v>
      </c>
      <c r="AS43" s="273">
        <v>138</v>
      </c>
      <c r="AT43" s="311">
        <v>303</v>
      </c>
    </row>
    <row r="44" spans="2:51" x14ac:dyDescent="0.25">
      <c r="B44" s="343">
        <f t="shared" si="4"/>
        <v>31</v>
      </c>
      <c r="C44" s="258" t="s">
        <v>14</v>
      </c>
      <c r="D44" s="258" t="s">
        <v>51</v>
      </c>
      <c r="E44" s="261">
        <v>5928</v>
      </c>
      <c r="F44" s="258" t="s">
        <v>57</v>
      </c>
      <c r="G44" s="259" t="s">
        <v>30</v>
      </c>
      <c r="H44" s="293">
        <v>20173</v>
      </c>
      <c r="I44" s="267">
        <v>1963</v>
      </c>
      <c r="J44" s="267">
        <v>283</v>
      </c>
      <c r="K44" s="267">
        <v>314</v>
      </c>
      <c r="L44" s="267">
        <v>327</v>
      </c>
      <c r="M44" s="267">
        <v>330</v>
      </c>
      <c r="N44" s="267">
        <v>361</v>
      </c>
      <c r="O44" s="267">
        <v>348</v>
      </c>
      <c r="P44" s="267">
        <v>292</v>
      </c>
      <c r="Q44" s="267">
        <v>278</v>
      </c>
      <c r="R44" s="267">
        <v>254</v>
      </c>
      <c r="S44" s="267">
        <v>305</v>
      </c>
      <c r="T44" s="267">
        <v>256</v>
      </c>
      <c r="U44" s="267">
        <v>288</v>
      </c>
      <c r="V44" s="267">
        <v>283</v>
      </c>
      <c r="W44" s="267">
        <v>255</v>
      </c>
      <c r="X44" s="267">
        <v>286</v>
      </c>
      <c r="Y44" s="267">
        <v>286</v>
      </c>
      <c r="Z44" s="267">
        <v>307</v>
      </c>
      <c r="AA44" s="267">
        <v>278</v>
      </c>
      <c r="AB44" s="267">
        <v>296</v>
      </c>
      <c r="AC44" s="267">
        <v>283</v>
      </c>
      <c r="AD44" s="267">
        <v>1817</v>
      </c>
      <c r="AE44" s="267">
        <v>1736</v>
      </c>
      <c r="AF44" s="267">
        <v>1642</v>
      </c>
      <c r="AG44" s="267">
        <v>1770</v>
      </c>
      <c r="AH44" s="267">
        <v>1406</v>
      </c>
      <c r="AI44" s="267">
        <v>1260</v>
      </c>
      <c r="AJ44" s="267">
        <v>1210</v>
      </c>
      <c r="AK44" s="267">
        <v>1002</v>
      </c>
      <c r="AL44" s="267">
        <v>759</v>
      </c>
      <c r="AM44" s="267">
        <v>605</v>
      </c>
      <c r="AN44" s="267">
        <v>407</v>
      </c>
      <c r="AO44" s="267">
        <v>300</v>
      </c>
      <c r="AP44" s="304">
        <v>349</v>
      </c>
      <c r="AQ44" s="293">
        <v>17</v>
      </c>
      <c r="AR44" s="267">
        <v>132</v>
      </c>
      <c r="AS44" s="273">
        <v>151</v>
      </c>
      <c r="AT44" s="311">
        <v>332</v>
      </c>
    </row>
    <row r="45" spans="2:51" x14ac:dyDescent="0.25">
      <c r="B45" s="343">
        <f t="shared" si="4"/>
        <v>32</v>
      </c>
      <c r="C45" s="258" t="s">
        <v>14</v>
      </c>
      <c r="D45" s="258" t="s">
        <v>51</v>
      </c>
      <c r="E45" s="261">
        <v>5932</v>
      </c>
      <c r="F45" s="258" t="s">
        <v>59</v>
      </c>
      <c r="G45" s="259" t="s">
        <v>30</v>
      </c>
      <c r="H45" s="293">
        <v>15657</v>
      </c>
      <c r="I45" s="267">
        <v>1523</v>
      </c>
      <c r="J45" s="267">
        <v>220</v>
      </c>
      <c r="K45" s="267">
        <v>244</v>
      </c>
      <c r="L45" s="267">
        <v>253</v>
      </c>
      <c r="M45" s="267">
        <v>256</v>
      </c>
      <c r="N45" s="267">
        <v>280</v>
      </c>
      <c r="O45" s="267">
        <v>270</v>
      </c>
      <c r="P45" s="267">
        <v>226</v>
      </c>
      <c r="Q45" s="267">
        <v>216</v>
      </c>
      <c r="R45" s="267">
        <v>197</v>
      </c>
      <c r="S45" s="267">
        <v>237</v>
      </c>
      <c r="T45" s="267">
        <v>199</v>
      </c>
      <c r="U45" s="267">
        <v>223</v>
      </c>
      <c r="V45" s="267">
        <v>220</v>
      </c>
      <c r="W45" s="267">
        <v>198</v>
      </c>
      <c r="X45" s="267">
        <v>222</v>
      </c>
      <c r="Y45" s="267">
        <v>222</v>
      </c>
      <c r="Z45" s="267">
        <v>238</v>
      </c>
      <c r="AA45" s="267">
        <v>216</v>
      </c>
      <c r="AB45" s="267">
        <v>230</v>
      </c>
      <c r="AC45" s="267">
        <v>219</v>
      </c>
      <c r="AD45" s="267">
        <v>1411</v>
      </c>
      <c r="AE45" s="267">
        <v>1347</v>
      </c>
      <c r="AF45" s="267">
        <v>1275</v>
      </c>
      <c r="AG45" s="267">
        <v>1373</v>
      </c>
      <c r="AH45" s="267">
        <v>1092</v>
      </c>
      <c r="AI45" s="267">
        <v>978</v>
      </c>
      <c r="AJ45" s="267">
        <v>939</v>
      </c>
      <c r="AK45" s="267">
        <v>777</v>
      </c>
      <c r="AL45" s="267">
        <v>589</v>
      </c>
      <c r="AM45" s="267">
        <v>470</v>
      </c>
      <c r="AN45" s="267">
        <v>316</v>
      </c>
      <c r="AO45" s="267">
        <v>233</v>
      </c>
      <c r="AP45" s="304">
        <v>271</v>
      </c>
      <c r="AQ45" s="293">
        <v>14</v>
      </c>
      <c r="AR45" s="267">
        <v>102</v>
      </c>
      <c r="AS45" s="273">
        <v>117</v>
      </c>
      <c r="AT45" s="311">
        <v>258</v>
      </c>
    </row>
    <row r="46" spans="2:51" x14ac:dyDescent="0.25">
      <c r="B46" s="343">
        <f t="shared" si="4"/>
        <v>33</v>
      </c>
      <c r="C46" s="258" t="s">
        <v>14</v>
      </c>
      <c r="D46" s="258" t="s">
        <v>51</v>
      </c>
      <c r="E46" s="261">
        <v>5927</v>
      </c>
      <c r="F46" s="258" t="s">
        <v>56</v>
      </c>
      <c r="G46" s="259" t="s">
        <v>30</v>
      </c>
      <c r="H46" s="293">
        <v>30217</v>
      </c>
      <c r="I46" s="267">
        <v>2940</v>
      </c>
      <c r="J46" s="267">
        <v>424</v>
      </c>
      <c r="K46" s="267">
        <v>471</v>
      </c>
      <c r="L46" s="267">
        <v>490</v>
      </c>
      <c r="M46" s="267">
        <v>494</v>
      </c>
      <c r="N46" s="267">
        <v>540</v>
      </c>
      <c r="O46" s="267">
        <v>521</v>
      </c>
      <c r="P46" s="267">
        <v>437</v>
      </c>
      <c r="Q46" s="267">
        <v>416</v>
      </c>
      <c r="R46" s="267">
        <v>381</v>
      </c>
      <c r="S46" s="267">
        <v>457</v>
      </c>
      <c r="T46" s="267">
        <v>384</v>
      </c>
      <c r="U46" s="267">
        <v>431</v>
      </c>
      <c r="V46" s="267">
        <v>424</v>
      </c>
      <c r="W46" s="267">
        <v>381</v>
      </c>
      <c r="X46" s="267">
        <v>428</v>
      </c>
      <c r="Y46" s="267">
        <v>429</v>
      </c>
      <c r="Z46" s="267">
        <v>459</v>
      </c>
      <c r="AA46" s="267">
        <v>417</v>
      </c>
      <c r="AB46" s="267">
        <v>444</v>
      </c>
      <c r="AC46" s="267">
        <v>423</v>
      </c>
      <c r="AD46" s="267">
        <v>2723</v>
      </c>
      <c r="AE46" s="267">
        <v>2600</v>
      </c>
      <c r="AF46" s="267">
        <v>2460</v>
      </c>
      <c r="AG46" s="267">
        <v>2651</v>
      </c>
      <c r="AH46" s="267">
        <v>2106</v>
      </c>
      <c r="AI46" s="267">
        <v>1887</v>
      </c>
      <c r="AJ46" s="267">
        <v>1812</v>
      </c>
      <c r="AK46" s="267">
        <v>1500</v>
      </c>
      <c r="AL46" s="267">
        <v>1138</v>
      </c>
      <c r="AM46" s="267">
        <v>906</v>
      </c>
      <c r="AN46" s="267">
        <v>610</v>
      </c>
      <c r="AO46" s="267">
        <v>450</v>
      </c>
      <c r="AP46" s="304">
        <v>523</v>
      </c>
      <c r="AQ46" s="293">
        <v>26</v>
      </c>
      <c r="AR46" s="267">
        <v>198</v>
      </c>
      <c r="AS46" s="273">
        <v>226</v>
      </c>
      <c r="AT46" s="311">
        <v>498</v>
      </c>
    </row>
    <row r="47" spans="2:51" x14ac:dyDescent="0.25">
      <c r="B47" s="343">
        <f t="shared" si="4"/>
        <v>34</v>
      </c>
      <c r="C47" s="258" t="s">
        <v>14</v>
      </c>
      <c r="D47" s="258" t="s">
        <v>51</v>
      </c>
      <c r="E47" s="261">
        <v>5884</v>
      </c>
      <c r="F47" s="258" t="s">
        <v>53</v>
      </c>
      <c r="G47" s="259" t="s">
        <v>28</v>
      </c>
      <c r="H47" s="293">
        <v>13059</v>
      </c>
      <c r="I47" s="267">
        <v>1270</v>
      </c>
      <c r="J47" s="267">
        <v>183</v>
      </c>
      <c r="K47" s="267">
        <v>204</v>
      </c>
      <c r="L47" s="267">
        <v>212</v>
      </c>
      <c r="M47" s="267">
        <v>213</v>
      </c>
      <c r="N47" s="267">
        <v>233</v>
      </c>
      <c r="O47" s="267">
        <v>225</v>
      </c>
      <c r="P47" s="267">
        <v>189</v>
      </c>
      <c r="Q47" s="267">
        <v>180</v>
      </c>
      <c r="R47" s="267">
        <v>164</v>
      </c>
      <c r="S47" s="267">
        <v>197</v>
      </c>
      <c r="T47" s="267">
        <v>166</v>
      </c>
      <c r="U47" s="267">
        <v>187</v>
      </c>
      <c r="V47" s="267">
        <v>183</v>
      </c>
      <c r="W47" s="267">
        <v>165</v>
      </c>
      <c r="X47" s="267">
        <v>185</v>
      </c>
      <c r="Y47" s="267">
        <v>185</v>
      </c>
      <c r="Z47" s="267">
        <v>199</v>
      </c>
      <c r="AA47" s="267">
        <v>180</v>
      </c>
      <c r="AB47" s="267">
        <v>192</v>
      </c>
      <c r="AC47" s="267">
        <v>183</v>
      </c>
      <c r="AD47" s="267">
        <v>1176</v>
      </c>
      <c r="AE47" s="267">
        <v>1124</v>
      </c>
      <c r="AF47" s="267">
        <v>1063</v>
      </c>
      <c r="AG47" s="267">
        <v>1145</v>
      </c>
      <c r="AH47" s="267">
        <v>910</v>
      </c>
      <c r="AI47" s="267">
        <v>816</v>
      </c>
      <c r="AJ47" s="267">
        <v>783</v>
      </c>
      <c r="AK47" s="267">
        <v>648</v>
      </c>
      <c r="AL47" s="267">
        <v>492</v>
      </c>
      <c r="AM47" s="267">
        <v>392</v>
      </c>
      <c r="AN47" s="267">
        <v>264</v>
      </c>
      <c r="AO47" s="267">
        <v>195</v>
      </c>
      <c r="AP47" s="304">
        <v>226</v>
      </c>
      <c r="AQ47" s="293">
        <v>11</v>
      </c>
      <c r="AR47" s="267">
        <v>85</v>
      </c>
      <c r="AS47" s="273">
        <v>98</v>
      </c>
      <c r="AT47" s="311">
        <v>215</v>
      </c>
    </row>
    <row r="48" spans="2:51" x14ac:dyDescent="0.25">
      <c r="B48" s="343">
        <f t="shared" si="4"/>
        <v>35</v>
      </c>
      <c r="C48" s="258" t="s">
        <v>14</v>
      </c>
      <c r="D48" s="258" t="s">
        <v>51</v>
      </c>
      <c r="E48" s="261">
        <v>13186</v>
      </c>
      <c r="F48" s="258" t="s">
        <v>52</v>
      </c>
      <c r="G48" s="259" t="s">
        <v>28</v>
      </c>
      <c r="H48" s="293">
        <v>3197</v>
      </c>
      <c r="I48" s="267">
        <v>311</v>
      </c>
      <c r="J48" s="267">
        <v>45</v>
      </c>
      <c r="K48" s="267">
        <v>50</v>
      </c>
      <c r="L48" s="267">
        <v>52</v>
      </c>
      <c r="M48" s="267">
        <v>52</v>
      </c>
      <c r="N48" s="267">
        <v>57</v>
      </c>
      <c r="O48" s="267">
        <v>55</v>
      </c>
      <c r="P48" s="267">
        <v>46</v>
      </c>
      <c r="Q48" s="267">
        <v>44</v>
      </c>
      <c r="R48" s="267">
        <v>40</v>
      </c>
      <c r="S48" s="267">
        <v>48</v>
      </c>
      <c r="T48" s="267">
        <v>41</v>
      </c>
      <c r="U48" s="267">
        <v>46</v>
      </c>
      <c r="V48" s="267">
        <v>45</v>
      </c>
      <c r="W48" s="267">
        <v>40</v>
      </c>
      <c r="X48" s="267">
        <v>45</v>
      </c>
      <c r="Y48" s="267">
        <v>45</v>
      </c>
      <c r="Z48" s="267">
        <v>48</v>
      </c>
      <c r="AA48" s="267">
        <v>44</v>
      </c>
      <c r="AB48" s="267">
        <v>47</v>
      </c>
      <c r="AC48" s="267">
        <v>45</v>
      </c>
      <c r="AD48" s="267">
        <v>288</v>
      </c>
      <c r="AE48" s="267">
        <v>275</v>
      </c>
      <c r="AF48" s="267">
        <v>260</v>
      </c>
      <c r="AG48" s="267">
        <v>281</v>
      </c>
      <c r="AH48" s="267">
        <v>223</v>
      </c>
      <c r="AI48" s="267">
        <v>200</v>
      </c>
      <c r="AJ48" s="267">
        <v>192</v>
      </c>
      <c r="AK48" s="267">
        <v>159</v>
      </c>
      <c r="AL48" s="267">
        <v>120</v>
      </c>
      <c r="AM48" s="267">
        <v>96</v>
      </c>
      <c r="AN48" s="267">
        <v>65</v>
      </c>
      <c r="AO48" s="267">
        <v>48</v>
      </c>
      <c r="AP48" s="304">
        <v>55</v>
      </c>
      <c r="AQ48" s="293">
        <v>3</v>
      </c>
      <c r="AR48" s="267">
        <v>21</v>
      </c>
      <c r="AS48" s="273">
        <v>24</v>
      </c>
      <c r="AT48" s="311">
        <v>53</v>
      </c>
    </row>
    <row r="49" spans="2:51" x14ac:dyDescent="0.25">
      <c r="B49" s="343">
        <f t="shared" si="4"/>
        <v>36</v>
      </c>
      <c r="C49" s="258" t="s">
        <v>14</v>
      </c>
      <c r="D49" s="258" t="s">
        <v>51</v>
      </c>
      <c r="E49" s="261">
        <v>7149</v>
      </c>
      <c r="F49" s="258" t="s">
        <v>60</v>
      </c>
      <c r="G49" s="259" t="s">
        <v>28</v>
      </c>
      <c r="H49" s="293">
        <v>11432</v>
      </c>
      <c r="I49" s="267">
        <v>1112</v>
      </c>
      <c r="J49" s="267">
        <v>161</v>
      </c>
      <c r="K49" s="267">
        <v>178</v>
      </c>
      <c r="L49" s="267">
        <v>185</v>
      </c>
      <c r="M49" s="267">
        <v>187</v>
      </c>
      <c r="N49" s="267">
        <v>204</v>
      </c>
      <c r="O49" s="267">
        <v>197</v>
      </c>
      <c r="P49" s="267">
        <v>165</v>
      </c>
      <c r="Q49" s="267">
        <v>157</v>
      </c>
      <c r="R49" s="267">
        <v>144</v>
      </c>
      <c r="S49" s="267">
        <v>173</v>
      </c>
      <c r="T49" s="267">
        <v>145</v>
      </c>
      <c r="U49" s="267">
        <v>163</v>
      </c>
      <c r="V49" s="267">
        <v>160</v>
      </c>
      <c r="W49" s="267">
        <v>144</v>
      </c>
      <c r="X49" s="267">
        <v>162</v>
      </c>
      <c r="Y49" s="267">
        <v>162</v>
      </c>
      <c r="Z49" s="267">
        <v>174</v>
      </c>
      <c r="AA49" s="267">
        <v>158</v>
      </c>
      <c r="AB49" s="267">
        <v>168</v>
      </c>
      <c r="AC49" s="267">
        <v>160</v>
      </c>
      <c r="AD49" s="267">
        <v>1030</v>
      </c>
      <c r="AE49" s="267">
        <v>984</v>
      </c>
      <c r="AF49" s="267">
        <v>931</v>
      </c>
      <c r="AG49" s="267">
        <v>1003</v>
      </c>
      <c r="AH49" s="267">
        <v>797</v>
      </c>
      <c r="AI49" s="267">
        <v>714</v>
      </c>
      <c r="AJ49" s="267">
        <v>686</v>
      </c>
      <c r="AK49" s="267">
        <v>568</v>
      </c>
      <c r="AL49" s="267">
        <v>430</v>
      </c>
      <c r="AM49" s="267">
        <v>343</v>
      </c>
      <c r="AN49" s="267">
        <v>231</v>
      </c>
      <c r="AO49" s="267">
        <v>170</v>
      </c>
      <c r="AP49" s="304">
        <v>198</v>
      </c>
      <c r="AQ49" s="293">
        <v>10</v>
      </c>
      <c r="AR49" s="267">
        <v>75</v>
      </c>
      <c r="AS49" s="273">
        <v>86</v>
      </c>
      <c r="AT49" s="311">
        <v>188</v>
      </c>
    </row>
    <row r="50" spans="2:51" x14ac:dyDescent="0.25">
      <c r="B50" s="343">
        <f t="shared" si="4"/>
        <v>37</v>
      </c>
      <c r="C50" s="258" t="s">
        <v>14</v>
      </c>
      <c r="D50" s="258" t="s">
        <v>51</v>
      </c>
      <c r="E50" s="261">
        <v>5885</v>
      </c>
      <c r="F50" s="258" t="s">
        <v>54</v>
      </c>
      <c r="G50" s="259" t="s">
        <v>30</v>
      </c>
      <c r="H50" s="293">
        <v>23418</v>
      </c>
      <c r="I50" s="267">
        <v>2279</v>
      </c>
      <c r="J50" s="267">
        <v>329</v>
      </c>
      <c r="K50" s="267">
        <v>365</v>
      </c>
      <c r="L50" s="267">
        <v>379</v>
      </c>
      <c r="M50" s="267">
        <v>383</v>
      </c>
      <c r="N50" s="267">
        <v>419</v>
      </c>
      <c r="O50" s="267">
        <v>404</v>
      </c>
      <c r="P50" s="267">
        <v>339</v>
      </c>
      <c r="Q50" s="267">
        <v>322</v>
      </c>
      <c r="R50" s="267">
        <v>295</v>
      </c>
      <c r="S50" s="267">
        <v>354</v>
      </c>
      <c r="T50" s="267">
        <v>297</v>
      </c>
      <c r="U50" s="267">
        <v>334</v>
      </c>
      <c r="V50" s="267">
        <v>329</v>
      </c>
      <c r="W50" s="267">
        <v>295</v>
      </c>
      <c r="X50" s="267">
        <v>332</v>
      </c>
      <c r="Y50" s="267">
        <v>332</v>
      </c>
      <c r="Z50" s="267">
        <v>356</v>
      </c>
      <c r="AA50" s="267">
        <v>323</v>
      </c>
      <c r="AB50" s="267">
        <v>344</v>
      </c>
      <c r="AC50" s="267">
        <v>328</v>
      </c>
      <c r="AD50" s="267">
        <v>2110</v>
      </c>
      <c r="AE50" s="267">
        <v>2015</v>
      </c>
      <c r="AF50" s="267">
        <v>1906</v>
      </c>
      <c r="AG50" s="267">
        <v>2054</v>
      </c>
      <c r="AH50" s="267">
        <v>1632</v>
      </c>
      <c r="AI50" s="267">
        <v>1463</v>
      </c>
      <c r="AJ50" s="267">
        <v>1404</v>
      </c>
      <c r="AK50" s="267">
        <v>1163</v>
      </c>
      <c r="AL50" s="267">
        <v>882</v>
      </c>
      <c r="AM50" s="267">
        <v>702</v>
      </c>
      <c r="AN50" s="267">
        <v>473</v>
      </c>
      <c r="AO50" s="267">
        <v>349</v>
      </c>
      <c r="AP50" s="304">
        <v>406</v>
      </c>
      <c r="AQ50" s="293">
        <v>20</v>
      </c>
      <c r="AR50" s="267">
        <v>153</v>
      </c>
      <c r="AS50" s="273">
        <v>175</v>
      </c>
      <c r="AT50" s="311">
        <v>386</v>
      </c>
    </row>
    <row r="51" spans="2:51" s="224" customFormat="1" x14ac:dyDescent="0.25">
      <c r="B51" s="343">
        <f t="shared" si="4"/>
        <v>38</v>
      </c>
      <c r="C51" s="258" t="s">
        <v>14</v>
      </c>
      <c r="D51" s="258" t="s">
        <v>51</v>
      </c>
      <c r="E51" s="261">
        <v>29115</v>
      </c>
      <c r="F51" s="260" t="s">
        <v>249</v>
      </c>
      <c r="G51" s="259"/>
      <c r="H51" s="317" t="s">
        <v>256</v>
      </c>
      <c r="I51" s="231" t="s">
        <v>256</v>
      </c>
      <c r="J51" s="231" t="s">
        <v>256</v>
      </c>
      <c r="K51" s="231" t="s">
        <v>256</v>
      </c>
      <c r="L51" s="231" t="s">
        <v>256</v>
      </c>
      <c r="M51" s="231" t="s">
        <v>256</v>
      </c>
      <c r="N51" s="231" t="s">
        <v>256</v>
      </c>
      <c r="O51" s="231" t="s">
        <v>256</v>
      </c>
      <c r="P51" s="231" t="s">
        <v>256</v>
      </c>
      <c r="Q51" s="231" t="s">
        <v>256</v>
      </c>
      <c r="R51" s="231" t="s">
        <v>256</v>
      </c>
      <c r="S51" s="231" t="s">
        <v>256</v>
      </c>
      <c r="T51" s="231" t="s">
        <v>256</v>
      </c>
      <c r="U51" s="231" t="s">
        <v>256</v>
      </c>
      <c r="V51" s="231" t="s">
        <v>256</v>
      </c>
      <c r="W51" s="231" t="s">
        <v>256</v>
      </c>
      <c r="X51" s="231" t="s">
        <v>256</v>
      </c>
      <c r="Y51" s="231" t="s">
        <v>256</v>
      </c>
      <c r="Z51" s="231" t="s">
        <v>256</v>
      </c>
      <c r="AA51" s="231" t="s">
        <v>256</v>
      </c>
      <c r="AB51" s="231" t="s">
        <v>256</v>
      </c>
      <c r="AC51" s="231" t="s">
        <v>256</v>
      </c>
      <c r="AD51" s="231" t="s">
        <v>256</v>
      </c>
      <c r="AE51" s="231" t="s">
        <v>256</v>
      </c>
      <c r="AF51" s="231" t="s">
        <v>256</v>
      </c>
      <c r="AG51" s="231" t="s">
        <v>256</v>
      </c>
      <c r="AH51" s="231" t="s">
        <v>256</v>
      </c>
      <c r="AI51" s="231" t="s">
        <v>256</v>
      </c>
      <c r="AJ51" s="231" t="s">
        <v>256</v>
      </c>
      <c r="AK51" s="231" t="s">
        <v>256</v>
      </c>
      <c r="AL51" s="231" t="s">
        <v>256</v>
      </c>
      <c r="AM51" s="231" t="s">
        <v>256</v>
      </c>
      <c r="AN51" s="231" t="s">
        <v>256</v>
      </c>
      <c r="AO51" s="231" t="s">
        <v>256</v>
      </c>
      <c r="AP51" s="231" t="s">
        <v>256</v>
      </c>
      <c r="AQ51" s="317" t="s">
        <v>256</v>
      </c>
      <c r="AR51" s="231" t="s">
        <v>256</v>
      </c>
      <c r="AS51" s="318" t="s">
        <v>256</v>
      </c>
      <c r="AT51" s="326" t="s">
        <v>256</v>
      </c>
    </row>
    <row r="52" spans="2:51" ht="15.75" thickBot="1" x14ac:dyDescent="0.3">
      <c r="B52" s="345">
        <f t="shared" si="4"/>
        <v>39</v>
      </c>
      <c r="C52" s="237" t="s">
        <v>14</v>
      </c>
      <c r="D52" s="237" t="s">
        <v>51</v>
      </c>
      <c r="E52" s="261">
        <v>27068</v>
      </c>
      <c r="F52" s="239" t="s">
        <v>70</v>
      </c>
      <c r="G52" s="259" t="s">
        <v>28</v>
      </c>
      <c r="H52" s="317" t="s">
        <v>256</v>
      </c>
      <c r="I52" s="231" t="s">
        <v>256</v>
      </c>
      <c r="J52" s="231" t="s">
        <v>256</v>
      </c>
      <c r="K52" s="231" t="s">
        <v>256</v>
      </c>
      <c r="L52" s="231" t="s">
        <v>256</v>
      </c>
      <c r="M52" s="231" t="s">
        <v>256</v>
      </c>
      <c r="N52" s="231" t="s">
        <v>256</v>
      </c>
      <c r="O52" s="231" t="s">
        <v>256</v>
      </c>
      <c r="P52" s="231" t="s">
        <v>256</v>
      </c>
      <c r="Q52" s="231" t="s">
        <v>256</v>
      </c>
      <c r="R52" s="231" t="s">
        <v>256</v>
      </c>
      <c r="S52" s="231" t="s">
        <v>256</v>
      </c>
      <c r="T52" s="231" t="s">
        <v>256</v>
      </c>
      <c r="U52" s="231" t="s">
        <v>256</v>
      </c>
      <c r="V52" s="231" t="s">
        <v>256</v>
      </c>
      <c r="W52" s="231" t="s">
        <v>256</v>
      </c>
      <c r="X52" s="231" t="s">
        <v>256</v>
      </c>
      <c r="Y52" s="231" t="s">
        <v>256</v>
      </c>
      <c r="Z52" s="231" t="s">
        <v>256</v>
      </c>
      <c r="AA52" s="231" t="s">
        <v>256</v>
      </c>
      <c r="AB52" s="231" t="s">
        <v>256</v>
      </c>
      <c r="AC52" s="231" t="s">
        <v>256</v>
      </c>
      <c r="AD52" s="231" t="s">
        <v>256</v>
      </c>
      <c r="AE52" s="231" t="s">
        <v>256</v>
      </c>
      <c r="AF52" s="231" t="s">
        <v>256</v>
      </c>
      <c r="AG52" s="231" t="s">
        <v>256</v>
      </c>
      <c r="AH52" s="231" t="s">
        <v>256</v>
      </c>
      <c r="AI52" s="231" t="s">
        <v>256</v>
      </c>
      <c r="AJ52" s="231" t="s">
        <v>256</v>
      </c>
      <c r="AK52" s="231" t="s">
        <v>256</v>
      </c>
      <c r="AL52" s="231" t="s">
        <v>256</v>
      </c>
      <c r="AM52" s="231" t="s">
        <v>256</v>
      </c>
      <c r="AN52" s="231" t="s">
        <v>256</v>
      </c>
      <c r="AO52" s="231" t="s">
        <v>256</v>
      </c>
      <c r="AP52" s="231" t="s">
        <v>256</v>
      </c>
      <c r="AQ52" s="317" t="s">
        <v>256</v>
      </c>
      <c r="AR52" s="231" t="s">
        <v>256</v>
      </c>
      <c r="AS52" s="318" t="s">
        <v>256</v>
      </c>
      <c r="AT52" s="326" t="s">
        <v>256</v>
      </c>
      <c r="AU52" s="224"/>
      <c r="AV52" s="224"/>
      <c r="AW52" s="224"/>
      <c r="AX52" s="224"/>
      <c r="AY52" s="224"/>
    </row>
    <row r="53" spans="2:51" s="224" customFormat="1" ht="15.75" thickBot="1" x14ac:dyDescent="0.3">
      <c r="B53" s="334"/>
      <c r="C53" s="266" t="s">
        <v>0</v>
      </c>
      <c r="D53" s="266" t="s">
        <v>139</v>
      </c>
      <c r="E53" s="266" t="s">
        <v>1</v>
      </c>
      <c r="F53" s="232" t="s">
        <v>195</v>
      </c>
      <c r="G53" s="233"/>
      <c r="H53" s="321">
        <f>+SUM(H54:H64)</f>
        <v>143025</v>
      </c>
      <c r="I53" s="268">
        <f t="shared" ref="I53:AT53" si="6">+SUM(I54:I64)</f>
        <v>13910</v>
      </c>
      <c r="J53" s="268">
        <f t="shared" si="6"/>
        <v>2007</v>
      </c>
      <c r="K53" s="268">
        <f t="shared" si="6"/>
        <v>2229</v>
      </c>
      <c r="L53" s="268">
        <f t="shared" si="6"/>
        <v>2317</v>
      </c>
      <c r="M53" s="268">
        <f t="shared" si="6"/>
        <v>2336</v>
      </c>
      <c r="N53" s="268">
        <f t="shared" si="6"/>
        <v>2556</v>
      </c>
      <c r="O53" s="268">
        <f t="shared" si="6"/>
        <v>2465</v>
      </c>
      <c r="P53" s="268">
        <f t="shared" si="6"/>
        <v>2068</v>
      </c>
      <c r="Q53" s="268">
        <f t="shared" si="6"/>
        <v>1970</v>
      </c>
      <c r="R53" s="268">
        <f t="shared" si="6"/>
        <v>1802</v>
      </c>
      <c r="S53" s="268">
        <f t="shared" si="6"/>
        <v>2162</v>
      </c>
      <c r="T53" s="268">
        <f t="shared" si="6"/>
        <v>1815</v>
      </c>
      <c r="U53" s="268">
        <f t="shared" si="6"/>
        <v>2042</v>
      </c>
      <c r="V53" s="268">
        <f t="shared" si="6"/>
        <v>2009</v>
      </c>
      <c r="W53" s="268">
        <f t="shared" si="6"/>
        <v>1804</v>
      </c>
      <c r="X53" s="268">
        <f t="shared" si="6"/>
        <v>2027</v>
      </c>
      <c r="Y53" s="268">
        <f t="shared" si="6"/>
        <v>2028</v>
      </c>
      <c r="Z53" s="268">
        <f t="shared" si="6"/>
        <v>2174</v>
      </c>
      <c r="AA53" s="268">
        <f t="shared" si="6"/>
        <v>1973</v>
      </c>
      <c r="AB53" s="268">
        <f t="shared" si="6"/>
        <v>2101</v>
      </c>
      <c r="AC53" s="268">
        <f t="shared" si="6"/>
        <v>2003</v>
      </c>
      <c r="AD53" s="268">
        <f t="shared" si="6"/>
        <v>12886</v>
      </c>
      <c r="AE53" s="268">
        <f t="shared" si="6"/>
        <v>12309</v>
      </c>
      <c r="AF53" s="268">
        <f t="shared" si="6"/>
        <v>11643</v>
      </c>
      <c r="AG53" s="268">
        <f t="shared" si="6"/>
        <v>12546</v>
      </c>
      <c r="AH53" s="268">
        <f t="shared" si="6"/>
        <v>9971</v>
      </c>
      <c r="AI53" s="268">
        <f t="shared" si="6"/>
        <v>8933</v>
      </c>
      <c r="AJ53" s="268">
        <f t="shared" si="6"/>
        <v>8575</v>
      </c>
      <c r="AK53" s="268">
        <f t="shared" si="6"/>
        <v>7100</v>
      </c>
      <c r="AL53" s="268">
        <f t="shared" si="6"/>
        <v>5386</v>
      </c>
      <c r="AM53" s="268">
        <f t="shared" si="6"/>
        <v>4290</v>
      </c>
      <c r="AN53" s="268">
        <f t="shared" si="6"/>
        <v>2889</v>
      </c>
      <c r="AO53" s="268">
        <f t="shared" si="6"/>
        <v>2129</v>
      </c>
      <c r="AP53" s="268">
        <f t="shared" si="6"/>
        <v>2480</v>
      </c>
      <c r="AQ53" s="321">
        <f t="shared" si="6"/>
        <v>123</v>
      </c>
      <c r="AR53" s="268">
        <f t="shared" si="6"/>
        <v>936</v>
      </c>
      <c r="AS53" s="322">
        <f t="shared" si="6"/>
        <v>1072</v>
      </c>
      <c r="AT53" s="328">
        <f t="shared" si="6"/>
        <v>2358</v>
      </c>
    </row>
    <row r="54" spans="2:51" x14ac:dyDescent="0.25">
      <c r="B54" s="342">
        <f>+B52+1</f>
        <v>40</v>
      </c>
      <c r="C54" s="234" t="s">
        <v>14</v>
      </c>
      <c r="D54" s="234" t="s">
        <v>51</v>
      </c>
      <c r="E54" s="243">
        <v>5966</v>
      </c>
      <c r="F54" s="234" t="s">
        <v>69</v>
      </c>
      <c r="G54" s="235" t="s">
        <v>49</v>
      </c>
      <c r="H54" s="297">
        <v>14442</v>
      </c>
      <c r="I54" s="269">
        <v>1405</v>
      </c>
      <c r="J54" s="269">
        <v>203</v>
      </c>
      <c r="K54" s="269">
        <v>225</v>
      </c>
      <c r="L54" s="269">
        <v>234</v>
      </c>
      <c r="M54" s="269">
        <v>236</v>
      </c>
      <c r="N54" s="269">
        <v>258</v>
      </c>
      <c r="O54" s="269">
        <v>249</v>
      </c>
      <c r="P54" s="269">
        <v>209</v>
      </c>
      <c r="Q54" s="269">
        <v>199</v>
      </c>
      <c r="R54" s="269">
        <v>182</v>
      </c>
      <c r="S54" s="269">
        <v>218</v>
      </c>
      <c r="T54" s="269">
        <v>183</v>
      </c>
      <c r="U54" s="269">
        <v>206</v>
      </c>
      <c r="V54" s="269">
        <v>203</v>
      </c>
      <c r="W54" s="269">
        <v>182</v>
      </c>
      <c r="X54" s="269">
        <v>205</v>
      </c>
      <c r="Y54" s="269">
        <v>205</v>
      </c>
      <c r="Z54" s="269">
        <v>219</v>
      </c>
      <c r="AA54" s="269">
        <v>199</v>
      </c>
      <c r="AB54" s="269">
        <v>212</v>
      </c>
      <c r="AC54" s="269">
        <v>202</v>
      </c>
      <c r="AD54" s="269">
        <v>1301</v>
      </c>
      <c r="AE54" s="269">
        <v>1243</v>
      </c>
      <c r="AF54" s="269">
        <v>1176</v>
      </c>
      <c r="AG54" s="269">
        <v>1267</v>
      </c>
      <c r="AH54" s="269">
        <v>1007</v>
      </c>
      <c r="AI54" s="269">
        <v>902</v>
      </c>
      <c r="AJ54" s="269">
        <v>866</v>
      </c>
      <c r="AK54" s="269">
        <v>717</v>
      </c>
      <c r="AL54" s="269">
        <v>544</v>
      </c>
      <c r="AM54" s="269">
        <v>433</v>
      </c>
      <c r="AN54" s="269">
        <v>292</v>
      </c>
      <c r="AO54" s="269">
        <v>215</v>
      </c>
      <c r="AP54" s="303">
        <v>250</v>
      </c>
      <c r="AQ54" s="297">
        <v>12</v>
      </c>
      <c r="AR54" s="269">
        <v>95</v>
      </c>
      <c r="AS54" s="272">
        <v>108</v>
      </c>
      <c r="AT54" s="310">
        <v>238</v>
      </c>
    </row>
    <row r="55" spans="2:51" x14ac:dyDescent="0.25">
      <c r="B55" s="343">
        <f t="shared" si="4"/>
        <v>41</v>
      </c>
      <c r="C55" s="258" t="s">
        <v>14</v>
      </c>
      <c r="D55" s="258" t="s">
        <v>51</v>
      </c>
      <c r="E55" s="261">
        <v>5962</v>
      </c>
      <c r="F55" s="258" t="s">
        <v>66</v>
      </c>
      <c r="G55" s="259" t="s">
        <v>30</v>
      </c>
      <c r="H55" s="293">
        <v>9205</v>
      </c>
      <c r="I55" s="267">
        <v>894</v>
      </c>
      <c r="J55" s="267">
        <v>129</v>
      </c>
      <c r="K55" s="267">
        <v>143</v>
      </c>
      <c r="L55" s="267">
        <v>149</v>
      </c>
      <c r="M55" s="267">
        <v>150</v>
      </c>
      <c r="N55" s="267">
        <v>164</v>
      </c>
      <c r="O55" s="267">
        <v>159</v>
      </c>
      <c r="P55" s="267">
        <v>133</v>
      </c>
      <c r="Q55" s="267">
        <v>127</v>
      </c>
      <c r="R55" s="267">
        <v>116</v>
      </c>
      <c r="S55" s="267">
        <v>139</v>
      </c>
      <c r="T55" s="267">
        <v>117</v>
      </c>
      <c r="U55" s="267">
        <v>132</v>
      </c>
      <c r="V55" s="267">
        <v>129</v>
      </c>
      <c r="W55" s="267">
        <v>116</v>
      </c>
      <c r="X55" s="267">
        <v>130</v>
      </c>
      <c r="Y55" s="267">
        <v>131</v>
      </c>
      <c r="Z55" s="267">
        <v>140</v>
      </c>
      <c r="AA55" s="267">
        <v>127</v>
      </c>
      <c r="AB55" s="267">
        <v>135</v>
      </c>
      <c r="AC55" s="267">
        <v>129</v>
      </c>
      <c r="AD55" s="267">
        <v>829</v>
      </c>
      <c r="AE55" s="267">
        <v>792</v>
      </c>
      <c r="AF55" s="267">
        <v>749</v>
      </c>
      <c r="AG55" s="267">
        <v>808</v>
      </c>
      <c r="AH55" s="267">
        <v>642</v>
      </c>
      <c r="AI55" s="267">
        <v>575</v>
      </c>
      <c r="AJ55" s="267">
        <v>552</v>
      </c>
      <c r="AK55" s="267">
        <v>457</v>
      </c>
      <c r="AL55" s="267">
        <v>347</v>
      </c>
      <c r="AM55" s="267">
        <v>276</v>
      </c>
      <c r="AN55" s="267">
        <v>186</v>
      </c>
      <c r="AO55" s="267">
        <v>137</v>
      </c>
      <c r="AP55" s="304">
        <v>160</v>
      </c>
      <c r="AQ55" s="293">
        <v>8</v>
      </c>
      <c r="AR55" s="267">
        <v>60</v>
      </c>
      <c r="AS55" s="273">
        <v>69</v>
      </c>
      <c r="AT55" s="311">
        <v>152</v>
      </c>
    </row>
    <row r="56" spans="2:51" x14ac:dyDescent="0.25">
      <c r="B56" s="343">
        <f t="shared" si="4"/>
        <v>42</v>
      </c>
      <c r="C56" s="258" t="s">
        <v>14</v>
      </c>
      <c r="D56" s="258" t="s">
        <v>51</v>
      </c>
      <c r="E56" s="261">
        <v>28434</v>
      </c>
      <c r="F56" s="258" t="s">
        <v>67</v>
      </c>
      <c r="G56" s="259" t="s">
        <v>30</v>
      </c>
      <c r="H56" s="293">
        <v>9170</v>
      </c>
      <c r="I56" s="267">
        <v>891</v>
      </c>
      <c r="J56" s="267">
        <v>128</v>
      </c>
      <c r="K56" s="267">
        <v>143</v>
      </c>
      <c r="L56" s="267">
        <v>148</v>
      </c>
      <c r="M56" s="267">
        <v>150</v>
      </c>
      <c r="N56" s="267">
        <v>164</v>
      </c>
      <c r="O56" s="267">
        <v>158</v>
      </c>
      <c r="P56" s="267">
        <v>132</v>
      </c>
      <c r="Q56" s="267">
        <v>126</v>
      </c>
      <c r="R56" s="267">
        <v>116</v>
      </c>
      <c r="S56" s="267">
        <v>139</v>
      </c>
      <c r="T56" s="267">
        <v>116</v>
      </c>
      <c r="U56" s="267">
        <v>131</v>
      </c>
      <c r="V56" s="267">
        <v>129</v>
      </c>
      <c r="W56" s="267">
        <v>116</v>
      </c>
      <c r="X56" s="267">
        <v>130</v>
      </c>
      <c r="Y56" s="267">
        <v>130</v>
      </c>
      <c r="Z56" s="267">
        <v>140</v>
      </c>
      <c r="AA56" s="267">
        <v>127</v>
      </c>
      <c r="AB56" s="267">
        <v>135</v>
      </c>
      <c r="AC56" s="267">
        <v>128</v>
      </c>
      <c r="AD56" s="267">
        <v>826</v>
      </c>
      <c r="AE56" s="267">
        <v>789</v>
      </c>
      <c r="AF56" s="267">
        <v>747</v>
      </c>
      <c r="AG56" s="267">
        <v>804</v>
      </c>
      <c r="AH56" s="267">
        <v>639</v>
      </c>
      <c r="AI56" s="267">
        <v>573</v>
      </c>
      <c r="AJ56" s="267">
        <v>550</v>
      </c>
      <c r="AK56" s="267">
        <v>455</v>
      </c>
      <c r="AL56" s="267">
        <v>345</v>
      </c>
      <c r="AM56" s="267">
        <v>275</v>
      </c>
      <c r="AN56" s="267">
        <v>185</v>
      </c>
      <c r="AO56" s="267">
        <v>137</v>
      </c>
      <c r="AP56" s="304">
        <v>159</v>
      </c>
      <c r="AQ56" s="293">
        <v>8</v>
      </c>
      <c r="AR56" s="267">
        <v>60</v>
      </c>
      <c r="AS56" s="273">
        <v>69</v>
      </c>
      <c r="AT56" s="311">
        <v>151</v>
      </c>
    </row>
    <row r="57" spans="2:51" x14ac:dyDescent="0.25">
      <c r="B57" s="343">
        <f t="shared" si="4"/>
        <v>43</v>
      </c>
      <c r="C57" s="258" t="s">
        <v>14</v>
      </c>
      <c r="D57" s="258" t="s">
        <v>51</v>
      </c>
      <c r="E57" s="261">
        <v>5964</v>
      </c>
      <c r="F57" s="258" t="s">
        <v>68</v>
      </c>
      <c r="G57" s="259" t="s">
        <v>30</v>
      </c>
      <c r="H57" s="293">
        <v>5254</v>
      </c>
      <c r="I57" s="267">
        <v>511</v>
      </c>
      <c r="J57" s="267">
        <v>74</v>
      </c>
      <c r="K57" s="267">
        <v>82</v>
      </c>
      <c r="L57" s="267">
        <v>85</v>
      </c>
      <c r="M57" s="267">
        <v>86</v>
      </c>
      <c r="N57" s="267">
        <v>94</v>
      </c>
      <c r="O57" s="267">
        <v>90</v>
      </c>
      <c r="P57" s="267">
        <v>76</v>
      </c>
      <c r="Q57" s="267">
        <v>72</v>
      </c>
      <c r="R57" s="267">
        <v>66</v>
      </c>
      <c r="S57" s="267">
        <v>80</v>
      </c>
      <c r="T57" s="267">
        <v>67</v>
      </c>
      <c r="U57" s="267">
        <v>75</v>
      </c>
      <c r="V57" s="267">
        <v>74</v>
      </c>
      <c r="W57" s="267">
        <v>66</v>
      </c>
      <c r="X57" s="267">
        <v>75</v>
      </c>
      <c r="Y57" s="267">
        <v>74</v>
      </c>
      <c r="Z57" s="267">
        <v>80</v>
      </c>
      <c r="AA57" s="267">
        <v>72</v>
      </c>
      <c r="AB57" s="267">
        <v>77</v>
      </c>
      <c r="AC57" s="267">
        <v>74</v>
      </c>
      <c r="AD57" s="267">
        <v>474</v>
      </c>
      <c r="AE57" s="267">
        <v>452</v>
      </c>
      <c r="AF57" s="267">
        <v>428</v>
      </c>
      <c r="AG57" s="267">
        <v>461</v>
      </c>
      <c r="AH57" s="267">
        <v>366</v>
      </c>
      <c r="AI57" s="267">
        <v>328</v>
      </c>
      <c r="AJ57" s="267">
        <v>315</v>
      </c>
      <c r="AK57" s="267">
        <v>261</v>
      </c>
      <c r="AL57" s="267">
        <v>198</v>
      </c>
      <c r="AM57" s="267">
        <v>157</v>
      </c>
      <c r="AN57" s="267">
        <v>106</v>
      </c>
      <c r="AO57" s="267">
        <v>78</v>
      </c>
      <c r="AP57" s="304">
        <v>91</v>
      </c>
      <c r="AQ57" s="293">
        <v>5</v>
      </c>
      <c r="AR57" s="267">
        <v>34</v>
      </c>
      <c r="AS57" s="273">
        <v>40</v>
      </c>
      <c r="AT57" s="311">
        <v>87</v>
      </c>
    </row>
    <row r="58" spans="2:51" x14ac:dyDescent="0.25">
      <c r="B58" s="343">
        <f t="shared" si="4"/>
        <v>44</v>
      </c>
      <c r="C58" s="258" t="s">
        <v>14</v>
      </c>
      <c r="D58" s="258" t="s">
        <v>51</v>
      </c>
      <c r="E58" s="261">
        <v>5930</v>
      </c>
      <c r="F58" s="258" t="s">
        <v>63</v>
      </c>
      <c r="G58" s="259" t="s">
        <v>28</v>
      </c>
      <c r="H58" s="293">
        <v>11479</v>
      </c>
      <c r="I58" s="267">
        <v>1116</v>
      </c>
      <c r="J58" s="267">
        <v>161</v>
      </c>
      <c r="K58" s="267">
        <v>179</v>
      </c>
      <c r="L58" s="267">
        <v>186</v>
      </c>
      <c r="M58" s="267">
        <v>187</v>
      </c>
      <c r="N58" s="267">
        <v>205</v>
      </c>
      <c r="O58" s="267">
        <v>198</v>
      </c>
      <c r="P58" s="267">
        <v>166</v>
      </c>
      <c r="Q58" s="267">
        <v>158</v>
      </c>
      <c r="R58" s="267">
        <v>145</v>
      </c>
      <c r="S58" s="267">
        <v>173</v>
      </c>
      <c r="T58" s="267">
        <v>146</v>
      </c>
      <c r="U58" s="267">
        <v>164</v>
      </c>
      <c r="V58" s="267">
        <v>161</v>
      </c>
      <c r="W58" s="267">
        <v>145</v>
      </c>
      <c r="X58" s="267">
        <v>163</v>
      </c>
      <c r="Y58" s="267">
        <v>163</v>
      </c>
      <c r="Z58" s="267">
        <v>174</v>
      </c>
      <c r="AA58" s="267">
        <v>158</v>
      </c>
      <c r="AB58" s="267">
        <v>169</v>
      </c>
      <c r="AC58" s="267">
        <v>161</v>
      </c>
      <c r="AD58" s="267">
        <v>1034</v>
      </c>
      <c r="AE58" s="267">
        <v>988</v>
      </c>
      <c r="AF58" s="267">
        <v>934</v>
      </c>
      <c r="AG58" s="267">
        <v>1007</v>
      </c>
      <c r="AH58" s="267">
        <v>801</v>
      </c>
      <c r="AI58" s="267">
        <v>717</v>
      </c>
      <c r="AJ58" s="267">
        <v>688</v>
      </c>
      <c r="AK58" s="267">
        <v>570</v>
      </c>
      <c r="AL58" s="267">
        <v>432</v>
      </c>
      <c r="AM58" s="267">
        <v>344</v>
      </c>
      <c r="AN58" s="267">
        <v>232</v>
      </c>
      <c r="AO58" s="267">
        <v>171</v>
      </c>
      <c r="AP58" s="304">
        <v>199</v>
      </c>
      <c r="AQ58" s="293">
        <v>10</v>
      </c>
      <c r="AR58" s="267">
        <v>75</v>
      </c>
      <c r="AS58" s="273">
        <v>86</v>
      </c>
      <c r="AT58" s="311">
        <v>189</v>
      </c>
    </row>
    <row r="59" spans="2:51" x14ac:dyDescent="0.25">
      <c r="B59" s="343">
        <f t="shared" si="4"/>
        <v>45</v>
      </c>
      <c r="C59" s="258" t="s">
        <v>14</v>
      </c>
      <c r="D59" s="258" t="s">
        <v>51</v>
      </c>
      <c r="E59" s="261"/>
      <c r="F59" s="260" t="s">
        <v>241</v>
      </c>
      <c r="G59" s="259" t="s">
        <v>28</v>
      </c>
      <c r="H59" s="317" t="s">
        <v>256</v>
      </c>
      <c r="I59" s="231" t="s">
        <v>256</v>
      </c>
      <c r="J59" s="231" t="s">
        <v>256</v>
      </c>
      <c r="K59" s="231" t="s">
        <v>256</v>
      </c>
      <c r="L59" s="231" t="s">
        <v>256</v>
      </c>
      <c r="M59" s="231" t="s">
        <v>256</v>
      </c>
      <c r="N59" s="231" t="s">
        <v>256</v>
      </c>
      <c r="O59" s="231" t="s">
        <v>256</v>
      </c>
      <c r="P59" s="231" t="s">
        <v>256</v>
      </c>
      <c r="Q59" s="231" t="s">
        <v>256</v>
      </c>
      <c r="R59" s="231" t="s">
        <v>256</v>
      </c>
      <c r="S59" s="231" t="s">
        <v>256</v>
      </c>
      <c r="T59" s="231" t="s">
        <v>256</v>
      </c>
      <c r="U59" s="231" t="s">
        <v>256</v>
      </c>
      <c r="V59" s="231" t="s">
        <v>256</v>
      </c>
      <c r="W59" s="231" t="s">
        <v>256</v>
      </c>
      <c r="X59" s="231" t="s">
        <v>256</v>
      </c>
      <c r="Y59" s="231" t="s">
        <v>256</v>
      </c>
      <c r="Z59" s="231" t="s">
        <v>256</v>
      </c>
      <c r="AA59" s="231" t="s">
        <v>256</v>
      </c>
      <c r="AB59" s="231" t="s">
        <v>256</v>
      </c>
      <c r="AC59" s="231" t="s">
        <v>256</v>
      </c>
      <c r="AD59" s="231" t="s">
        <v>256</v>
      </c>
      <c r="AE59" s="231" t="s">
        <v>256</v>
      </c>
      <c r="AF59" s="231" t="s">
        <v>256</v>
      </c>
      <c r="AG59" s="231" t="s">
        <v>256</v>
      </c>
      <c r="AH59" s="231" t="s">
        <v>256</v>
      </c>
      <c r="AI59" s="231" t="s">
        <v>256</v>
      </c>
      <c r="AJ59" s="231" t="s">
        <v>256</v>
      </c>
      <c r="AK59" s="231" t="s">
        <v>256</v>
      </c>
      <c r="AL59" s="231" t="s">
        <v>256</v>
      </c>
      <c r="AM59" s="231" t="s">
        <v>256</v>
      </c>
      <c r="AN59" s="231" t="s">
        <v>256</v>
      </c>
      <c r="AO59" s="231" t="s">
        <v>256</v>
      </c>
      <c r="AP59" s="231" t="s">
        <v>256</v>
      </c>
      <c r="AQ59" s="317" t="s">
        <v>256</v>
      </c>
      <c r="AR59" s="231" t="s">
        <v>256</v>
      </c>
      <c r="AS59" s="318" t="s">
        <v>256</v>
      </c>
      <c r="AT59" s="326" t="s">
        <v>256</v>
      </c>
      <c r="AU59" s="224"/>
      <c r="AV59" s="224"/>
      <c r="AW59" s="224"/>
      <c r="AX59" s="224"/>
      <c r="AY59" s="224"/>
    </row>
    <row r="60" spans="2:51" x14ac:dyDescent="0.25">
      <c r="B60" s="343">
        <f t="shared" si="4"/>
        <v>46</v>
      </c>
      <c r="C60" s="258" t="s">
        <v>14</v>
      </c>
      <c r="D60" s="258" t="s">
        <v>51</v>
      </c>
      <c r="E60" s="261">
        <v>5851</v>
      </c>
      <c r="F60" s="258" t="s">
        <v>61</v>
      </c>
      <c r="G60" s="259" t="s">
        <v>30</v>
      </c>
      <c r="H60" s="293">
        <v>41132</v>
      </c>
      <c r="I60" s="267">
        <v>4001</v>
      </c>
      <c r="J60" s="267">
        <v>577</v>
      </c>
      <c r="K60" s="267">
        <v>641</v>
      </c>
      <c r="L60" s="267">
        <v>667</v>
      </c>
      <c r="M60" s="267">
        <v>672</v>
      </c>
      <c r="N60" s="267">
        <v>735</v>
      </c>
      <c r="O60" s="267">
        <v>709</v>
      </c>
      <c r="P60" s="267">
        <v>595</v>
      </c>
      <c r="Q60" s="267">
        <v>567</v>
      </c>
      <c r="R60" s="267">
        <v>518</v>
      </c>
      <c r="S60" s="267">
        <v>622</v>
      </c>
      <c r="T60" s="267">
        <v>522</v>
      </c>
      <c r="U60" s="267">
        <v>587</v>
      </c>
      <c r="V60" s="267">
        <v>578</v>
      </c>
      <c r="W60" s="267">
        <v>519</v>
      </c>
      <c r="X60" s="267">
        <v>583</v>
      </c>
      <c r="Y60" s="267">
        <v>583</v>
      </c>
      <c r="Z60" s="267">
        <v>625</v>
      </c>
      <c r="AA60" s="267">
        <v>567</v>
      </c>
      <c r="AB60" s="267">
        <v>604</v>
      </c>
      <c r="AC60" s="267">
        <v>576</v>
      </c>
      <c r="AD60" s="267">
        <v>3706</v>
      </c>
      <c r="AE60" s="267">
        <v>3540</v>
      </c>
      <c r="AF60" s="267">
        <v>3348</v>
      </c>
      <c r="AG60" s="267">
        <v>3608</v>
      </c>
      <c r="AH60" s="267">
        <v>2867</v>
      </c>
      <c r="AI60" s="267">
        <v>2569</v>
      </c>
      <c r="AJ60" s="267">
        <v>2466</v>
      </c>
      <c r="AK60" s="267">
        <v>2042</v>
      </c>
      <c r="AL60" s="267">
        <v>1549</v>
      </c>
      <c r="AM60" s="267">
        <v>1234</v>
      </c>
      <c r="AN60" s="267">
        <v>831</v>
      </c>
      <c r="AO60" s="267">
        <v>612</v>
      </c>
      <c r="AP60" s="304">
        <v>713</v>
      </c>
      <c r="AQ60" s="293">
        <v>35</v>
      </c>
      <c r="AR60" s="267">
        <v>269</v>
      </c>
      <c r="AS60" s="273">
        <v>308</v>
      </c>
      <c r="AT60" s="311">
        <v>678</v>
      </c>
    </row>
    <row r="61" spans="2:51" x14ac:dyDescent="0.25">
      <c r="B61" s="343">
        <f t="shared" si="4"/>
        <v>47</v>
      </c>
      <c r="C61" s="258" t="s">
        <v>14</v>
      </c>
      <c r="D61" s="258" t="s">
        <v>51</v>
      </c>
      <c r="E61" s="261">
        <v>5929</v>
      </c>
      <c r="F61" s="258" t="s">
        <v>62</v>
      </c>
      <c r="G61" s="259" t="s">
        <v>30</v>
      </c>
      <c r="H61" s="293">
        <v>25523</v>
      </c>
      <c r="I61" s="267">
        <v>2484</v>
      </c>
      <c r="J61" s="267">
        <v>358</v>
      </c>
      <c r="K61" s="267">
        <v>398</v>
      </c>
      <c r="L61" s="267">
        <v>414</v>
      </c>
      <c r="M61" s="267">
        <v>417</v>
      </c>
      <c r="N61" s="267">
        <v>457</v>
      </c>
      <c r="O61" s="267">
        <v>440</v>
      </c>
      <c r="P61" s="267">
        <v>369</v>
      </c>
      <c r="Q61" s="267">
        <v>351</v>
      </c>
      <c r="R61" s="267">
        <v>321</v>
      </c>
      <c r="S61" s="267">
        <v>386</v>
      </c>
      <c r="T61" s="267">
        <v>324</v>
      </c>
      <c r="U61" s="267">
        <v>364</v>
      </c>
      <c r="V61" s="267">
        <v>358</v>
      </c>
      <c r="W61" s="267">
        <v>322</v>
      </c>
      <c r="X61" s="267">
        <v>361</v>
      </c>
      <c r="Y61" s="267">
        <v>362</v>
      </c>
      <c r="Z61" s="267">
        <v>388</v>
      </c>
      <c r="AA61" s="267">
        <v>352</v>
      </c>
      <c r="AB61" s="267">
        <v>375</v>
      </c>
      <c r="AC61" s="267">
        <v>357</v>
      </c>
      <c r="AD61" s="267">
        <v>2300</v>
      </c>
      <c r="AE61" s="267">
        <v>2197</v>
      </c>
      <c r="AF61" s="267">
        <v>2078</v>
      </c>
      <c r="AG61" s="267">
        <v>2239</v>
      </c>
      <c r="AH61" s="267">
        <v>1779</v>
      </c>
      <c r="AI61" s="267">
        <v>1594</v>
      </c>
      <c r="AJ61" s="267">
        <v>1530</v>
      </c>
      <c r="AK61" s="267">
        <v>1267</v>
      </c>
      <c r="AL61" s="267">
        <v>961</v>
      </c>
      <c r="AM61" s="267">
        <v>766</v>
      </c>
      <c r="AN61" s="267">
        <v>515</v>
      </c>
      <c r="AO61" s="267">
        <v>380</v>
      </c>
      <c r="AP61" s="304">
        <v>443</v>
      </c>
      <c r="AQ61" s="293">
        <v>22</v>
      </c>
      <c r="AR61" s="267">
        <v>167</v>
      </c>
      <c r="AS61" s="273">
        <v>191</v>
      </c>
      <c r="AT61" s="311">
        <v>421</v>
      </c>
    </row>
    <row r="62" spans="2:51" s="224" customFormat="1" x14ac:dyDescent="0.25">
      <c r="B62" s="343">
        <f t="shared" si="4"/>
        <v>48</v>
      </c>
      <c r="C62" s="258" t="s">
        <v>14</v>
      </c>
      <c r="D62" s="258" t="s">
        <v>51</v>
      </c>
      <c r="E62" s="261">
        <v>29167</v>
      </c>
      <c r="F62" s="260" t="s">
        <v>248</v>
      </c>
      <c r="G62" s="259"/>
      <c r="H62" s="317" t="s">
        <v>256</v>
      </c>
      <c r="I62" s="231" t="s">
        <v>256</v>
      </c>
      <c r="J62" s="231" t="s">
        <v>256</v>
      </c>
      <c r="K62" s="231" t="s">
        <v>256</v>
      </c>
      <c r="L62" s="231" t="s">
        <v>256</v>
      </c>
      <c r="M62" s="231" t="s">
        <v>256</v>
      </c>
      <c r="N62" s="231" t="s">
        <v>256</v>
      </c>
      <c r="O62" s="231" t="s">
        <v>256</v>
      </c>
      <c r="P62" s="231" t="s">
        <v>256</v>
      </c>
      <c r="Q62" s="231" t="s">
        <v>256</v>
      </c>
      <c r="R62" s="231" t="s">
        <v>256</v>
      </c>
      <c r="S62" s="231" t="s">
        <v>256</v>
      </c>
      <c r="T62" s="231" t="s">
        <v>256</v>
      </c>
      <c r="U62" s="231" t="s">
        <v>256</v>
      </c>
      <c r="V62" s="231" t="s">
        <v>256</v>
      </c>
      <c r="W62" s="231" t="s">
        <v>256</v>
      </c>
      <c r="X62" s="231" t="s">
        <v>256</v>
      </c>
      <c r="Y62" s="231" t="s">
        <v>256</v>
      </c>
      <c r="Z62" s="231" t="s">
        <v>256</v>
      </c>
      <c r="AA62" s="231" t="s">
        <v>256</v>
      </c>
      <c r="AB62" s="231" t="s">
        <v>256</v>
      </c>
      <c r="AC62" s="231" t="s">
        <v>256</v>
      </c>
      <c r="AD62" s="231" t="s">
        <v>256</v>
      </c>
      <c r="AE62" s="231" t="s">
        <v>256</v>
      </c>
      <c r="AF62" s="231" t="s">
        <v>256</v>
      </c>
      <c r="AG62" s="231" t="s">
        <v>256</v>
      </c>
      <c r="AH62" s="231" t="s">
        <v>256</v>
      </c>
      <c r="AI62" s="231" t="s">
        <v>256</v>
      </c>
      <c r="AJ62" s="231" t="s">
        <v>256</v>
      </c>
      <c r="AK62" s="231" t="s">
        <v>256</v>
      </c>
      <c r="AL62" s="231" t="s">
        <v>256</v>
      </c>
      <c r="AM62" s="231" t="s">
        <v>256</v>
      </c>
      <c r="AN62" s="231" t="s">
        <v>256</v>
      </c>
      <c r="AO62" s="231" t="s">
        <v>256</v>
      </c>
      <c r="AP62" s="231" t="s">
        <v>256</v>
      </c>
      <c r="AQ62" s="317" t="s">
        <v>256</v>
      </c>
      <c r="AR62" s="231" t="s">
        <v>256</v>
      </c>
      <c r="AS62" s="318" t="s">
        <v>256</v>
      </c>
      <c r="AT62" s="326" t="s">
        <v>256</v>
      </c>
    </row>
    <row r="63" spans="2:51" x14ac:dyDescent="0.25">
      <c r="B63" s="343">
        <f t="shared" si="4"/>
        <v>49</v>
      </c>
      <c r="C63" s="258" t="s">
        <v>14</v>
      </c>
      <c r="D63" s="258" t="s">
        <v>51</v>
      </c>
      <c r="E63" s="261">
        <v>6849</v>
      </c>
      <c r="F63" s="258" t="s">
        <v>65</v>
      </c>
      <c r="G63" s="259" t="s">
        <v>28</v>
      </c>
      <c r="H63" s="293">
        <v>8529</v>
      </c>
      <c r="I63" s="267">
        <v>829</v>
      </c>
      <c r="J63" s="267">
        <v>120</v>
      </c>
      <c r="K63" s="267">
        <v>133</v>
      </c>
      <c r="L63" s="267">
        <v>138</v>
      </c>
      <c r="M63" s="267">
        <v>139</v>
      </c>
      <c r="N63" s="267">
        <v>152</v>
      </c>
      <c r="O63" s="267">
        <v>147</v>
      </c>
      <c r="P63" s="267">
        <v>123</v>
      </c>
      <c r="Q63" s="267">
        <v>118</v>
      </c>
      <c r="R63" s="267">
        <v>108</v>
      </c>
      <c r="S63" s="267">
        <v>129</v>
      </c>
      <c r="T63" s="267">
        <v>108</v>
      </c>
      <c r="U63" s="267">
        <v>122</v>
      </c>
      <c r="V63" s="267">
        <v>120</v>
      </c>
      <c r="W63" s="267">
        <v>107</v>
      </c>
      <c r="X63" s="267">
        <v>121</v>
      </c>
      <c r="Y63" s="267">
        <v>121</v>
      </c>
      <c r="Z63" s="267">
        <v>130</v>
      </c>
      <c r="AA63" s="267">
        <v>118</v>
      </c>
      <c r="AB63" s="267">
        <v>125</v>
      </c>
      <c r="AC63" s="267">
        <v>120</v>
      </c>
      <c r="AD63" s="267">
        <v>768</v>
      </c>
      <c r="AE63" s="267">
        <v>734</v>
      </c>
      <c r="AF63" s="267">
        <v>694</v>
      </c>
      <c r="AG63" s="267">
        <v>748</v>
      </c>
      <c r="AH63" s="267">
        <v>595</v>
      </c>
      <c r="AI63" s="267">
        <v>533</v>
      </c>
      <c r="AJ63" s="267">
        <v>511</v>
      </c>
      <c r="AK63" s="267">
        <v>423</v>
      </c>
      <c r="AL63" s="267">
        <v>321</v>
      </c>
      <c r="AM63" s="267">
        <v>256</v>
      </c>
      <c r="AN63" s="267">
        <v>172</v>
      </c>
      <c r="AO63" s="267">
        <v>127</v>
      </c>
      <c r="AP63" s="304">
        <v>148</v>
      </c>
      <c r="AQ63" s="293">
        <v>7</v>
      </c>
      <c r="AR63" s="267">
        <v>56</v>
      </c>
      <c r="AS63" s="273">
        <v>64</v>
      </c>
      <c r="AT63" s="311">
        <v>140</v>
      </c>
    </row>
    <row r="64" spans="2:51" ht="15.75" thickBot="1" x14ac:dyDescent="0.3">
      <c r="B64" s="343">
        <f t="shared" si="4"/>
        <v>50</v>
      </c>
      <c r="C64" s="258" t="s">
        <v>14</v>
      </c>
      <c r="D64" s="258" t="s">
        <v>51</v>
      </c>
      <c r="E64" s="261">
        <v>5933</v>
      </c>
      <c r="F64" s="258" t="s">
        <v>64</v>
      </c>
      <c r="G64" s="259" t="s">
        <v>30</v>
      </c>
      <c r="H64" s="293">
        <v>18291</v>
      </c>
      <c r="I64" s="267">
        <v>1779</v>
      </c>
      <c r="J64" s="267">
        <v>257</v>
      </c>
      <c r="K64" s="267">
        <v>285</v>
      </c>
      <c r="L64" s="267">
        <v>296</v>
      </c>
      <c r="M64" s="267">
        <v>299</v>
      </c>
      <c r="N64" s="267">
        <v>327</v>
      </c>
      <c r="O64" s="267">
        <v>315</v>
      </c>
      <c r="P64" s="267">
        <v>265</v>
      </c>
      <c r="Q64" s="267">
        <v>252</v>
      </c>
      <c r="R64" s="267">
        <v>230</v>
      </c>
      <c r="S64" s="267">
        <v>276</v>
      </c>
      <c r="T64" s="267">
        <v>232</v>
      </c>
      <c r="U64" s="267">
        <v>261</v>
      </c>
      <c r="V64" s="267">
        <v>257</v>
      </c>
      <c r="W64" s="267">
        <v>231</v>
      </c>
      <c r="X64" s="267">
        <v>259</v>
      </c>
      <c r="Y64" s="267">
        <v>259</v>
      </c>
      <c r="Z64" s="267">
        <v>278</v>
      </c>
      <c r="AA64" s="267">
        <v>253</v>
      </c>
      <c r="AB64" s="267">
        <v>269</v>
      </c>
      <c r="AC64" s="267">
        <v>256</v>
      </c>
      <c r="AD64" s="267">
        <v>1648</v>
      </c>
      <c r="AE64" s="267">
        <v>1574</v>
      </c>
      <c r="AF64" s="267">
        <v>1489</v>
      </c>
      <c r="AG64" s="267">
        <v>1604</v>
      </c>
      <c r="AH64" s="267">
        <v>1275</v>
      </c>
      <c r="AI64" s="267">
        <v>1142</v>
      </c>
      <c r="AJ64" s="267">
        <v>1097</v>
      </c>
      <c r="AK64" s="267">
        <v>908</v>
      </c>
      <c r="AL64" s="267">
        <v>689</v>
      </c>
      <c r="AM64" s="267">
        <v>549</v>
      </c>
      <c r="AN64" s="267">
        <v>370</v>
      </c>
      <c r="AO64" s="267">
        <v>272</v>
      </c>
      <c r="AP64" s="304">
        <v>317</v>
      </c>
      <c r="AQ64" s="293">
        <v>16</v>
      </c>
      <c r="AR64" s="267">
        <v>120</v>
      </c>
      <c r="AS64" s="273">
        <v>137</v>
      </c>
      <c r="AT64" s="311">
        <v>302</v>
      </c>
    </row>
    <row r="65" spans="2:51" s="224" customFormat="1" ht="15.75" thickBot="1" x14ac:dyDescent="0.3">
      <c r="B65" s="334"/>
      <c r="C65" s="266" t="s">
        <v>0</v>
      </c>
      <c r="D65" s="266" t="s">
        <v>139</v>
      </c>
      <c r="E65" s="266" t="s">
        <v>1</v>
      </c>
      <c r="F65" s="232" t="s">
        <v>196</v>
      </c>
      <c r="G65" s="233"/>
      <c r="H65" s="321">
        <f>+SUM(H66:H76)</f>
        <v>95647</v>
      </c>
      <c r="I65" s="268">
        <f t="shared" ref="I65:AT65" si="7">+SUM(I66:I76)</f>
        <v>8375</v>
      </c>
      <c r="J65" s="268">
        <f t="shared" si="7"/>
        <v>1191</v>
      </c>
      <c r="K65" s="268">
        <f t="shared" si="7"/>
        <v>1228</v>
      </c>
      <c r="L65" s="268">
        <f t="shared" si="7"/>
        <v>1417</v>
      </c>
      <c r="M65" s="268">
        <f t="shared" si="7"/>
        <v>1443</v>
      </c>
      <c r="N65" s="268">
        <f t="shared" si="7"/>
        <v>1420</v>
      </c>
      <c r="O65" s="268">
        <f t="shared" si="7"/>
        <v>1676</v>
      </c>
      <c r="P65" s="268">
        <f t="shared" si="7"/>
        <v>862</v>
      </c>
      <c r="Q65" s="268">
        <f t="shared" si="7"/>
        <v>838</v>
      </c>
      <c r="R65" s="268">
        <f t="shared" si="7"/>
        <v>808</v>
      </c>
      <c r="S65" s="268">
        <f t="shared" si="7"/>
        <v>800</v>
      </c>
      <c r="T65" s="268">
        <f t="shared" si="7"/>
        <v>922</v>
      </c>
      <c r="U65" s="268">
        <f t="shared" si="7"/>
        <v>788</v>
      </c>
      <c r="V65" s="268">
        <f t="shared" si="7"/>
        <v>976</v>
      </c>
      <c r="W65" s="268">
        <f t="shared" si="7"/>
        <v>967</v>
      </c>
      <c r="X65" s="268">
        <f t="shared" si="7"/>
        <v>1012</v>
      </c>
      <c r="Y65" s="268">
        <f t="shared" si="7"/>
        <v>843</v>
      </c>
      <c r="Z65" s="268">
        <f t="shared" si="7"/>
        <v>886</v>
      </c>
      <c r="AA65" s="268">
        <f t="shared" si="7"/>
        <v>1117</v>
      </c>
      <c r="AB65" s="268">
        <f t="shared" si="7"/>
        <v>945</v>
      </c>
      <c r="AC65" s="268">
        <f t="shared" si="7"/>
        <v>1004</v>
      </c>
      <c r="AD65" s="268">
        <f t="shared" si="7"/>
        <v>5979</v>
      </c>
      <c r="AE65" s="268">
        <f t="shared" si="7"/>
        <v>6422</v>
      </c>
      <c r="AF65" s="268">
        <f t="shared" si="7"/>
        <v>6555</v>
      </c>
      <c r="AG65" s="268">
        <f t="shared" si="7"/>
        <v>7082</v>
      </c>
      <c r="AH65" s="268">
        <f t="shared" si="7"/>
        <v>7350</v>
      </c>
      <c r="AI65" s="268">
        <f t="shared" si="7"/>
        <v>7087</v>
      </c>
      <c r="AJ65" s="268">
        <f t="shared" si="7"/>
        <v>7723</v>
      </c>
      <c r="AK65" s="268">
        <f t="shared" si="7"/>
        <v>7187</v>
      </c>
      <c r="AL65" s="268">
        <f t="shared" si="7"/>
        <v>5810</v>
      </c>
      <c r="AM65" s="268">
        <f t="shared" si="7"/>
        <v>4571</v>
      </c>
      <c r="AN65" s="268">
        <f t="shared" si="7"/>
        <v>3253</v>
      </c>
      <c r="AO65" s="268">
        <f t="shared" si="7"/>
        <v>2308</v>
      </c>
      <c r="AP65" s="268">
        <f t="shared" si="7"/>
        <v>3177</v>
      </c>
      <c r="AQ65" s="321">
        <f t="shared" si="7"/>
        <v>63</v>
      </c>
      <c r="AR65" s="268">
        <f t="shared" si="7"/>
        <v>562</v>
      </c>
      <c r="AS65" s="322">
        <f t="shared" si="7"/>
        <v>630</v>
      </c>
      <c r="AT65" s="328">
        <f t="shared" si="7"/>
        <v>1399</v>
      </c>
    </row>
    <row r="66" spans="2:51" x14ac:dyDescent="0.25">
      <c r="B66" s="346">
        <f>+B64+1</f>
        <v>51</v>
      </c>
      <c r="C66" s="227" t="s">
        <v>72</v>
      </c>
      <c r="D66" s="227" t="s">
        <v>71</v>
      </c>
      <c r="E66" s="241">
        <v>5906</v>
      </c>
      <c r="F66" s="227" t="s">
        <v>75</v>
      </c>
      <c r="G66" s="228" t="s">
        <v>28</v>
      </c>
      <c r="H66" s="323">
        <v>5987</v>
      </c>
      <c r="I66" s="271">
        <v>528</v>
      </c>
      <c r="J66" s="271">
        <v>75</v>
      </c>
      <c r="K66" s="271">
        <v>77</v>
      </c>
      <c r="L66" s="271">
        <v>88</v>
      </c>
      <c r="M66" s="271">
        <v>91</v>
      </c>
      <c r="N66" s="271">
        <v>90</v>
      </c>
      <c r="O66" s="271">
        <v>107</v>
      </c>
      <c r="P66" s="271">
        <v>48</v>
      </c>
      <c r="Q66" s="271">
        <v>47</v>
      </c>
      <c r="R66" s="271">
        <v>44</v>
      </c>
      <c r="S66" s="271">
        <v>45</v>
      </c>
      <c r="T66" s="271">
        <v>55</v>
      </c>
      <c r="U66" s="271">
        <v>42</v>
      </c>
      <c r="V66" s="271">
        <v>53</v>
      </c>
      <c r="W66" s="271">
        <v>55</v>
      </c>
      <c r="X66" s="271">
        <v>60</v>
      </c>
      <c r="Y66" s="271">
        <v>45</v>
      </c>
      <c r="Z66" s="271">
        <v>49</v>
      </c>
      <c r="AA66" s="271">
        <v>64</v>
      </c>
      <c r="AB66" s="271">
        <v>52</v>
      </c>
      <c r="AC66" s="271">
        <v>56</v>
      </c>
      <c r="AD66" s="271">
        <v>358</v>
      </c>
      <c r="AE66" s="271">
        <v>392</v>
      </c>
      <c r="AF66" s="271">
        <v>379</v>
      </c>
      <c r="AG66" s="271">
        <v>449</v>
      </c>
      <c r="AH66" s="271">
        <v>461</v>
      </c>
      <c r="AI66" s="271">
        <v>453</v>
      </c>
      <c r="AJ66" s="271">
        <v>508</v>
      </c>
      <c r="AK66" s="271">
        <v>472</v>
      </c>
      <c r="AL66" s="271">
        <v>387</v>
      </c>
      <c r="AM66" s="271">
        <v>299</v>
      </c>
      <c r="AN66" s="271">
        <v>216</v>
      </c>
      <c r="AO66" s="271">
        <v>153</v>
      </c>
      <c r="AP66" s="313">
        <v>217</v>
      </c>
      <c r="AQ66" s="323">
        <v>4</v>
      </c>
      <c r="AR66" s="271">
        <v>36</v>
      </c>
      <c r="AS66" s="324">
        <v>40</v>
      </c>
      <c r="AT66" s="329">
        <v>88</v>
      </c>
    </row>
    <row r="67" spans="2:51" x14ac:dyDescent="0.25">
      <c r="B67" s="343">
        <f t="shared" si="4"/>
        <v>52</v>
      </c>
      <c r="C67" s="258" t="s">
        <v>72</v>
      </c>
      <c r="D67" s="258" t="s">
        <v>71</v>
      </c>
      <c r="E67" s="261">
        <v>5903</v>
      </c>
      <c r="F67" s="258" t="s">
        <v>73</v>
      </c>
      <c r="G67" s="259" t="s">
        <v>30</v>
      </c>
      <c r="H67" s="293">
        <v>23960</v>
      </c>
      <c r="I67" s="267">
        <v>2117</v>
      </c>
      <c r="J67" s="267">
        <v>303</v>
      </c>
      <c r="K67" s="267">
        <v>310</v>
      </c>
      <c r="L67" s="267">
        <v>354</v>
      </c>
      <c r="M67" s="267">
        <v>365</v>
      </c>
      <c r="N67" s="267">
        <v>358</v>
      </c>
      <c r="O67" s="267">
        <v>427</v>
      </c>
      <c r="P67" s="267">
        <v>192</v>
      </c>
      <c r="Q67" s="267">
        <v>187</v>
      </c>
      <c r="R67" s="267">
        <v>176</v>
      </c>
      <c r="S67" s="267">
        <v>178</v>
      </c>
      <c r="T67" s="267">
        <v>223</v>
      </c>
      <c r="U67" s="267">
        <v>166</v>
      </c>
      <c r="V67" s="267">
        <v>215</v>
      </c>
      <c r="W67" s="267">
        <v>222</v>
      </c>
      <c r="X67" s="267">
        <v>239</v>
      </c>
      <c r="Y67" s="267">
        <v>183</v>
      </c>
      <c r="Z67" s="267">
        <v>196</v>
      </c>
      <c r="AA67" s="267">
        <v>257</v>
      </c>
      <c r="AB67" s="267">
        <v>209</v>
      </c>
      <c r="AC67" s="267">
        <v>227</v>
      </c>
      <c r="AD67" s="267">
        <v>1433</v>
      </c>
      <c r="AE67" s="267">
        <v>1568</v>
      </c>
      <c r="AF67" s="267">
        <v>1514</v>
      </c>
      <c r="AG67" s="267">
        <v>1797</v>
      </c>
      <c r="AH67" s="267">
        <v>1843</v>
      </c>
      <c r="AI67" s="267">
        <v>1810</v>
      </c>
      <c r="AJ67" s="267">
        <v>2034</v>
      </c>
      <c r="AK67" s="267">
        <v>1887</v>
      </c>
      <c r="AL67" s="267">
        <v>1547</v>
      </c>
      <c r="AM67" s="267">
        <v>1198</v>
      </c>
      <c r="AN67" s="267">
        <v>864</v>
      </c>
      <c r="AO67" s="267">
        <v>611</v>
      </c>
      <c r="AP67" s="304">
        <v>867</v>
      </c>
      <c r="AQ67" s="293">
        <v>16</v>
      </c>
      <c r="AR67" s="267">
        <v>143</v>
      </c>
      <c r="AS67" s="273">
        <v>159</v>
      </c>
      <c r="AT67" s="311">
        <v>354</v>
      </c>
    </row>
    <row r="68" spans="2:51" x14ac:dyDescent="0.25">
      <c r="B68" s="343">
        <f t="shared" si="4"/>
        <v>53</v>
      </c>
      <c r="C68" s="258" t="s">
        <v>72</v>
      </c>
      <c r="D68" s="258" t="s">
        <v>71</v>
      </c>
      <c r="E68" s="261">
        <v>27426</v>
      </c>
      <c r="F68" s="260" t="s">
        <v>78</v>
      </c>
      <c r="G68" s="259" t="s">
        <v>28</v>
      </c>
      <c r="H68" s="317" t="s">
        <v>256</v>
      </c>
      <c r="I68" s="231" t="s">
        <v>256</v>
      </c>
      <c r="J68" s="231" t="s">
        <v>256</v>
      </c>
      <c r="K68" s="231" t="s">
        <v>256</v>
      </c>
      <c r="L68" s="231" t="s">
        <v>256</v>
      </c>
      <c r="M68" s="231" t="s">
        <v>256</v>
      </c>
      <c r="N68" s="231" t="s">
        <v>256</v>
      </c>
      <c r="O68" s="231" t="s">
        <v>256</v>
      </c>
      <c r="P68" s="231" t="s">
        <v>256</v>
      </c>
      <c r="Q68" s="231" t="s">
        <v>256</v>
      </c>
      <c r="R68" s="231" t="s">
        <v>256</v>
      </c>
      <c r="S68" s="231" t="s">
        <v>256</v>
      </c>
      <c r="T68" s="231" t="s">
        <v>256</v>
      </c>
      <c r="U68" s="231" t="s">
        <v>256</v>
      </c>
      <c r="V68" s="231" t="s">
        <v>256</v>
      </c>
      <c r="W68" s="231" t="s">
        <v>256</v>
      </c>
      <c r="X68" s="231" t="s">
        <v>256</v>
      </c>
      <c r="Y68" s="231" t="s">
        <v>256</v>
      </c>
      <c r="Z68" s="231" t="s">
        <v>256</v>
      </c>
      <c r="AA68" s="231" t="s">
        <v>256</v>
      </c>
      <c r="AB68" s="231" t="s">
        <v>256</v>
      </c>
      <c r="AC68" s="231" t="s">
        <v>256</v>
      </c>
      <c r="AD68" s="231" t="s">
        <v>256</v>
      </c>
      <c r="AE68" s="231" t="s">
        <v>256</v>
      </c>
      <c r="AF68" s="231" t="s">
        <v>256</v>
      </c>
      <c r="AG68" s="231" t="s">
        <v>256</v>
      </c>
      <c r="AH68" s="231" t="s">
        <v>256</v>
      </c>
      <c r="AI68" s="231" t="s">
        <v>256</v>
      </c>
      <c r="AJ68" s="231" t="s">
        <v>256</v>
      </c>
      <c r="AK68" s="231" t="s">
        <v>256</v>
      </c>
      <c r="AL68" s="231" t="s">
        <v>256</v>
      </c>
      <c r="AM68" s="231" t="s">
        <v>256</v>
      </c>
      <c r="AN68" s="231" t="s">
        <v>256</v>
      </c>
      <c r="AO68" s="231" t="s">
        <v>256</v>
      </c>
      <c r="AP68" s="231" t="s">
        <v>256</v>
      </c>
      <c r="AQ68" s="317" t="s">
        <v>256</v>
      </c>
      <c r="AR68" s="231" t="s">
        <v>256</v>
      </c>
      <c r="AS68" s="318" t="s">
        <v>256</v>
      </c>
      <c r="AT68" s="326" t="s">
        <v>256</v>
      </c>
      <c r="AU68" s="224"/>
      <c r="AV68" s="224"/>
      <c r="AW68" s="224"/>
      <c r="AX68" s="224"/>
      <c r="AY68" s="224"/>
    </row>
    <row r="69" spans="2:51" x14ac:dyDescent="0.25">
      <c r="B69" s="343">
        <f t="shared" si="4"/>
        <v>54</v>
      </c>
      <c r="C69" s="258" t="s">
        <v>72</v>
      </c>
      <c r="D69" s="258" t="s">
        <v>71</v>
      </c>
      <c r="E69" s="261">
        <v>5907</v>
      </c>
      <c r="F69" s="258" t="s">
        <v>76</v>
      </c>
      <c r="G69" s="259" t="s">
        <v>28</v>
      </c>
      <c r="H69" s="293">
        <v>14159</v>
      </c>
      <c r="I69" s="267">
        <v>1251</v>
      </c>
      <c r="J69" s="267">
        <v>178</v>
      </c>
      <c r="K69" s="267">
        <v>183</v>
      </c>
      <c r="L69" s="267">
        <v>209</v>
      </c>
      <c r="M69" s="267">
        <v>216</v>
      </c>
      <c r="N69" s="267">
        <v>212</v>
      </c>
      <c r="O69" s="267">
        <v>253</v>
      </c>
      <c r="P69" s="267">
        <v>114</v>
      </c>
      <c r="Q69" s="267">
        <v>110</v>
      </c>
      <c r="R69" s="267">
        <v>104</v>
      </c>
      <c r="S69" s="267">
        <v>106</v>
      </c>
      <c r="T69" s="267">
        <v>131</v>
      </c>
      <c r="U69" s="267">
        <v>99</v>
      </c>
      <c r="V69" s="267">
        <v>126</v>
      </c>
      <c r="W69" s="267">
        <v>130</v>
      </c>
      <c r="X69" s="267">
        <v>142</v>
      </c>
      <c r="Y69" s="267">
        <v>107</v>
      </c>
      <c r="Z69" s="267">
        <v>116</v>
      </c>
      <c r="AA69" s="267">
        <v>151</v>
      </c>
      <c r="AB69" s="267">
        <v>123</v>
      </c>
      <c r="AC69" s="267">
        <v>133</v>
      </c>
      <c r="AD69" s="267">
        <v>846</v>
      </c>
      <c r="AE69" s="267">
        <v>928</v>
      </c>
      <c r="AF69" s="267">
        <v>895</v>
      </c>
      <c r="AG69" s="267">
        <v>1062</v>
      </c>
      <c r="AH69" s="267">
        <v>1090</v>
      </c>
      <c r="AI69" s="267">
        <v>1071</v>
      </c>
      <c r="AJ69" s="267">
        <v>1202</v>
      </c>
      <c r="AK69" s="267">
        <v>1115</v>
      </c>
      <c r="AL69" s="267">
        <v>915</v>
      </c>
      <c r="AM69" s="267">
        <v>708</v>
      </c>
      <c r="AN69" s="267">
        <v>511</v>
      </c>
      <c r="AO69" s="267">
        <v>361</v>
      </c>
      <c r="AP69" s="304">
        <v>512</v>
      </c>
      <c r="AQ69" s="293">
        <v>9</v>
      </c>
      <c r="AR69" s="267">
        <v>85</v>
      </c>
      <c r="AS69" s="273">
        <v>94</v>
      </c>
      <c r="AT69" s="311">
        <v>210</v>
      </c>
    </row>
    <row r="70" spans="2:51" x14ac:dyDescent="0.25">
      <c r="B70" s="343">
        <f t="shared" si="4"/>
        <v>55</v>
      </c>
      <c r="C70" s="258" t="s">
        <v>72</v>
      </c>
      <c r="D70" s="258" t="s">
        <v>71</v>
      </c>
      <c r="E70" s="261">
        <v>6616</v>
      </c>
      <c r="F70" s="258" t="s">
        <v>77</v>
      </c>
      <c r="G70" s="259" t="s">
        <v>30</v>
      </c>
      <c r="H70" s="293">
        <v>14387</v>
      </c>
      <c r="I70" s="267">
        <v>1270</v>
      </c>
      <c r="J70" s="267">
        <v>181</v>
      </c>
      <c r="K70" s="267">
        <v>186</v>
      </c>
      <c r="L70" s="267">
        <v>212</v>
      </c>
      <c r="M70" s="267">
        <v>219</v>
      </c>
      <c r="N70" s="267">
        <v>216</v>
      </c>
      <c r="O70" s="267">
        <v>256</v>
      </c>
      <c r="P70" s="267">
        <v>116</v>
      </c>
      <c r="Q70" s="267">
        <v>112</v>
      </c>
      <c r="R70" s="267">
        <v>106</v>
      </c>
      <c r="S70" s="267">
        <v>108</v>
      </c>
      <c r="T70" s="267">
        <v>133</v>
      </c>
      <c r="U70" s="267">
        <v>100</v>
      </c>
      <c r="V70" s="267">
        <v>128</v>
      </c>
      <c r="W70" s="267">
        <v>132</v>
      </c>
      <c r="X70" s="267">
        <v>144</v>
      </c>
      <c r="Y70" s="267">
        <v>109</v>
      </c>
      <c r="Z70" s="267">
        <v>118</v>
      </c>
      <c r="AA70" s="267">
        <v>154</v>
      </c>
      <c r="AB70" s="267">
        <v>125</v>
      </c>
      <c r="AC70" s="267">
        <v>136</v>
      </c>
      <c r="AD70" s="267">
        <v>860</v>
      </c>
      <c r="AE70" s="267">
        <v>943</v>
      </c>
      <c r="AF70" s="267">
        <v>910</v>
      </c>
      <c r="AG70" s="267">
        <v>1079</v>
      </c>
      <c r="AH70" s="267">
        <v>1107</v>
      </c>
      <c r="AI70" s="267">
        <v>1088</v>
      </c>
      <c r="AJ70" s="267">
        <v>1221</v>
      </c>
      <c r="AK70" s="267">
        <v>1134</v>
      </c>
      <c r="AL70" s="267">
        <v>929</v>
      </c>
      <c r="AM70" s="267">
        <v>719</v>
      </c>
      <c r="AN70" s="267">
        <v>519</v>
      </c>
      <c r="AO70" s="267">
        <v>367</v>
      </c>
      <c r="AP70" s="304">
        <v>520</v>
      </c>
      <c r="AQ70" s="293">
        <v>9</v>
      </c>
      <c r="AR70" s="267">
        <v>86</v>
      </c>
      <c r="AS70" s="273">
        <v>95</v>
      </c>
      <c r="AT70" s="311">
        <v>213</v>
      </c>
    </row>
    <row r="71" spans="2:51" x14ac:dyDescent="0.25">
      <c r="B71" s="343">
        <f t="shared" si="4"/>
        <v>56</v>
      </c>
      <c r="C71" s="258" t="s">
        <v>72</v>
      </c>
      <c r="D71" s="258" t="s">
        <v>71</v>
      </c>
      <c r="E71" s="261">
        <v>5904</v>
      </c>
      <c r="F71" s="258" t="s">
        <v>74</v>
      </c>
      <c r="G71" s="259" t="s">
        <v>30</v>
      </c>
      <c r="H71" s="293">
        <v>17639</v>
      </c>
      <c r="I71" s="267">
        <v>1559</v>
      </c>
      <c r="J71" s="267">
        <v>222</v>
      </c>
      <c r="K71" s="267">
        <v>228</v>
      </c>
      <c r="L71" s="267">
        <v>261</v>
      </c>
      <c r="M71" s="267">
        <v>269</v>
      </c>
      <c r="N71" s="267">
        <v>264</v>
      </c>
      <c r="O71" s="267">
        <v>315</v>
      </c>
      <c r="P71" s="267">
        <v>142</v>
      </c>
      <c r="Q71" s="267">
        <v>138</v>
      </c>
      <c r="R71" s="267">
        <v>130</v>
      </c>
      <c r="S71" s="267">
        <v>132</v>
      </c>
      <c r="T71" s="267">
        <v>163</v>
      </c>
      <c r="U71" s="267">
        <v>123</v>
      </c>
      <c r="V71" s="267">
        <v>157</v>
      </c>
      <c r="W71" s="267">
        <v>162</v>
      </c>
      <c r="X71" s="267">
        <v>176</v>
      </c>
      <c r="Y71" s="267">
        <v>134</v>
      </c>
      <c r="Z71" s="267">
        <v>144</v>
      </c>
      <c r="AA71" s="267">
        <v>189</v>
      </c>
      <c r="AB71" s="267">
        <v>153</v>
      </c>
      <c r="AC71" s="267">
        <v>166</v>
      </c>
      <c r="AD71" s="267">
        <v>1054</v>
      </c>
      <c r="AE71" s="267">
        <v>1156</v>
      </c>
      <c r="AF71" s="267">
        <v>1115</v>
      </c>
      <c r="AG71" s="267">
        <v>1323</v>
      </c>
      <c r="AH71" s="267">
        <v>1358</v>
      </c>
      <c r="AI71" s="267">
        <v>1334</v>
      </c>
      <c r="AJ71" s="267">
        <v>1497</v>
      </c>
      <c r="AK71" s="267">
        <v>1390</v>
      </c>
      <c r="AL71" s="267">
        <v>1139</v>
      </c>
      <c r="AM71" s="267">
        <v>881</v>
      </c>
      <c r="AN71" s="267">
        <v>636</v>
      </c>
      <c r="AO71" s="267">
        <v>450</v>
      </c>
      <c r="AP71" s="304">
        <v>638</v>
      </c>
      <c r="AQ71" s="293">
        <v>11</v>
      </c>
      <c r="AR71" s="267">
        <v>106</v>
      </c>
      <c r="AS71" s="273">
        <v>117</v>
      </c>
      <c r="AT71" s="311">
        <v>261</v>
      </c>
    </row>
    <row r="72" spans="2:51" x14ac:dyDescent="0.25">
      <c r="B72" s="343">
        <f t="shared" si="4"/>
        <v>57</v>
      </c>
      <c r="C72" s="258" t="s">
        <v>79</v>
      </c>
      <c r="D72" s="258" t="s">
        <v>71</v>
      </c>
      <c r="E72" s="261">
        <v>5978</v>
      </c>
      <c r="F72" s="258" t="s">
        <v>80</v>
      </c>
      <c r="G72" s="259" t="s">
        <v>49</v>
      </c>
      <c r="H72" s="293">
        <v>8780</v>
      </c>
      <c r="I72" s="267">
        <v>746</v>
      </c>
      <c r="J72" s="267">
        <v>105</v>
      </c>
      <c r="K72" s="267">
        <v>112</v>
      </c>
      <c r="L72" s="267">
        <v>132</v>
      </c>
      <c r="M72" s="267">
        <v>128</v>
      </c>
      <c r="N72" s="267">
        <v>126</v>
      </c>
      <c r="O72" s="267">
        <v>143</v>
      </c>
      <c r="P72" s="267">
        <v>112</v>
      </c>
      <c r="Q72" s="267">
        <v>109</v>
      </c>
      <c r="R72" s="267">
        <v>112</v>
      </c>
      <c r="S72" s="267">
        <v>103</v>
      </c>
      <c r="T72" s="267">
        <v>98</v>
      </c>
      <c r="U72" s="267">
        <v>117</v>
      </c>
      <c r="V72" s="267">
        <v>133</v>
      </c>
      <c r="W72" s="267">
        <v>120</v>
      </c>
      <c r="X72" s="267">
        <v>112</v>
      </c>
      <c r="Y72" s="267">
        <v>119</v>
      </c>
      <c r="Z72" s="267">
        <v>118</v>
      </c>
      <c r="AA72" s="267">
        <v>135</v>
      </c>
      <c r="AB72" s="267">
        <v>128</v>
      </c>
      <c r="AC72" s="267">
        <v>128</v>
      </c>
      <c r="AD72" s="267">
        <v>643</v>
      </c>
      <c r="AE72" s="267">
        <v>646</v>
      </c>
      <c r="AF72" s="267">
        <v>783</v>
      </c>
      <c r="AG72" s="267">
        <v>617</v>
      </c>
      <c r="AH72" s="267">
        <v>671</v>
      </c>
      <c r="AI72" s="267">
        <v>600</v>
      </c>
      <c r="AJ72" s="267">
        <v>568</v>
      </c>
      <c r="AK72" s="267">
        <v>535</v>
      </c>
      <c r="AL72" s="267">
        <v>401</v>
      </c>
      <c r="AM72" s="267">
        <v>344</v>
      </c>
      <c r="AN72" s="267">
        <v>227</v>
      </c>
      <c r="AO72" s="267">
        <v>165</v>
      </c>
      <c r="AP72" s="304">
        <v>190</v>
      </c>
      <c r="AQ72" s="293">
        <v>6</v>
      </c>
      <c r="AR72" s="267">
        <v>48</v>
      </c>
      <c r="AS72" s="273">
        <v>56</v>
      </c>
      <c r="AT72" s="311">
        <v>123</v>
      </c>
    </row>
    <row r="73" spans="2:51" x14ac:dyDescent="0.25">
      <c r="B73" s="343">
        <f t="shared" si="4"/>
        <v>58</v>
      </c>
      <c r="C73" s="258" t="s">
        <v>79</v>
      </c>
      <c r="D73" s="258" t="s">
        <v>71</v>
      </c>
      <c r="E73" s="261">
        <v>5980</v>
      </c>
      <c r="F73" s="258" t="s">
        <v>82</v>
      </c>
      <c r="G73" s="259" t="s">
        <v>28</v>
      </c>
      <c r="H73" s="293">
        <v>2441</v>
      </c>
      <c r="I73" s="267">
        <v>206</v>
      </c>
      <c r="J73" s="267">
        <v>29</v>
      </c>
      <c r="K73" s="267">
        <v>30</v>
      </c>
      <c r="L73" s="267">
        <v>37</v>
      </c>
      <c r="M73" s="267">
        <v>35</v>
      </c>
      <c r="N73" s="267">
        <v>35</v>
      </c>
      <c r="O73" s="267">
        <v>40</v>
      </c>
      <c r="P73" s="267">
        <v>31</v>
      </c>
      <c r="Q73" s="267">
        <v>31</v>
      </c>
      <c r="R73" s="267">
        <v>31</v>
      </c>
      <c r="S73" s="267">
        <v>29</v>
      </c>
      <c r="T73" s="267">
        <v>27</v>
      </c>
      <c r="U73" s="267">
        <v>32</v>
      </c>
      <c r="V73" s="267">
        <v>37</v>
      </c>
      <c r="W73" s="267">
        <v>33</v>
      </c>
      <c r="X73" s="267">
        <v>32</v>
      </c>
      <c r="Y73" s="267">
        <v>33</v>
      </c>
      <c r="Z73" s="267">
        <v>33</v>
      </c>
      <c r="AA73" s="267">
        <v>38</v>
      </c>
      <c r="AB73" s="267">
        <v>35</v>
      </c>
      <c r="AC73" s="267">
        <v>36</v>
      </c>
      <c r="AD73" s="267">
        <v>178</v>
      </c>
      <c r="AE73" s="267">
        <v>179</v>
      </c>
      <c r="AF73" s="267">
        <v>218</v>
      </c>
      <c r="AG73" s="267">
        <v>172</v>
      </c>
      <c r="AH73" s="267">
        <v>186</v>
      </c>
      <c r="AI73" s="267">
        <v>166</v>
      </c>
      <c r="AJ73" s="267">
        <v>158</v>
      </c>
      <c r="AK73" s="267">
        <v>149</v>
      </c>
      <c r="AL73" s="267">
        <v>112</v>
      </c>
      <c r="AM73" s="267">
        <v>96</v>
      </c>
      <c r="AN73" s="267">
        <v>64</v>
      </c>
      <c r="AO73" s="267">
        <v>46</v>
      </c>
      <c r="AP73" s="304">
        <v>53</v>
      </c>
      <c r="AQ73" s="293">
        <v>2</v>
      </c>
      <c r="AR73" s="267">
        <v>13</v>
      </c>
      <c r="AS73" s="273">
        <v>16</v>
      </c>
      <c r="AT73" s="311">
        <v>34</v>
      </c>
    </row>
    <row r="74" spans="2:51" x14ac:dyDescent="0.25">
      <c r="B74" s="343">
        <f t="shared" si="4"/>
        <v>59</v>
      </c>
      <c r="C74" s="258" t="s">
        <v>79</v>
      </c>
      <c r="D74" s="258" t="s">
        <v>71</v>
      </c>
      <c r="E74" s="261">
        <v>5979</v>
      </c>
      <c r="F74" s="258" t="s">
        <v>81</v>
      </c>
      <c r="G74" s="259" t="s">
        <v>28</v>
      </c>
      <c r="H74" s="293">
        <v>3333</v>
      </c>
      <c r="I74" s="267">
        <v>281</v>
      </c>
      <c r="J74" s="267">
        <v>40</v>
      </c>
      <c r="K74" s="267">
        <v>41</v>
      </c>
      <c r="L74" s="267">
        <v>50</v>
      </c>
      <c r="M74" s="267">
        <v>48</v>
      </c>
      <c r="N74" s="267">
        <v>48</v>
      </c>
      <c r="O74" s="267">
        <v>54</v>
      </c>
      <c r="P74" s="267">
        <v>43</v>
      </c>
      <c r="Q74" s="267">
        <v>42</v>
      </c>
      <c r="R74" s="267">
        <v>42</v>
      </c>
      <c r="S74" s="267">
        <v>40</v>
      </c>
      <c r="T74" s="267">
        <v>37</v>
      </c>
      <c r="U74" s="267">
        <v>44</v>
      </c>
      <c r="V74" s="267">
        <v>51</v>
      </c>
      <c r="W74" s="267">
        <v>45</v>
      </c>
      <c r="X74" s="267">
        <v>43</v>
      </c>
      <c r="Y74" s="267">
        <v>45</v>
      </c>
      <c r="Z74" s="267">
        <v>45</v>
      </c>
      <c r="AA74" s="267">
        <v>52</v>
      </c>
      <c r="AB74" s="267">
        <v>48</v>
      </c>
      <c r="AC74" s="267">
        <v>49</v>
      </c>
      <c r="AD74" s="267">
        <v>244</v>
      </c>
      <c r="AE74" s="267">
        <v>245</v>
      </c>
      <c r="AF74" s="267">
        <v>298</v>
      </c>
      <c r="AG74" s="267">
        <v>234</v>
      </c>
      <c r="AH74" s="267">
        <v>255</v>
      </c>
      <c r="AI74" s="267">
        <v>227</v>
      </c>
      <c r="AJ74" s="267">
        <v>215</v>
      </c>
      <c r="AK74" s="267">
        <v>203</v>
      </c>
      <c r="AL74" s="267">
        <v>153</v>
      </c>
      <c r="AM74" s="267">
        <v>131</v>
      </c>
      <c r="AN74" s="267">
        <v>87</v>
      </c>
      <c r="AO74" s="267">
        <v>62</v>
      </c>
      <c r="AP74" s="304">
        <v>72</v>
      </c>
      <c r="AQ74" s="293">
        <v>2</v>
      </c>
      <c r="AR74" s="267">
        <v>18</v>
      </c>
      <c r="AS74" s="273">
        <v>21</v>
      </c>
      <c r="AT74" s="311">
        <v>47</v>
      </c>
    </row>
    <row r="75" spans="2:51" x14ac:dyDescent="0.25">
      <c r="B75" s="343">
        <f t="shared" si="4"/>
        <v>60</v>
      </c>
      <c r="C75" s="258" t="s">
        <v>79</v>
      </c>
      <c r="D75" s="258" t="s">
        <v>71</v>
      </c>
      <c r="E75" s="261"/>
      <c r="F75" s="258" t="s">
        <v>242</v>
      </c>
      <c r="G75" s="259" t="s">
        <v>30</v>
      </c>
      <c r="H75" s="293">
        <v>4961</v>
      </c>
      <c r="I75" s="267">
        <v>417</v>
      </c>
      <c r="J75" s="267">
        <v>58</v>
      </c>
      <c r="K75" s="267">
        <v>61</v>
      </c>
      <c r="L75" s="267">
        <v>74</v>
      </c>
      <c r="M75" s="267">
        <v>72</v>
      </c>
      <c r="N75" s="267">
        <v>71</v>
      </c>
      <c r="O75" s="267">
        <v>81</v>
      </c>
      <c r="P75" s="267">
        <v>64</v>
      </c>
      <c r="Q75" s="267">
        <v>62</v>
      </c>
      <c r="R75" s="267">
        <v>63</v>
      </c>
      <c r="S75" s="267">
        <v>59</v>
      </c>
      <c r="T75" s="267">
        <v>55</v>
      </c>
      <c r="U75" s="267">
        <v>65</v>
      </c>
      <c r="V75" s="267">
        <v>76</v>
      </c>
      <c r="W75" s="267">
        <v>68</v>
      </c>
      <c r="X75" s="267">
        <v>64</v>
      </c>
      <c r="Y75" s="267">
        <v>68</v>
      </c>
      <c r="Z75" s="267">
        <v>67</v>
      </c>
      <c r="AA75" s="267">
        <v>77</v>
      </c>
      <c r="AB75" s="267">
        <v>72</v>
      </c>
      <c r="AC75" s="267">
        <v>73</v>
      </c>
      <c r="AD75" s="267">
        <v>363</v>
      </c>
      <c r="AE75" s="267">
        <v>365</v>
      </c>
      <c r="AF75" s="267">
        <v>443</v>
      </c>
      <c r="AG75" s="267">
        <v>349</v>
      </c>
      <c r="AH75" s="267">
        <v>379</v>
      </c>
      <c r="AI75" s="267">
        <v>338</v>
      </c>
      <c r="AJ75" s="267">
        <v>320</v>
      </c>
      <c r="AK75" s="267">
        <v>302</v>
      </c>
      <c r="AL75" s="267">
        <v>227</v>
      </c>
      <c r="AM75" s="267">
        <v>195</v>
      </c>
      <c r="AN75" s="267">
        <v>129</v>
      </c>
      <c r="AO75" s="267">
        <v>93</v>
      </c>
      <c r="AP75" s="304">
        <v>108</v>
      </c>
      <c r="AQ75" s="293">
        <v>4</v>
      </c>
      <c r="AR75" s="267">
        <v>27</v>
      </c>
      <c r="AS75" s="273">
        <v>32</v>
      </c>
      <c r="AT75" s="311">
        <v>69</v>
      </c>
    </row>
    <row r="76" spans="2:51" ht="15.75" thickBot="1" x14ac:dyDescent="0.3">
      <c r="B76" s="345">
        <f t="shared" si="4"/>
        <v>61</v>
      </c>
      <c r="C76" s="258" t="s">
        <v>79</v>
      </c>
      <c r="D76" s="258" t="s">
        <v>71</v>
      </c>
      <c r="E76" s="261">
        <v>29044</v>
      </c>
      <c r="F76" s="238" t="s">
        <v>83</v>
      </c>
      <c r="G76" s="259" t="s">
        <v>28</v>
      </c>
      <c r="H76" s="317" t="s">
        <v>256</v>
      </c>
      <c r="I76" s="231" t="s">
        <v>256</v>
      </c>
      <c r="J76" s="231" t="s">
        <v>256</v>
      </c>
      <c r="K76" s="231" t="s">
        <v>256</v>
      </c>
      <c r="L76" s="231" t="s">
        <v>256</v>
      </c>
      <c r="M76" s="231" t="s">
        <v>256</v>
      </c>
      <c r="N76" s="231" t="s">
        <v>256</v>
      </c>
      <c r="O76" s="231" t="s">
        <v>256</v>
      </c>
      <c r="P76" s="231" t="s">
        <v>256</v>
      </c>
      <c r="Q76" s="231" t="s">
        <v>256</v>
      </c>
      <c r="R76" s="231" t="s">
        <v>256</v>
      </c>
      <c r="S76" s="231" t="s">
        <v>256</v>
      </c>
      <c r="T76" s="231" t="s">
        <v>256</v>
      </c>
      <c r="U76" s="231" t="s">
        <v>256</v>
      </c>
      <c r="V76" s="231" t="s">
        <v>256</v>
      </c>
      <c r="W76" s="231" t="s">
        <v>256</v>
      </c>
      <c r="X76" s="231" t="s">
        <v>256</v>
      </c>
      <c r="Y76" s="231" t="s">
        <v>256</v>
      </c>
      <c r="Z76" s="231" t="s">
        <v>256</v>
      </c>
      <c r="AA76" s="231" t="s">
        <v>256</v>
      </c>
      <c r="AB76" s="231" t="s">
        <v>256</v>
      </c>
      <c r="AC76" s="231" t="s">
        <v>256</v>
      </c>
      <c r="AD76" s="231" t="s">
        <v>256</v>
      </c>
      <c r="AE76" s="231" t="s">
        <v>256</v>
      </c>
      <c r="AF76" s="231" t="s">
        <v>256</v>
      </c>
      <c r="AG76" s="231" t="s">
        <v>256</v>
      </c>
      <c r="AH76" s="231" t="s">
        <v>256</v>
      </c>
      <c r="AI76" s="231" t="s">
        <v>256</v>
      </c>
      <c r="AJ76" s="231" t="s">
        <v>256</v>
      </c>
      <c r="AK76" s="231" t="s">
        <v>256</v>
      </c>
      <c r="AL76" s="231" t="s">
        <v>256</v>
      </c>
      <c r="AM76" s="231" t="s">
        <v>256</v>
      </c>
      <c r="AN76" s="231" t="s">
        <v>256</v>
      </c>
      <c r="AO76" s="231" t="s">
        <v>256</v>
      </c>
      <c r="AP76" s="231" t="s">
        <v>256</v>
      </c>
      <c r="AQ76" s="317" t="s">
        <v>256</v>
      </c>
      <c r="AR76" s="231" t="s">
        <v>256</v>
      </c>
      <c r="AS76" s="318" t="s">
        <v>256</v>
      </c>
      <c r="AT76" s="326" t="s">
        <v>256</v>
      </c>
      <c r="AU76" s="224"/>
      <c r="AV76" s="224"/>
      <c r="AW76" s="224"/>
      <c r="AX76" s="224"/>
      <c r="AY76" s="224"/>
    </row>
    <row r="77" spans="2:51" s="224" customFormat="1" ht="15.75" thickBot="1" x14ac:dyDescent="0.3">
      <c r="B77" s="334"/>
      <c r="C77" s="266" t="s">
        <v>0</v>
      </c>
      <c r="D77" s="266" t="s">
        <v>139</v>
      </c>
      <c r="E77" s="266" t="s">
        <v>1</v>
      </c>
      <c r="F77" s="232" t="s">
        <v>197</v>
      </c>
      <c r="G77" s="233"/>
      <c r="H77" s="321">
        <f>+SUM(H78:H98)</f>
        <v>66636</v>
      </c>
      <c r="I77" s="268">
        <f t="shared" ref="I77:AT77" si="8">+SUM(I78:I98)</f>
        <v>5239</v>
      </c>
      <c r="J77" s="268">
        <f t="shared" si="8"/>
        <v>699</v>
      </c>
      <c r="K77" s="268">
        <f t="shared" si="8"/>
        <v>774</v>
      </c>
      <c r="L77" s="268">
        <f t="shared" si="8"/>
        <v>872</v>
      </c>
      <c r="M77" s="268">
        <f t="shared" si="8"/>
        <v>950</v>
      </c>
      <c r="N77" s="268">
        <f t="shared" si="8"/>
        <v>961</v>
      </c>
      <c r="O77" s="268">
        <f t="shared" si="8"/>
        <v>983</v>
      </c>
      <c r="P77" s="268">
        <f t="shared" si="8"/>
        <v>987</v>
      </c>
      <c r="Q77" s="268">
        <f t="shared" si="8"/>
        <v>988</v>
      </c>
      <c r="R77" s="268">
        <f t="shared" si="8"/>
        <v>952</v>
      </c>
      <c r="S77" s="268">
        <f t="shared" si="8"/>
        <v>949</v>
      </c>
      <c r="T77" s="268">
        <f t="shared" si="8"/>
        <v>1052</v>
      </c>
      <c r="U77" s="268">
        <f t="shared" si="8"/>
        <v>1107</v>
      </c>
      <c r="V77" s="268">
        <f t="shared" si="8"/>
        <v>1020</v>
      </c>
      <c r="W77" s="268">
        <f t="shared" si="8"/>
        <v>1024</v>
      </c>
      <c r="X77" s="268">
        <f t="shared" si="8"/>
        <v>1094</v>
      </c>
      <c r="Y77" s="268">
        <f t="shared" si="8"/>
        <v>929</v>
      </c>
      <c r="Z77" s="268">
        <f t="shared" si="8"/>
        <v>940</v>
      </c>
      <c r="AA77" s="268">
        <f t="shared" si="8"/>
        <v>951</v>
      </c>
      <c r="AB77" s="268">
        <f t="shared" si="8"/>
        <v>1033</v>
      </c>
      <c r="AC77" s="268">
        <f t="shared" si="8"/>
        <v>985</v>
      </c>
      <c r="AD77" s="268">
        <f t="shared" si="8"/>
        <v>4082</v>
      </c>
      <c r="AE77" s="268">
        <f t="shared" si="8"/>
        <v>4919</v>
      </c>
      <c r="AF77" s="268">
        <f t="shared" si="8"/>
        <v>5479</v>
      </c>
      <c r="AG77" s="268">
        <f t="shared" si="8"/>
        <v>4976</v>
      </c>
      <c r="AH77" s="268">
        <f t="shared" si="8"/>
        <v>4678</v>
      </c>
      <c r="AI77" s="268">
        <f t="shared" si="8"/>
        <v>4258</v>
      </c>
      <c r="AJ77" s="268">
        <f t="shared" si="8"/>
        <v>3784</v>
      </c>
      <c r="AK77" s="268">
        <f t="shared" si="8"/>
        <v>3748</v>
      </c>
      <c r="AL77" s="268">
        <f t="shared" si="8"/>
        <v>2999</v>
      </c>
      <c r="AM77" s="268">
        <f t="shared" si="8"/>
        <v>2715</v>
      </c>
      <c r="AN77" s="268">
        <f t="shared" si="8"/>
        <v>2040</v>
      </c>
      <c r="AO77" s="268">
        <f t="shared" si="8"/>
        <v>1704</v>
      </c>
      <c r="AP77" s="268">
        <f t="shared" si="8"/>
        <v>2004</v>
      </c>
      <c r="AQ77" s="321">
        <f t="shared" si="8"/>
        <v>46</v>
      </c>
      <c r="AR77" s="268">
        <f t="shared" si="8"/>
        <v>325</v>
      </c>
      <c r="AS77" s="322">
        <f t="shared" si="8"/>
        <v>375</v>
      </c>
      <c r="AT77" s="328">
        <f t="shared" si="8"/>
        <v>820</v>
      </c>
    </row>
    <row r="78" spans="2:51" x14ac:dyDescent="0.25">
      <c r="B78" s="342">
        <f>+B76+1</f>
        <v>62</v>
      </c>
      <c r="C78" s="234" t="s">
        <v>20</v>
      </c>
      <c r="D78" s="234" t="s">
        <v>84</v>
      </c>
      <c r="E78" s="243">
        <v>5864</v>
      </c>
      <c r="F78" s="234" t="s">
        <v>99</v>
      </c>
      <c r="G78" s="235" t="s">
        <v>30</v>
      </c>
      <c r="H78" s="297">
        <v>2858</v>
      </c>
      <c r="I78" s="269">
        <v>205</v>
      </c>
      <c r="J78" s="269">
        <v>27</v>
      </c>
      <c r="K78" s="269">
        <v>29</v>
      </c>
      <c r="L78" s="269">
        <v>36</v>
      </c>
      <c r="M78" s="269">
        <v>37</v>
      </c>
      <c r="N78" s="269">
        <v>37</v>
      </c>
      <c r="O78" s="269">
        <v>39</v>
      </c>
      <c r="P78" s="269">
        <v>48</v>
      </c>
      <c r="Q78" s="269">
        <v>48</v>
      </c>
      <c r="R78" s="269">
        <v>47</v>
      </c>
      <c r="S78" s="269">
        <v>47</v>
      </c>
      <c r="T78" s="269">
        <v>50</v>
      </c>
      <c r="U78" s="269">
        <v>53</v>
      </c>
      <c r="V78" s="269">
        <v>51</v>
      </c>
      <c r="W78" s="269">
        <v>48</v>
      </c>
      <c r="X78" s="269">
        <v>54</v>
      </c>
      <c r="Y78" s="269">
        <v>46</v>
      </c>
      <c r="Z78" s="269">
        <v>47</v>
      </c>
      <c r="AA78" s="269">
        <v>44</v>
      </c>
      <c r="AB78" s="269">
        <v>52</v>
      </c>
      <c r="AC78" s="269">
        <v>46</v>
      </c>
      <c r="AD78" s="269">
        <v>179</v>
      </c>
      <c r="AE78" s="269">
        <v>220</v>
      </c>
      <c r="AF78" s="269">
        <v>242</v>
      </c>
      <c r="AG78" s="269">
        <v>214</v>
      </c>
      <c r="AH78" s="269">
        <v>196</v>
      </c>
      <c r="AI78" s="269">
        <v>174</v>
      </c>
      <c r="AJ78" s="269">
        <v>154</v>
      </c>
      <c r="AK78" s="269">
        <v>145</v>
      </c>
      <c r="AL78" s="269">
        <v>116</v>
      </c>
      <c r="AM78" s="269">
        <v>105</v>
      </c>
      <c r="AN78" s="269">
        <v>81</v>
      </c>
      <c r="AO78" s="269">
        <v>67</v>
      </c>
      <c r="AP78" s="303">
        <v>79</v>
      </c>
      <c r="AQ78" s="297">
        <v>2</v>
      </c>
      <c r="AR78" s="269">
        <v>12</v>
      </c>
      <c r="AS78" s="272">
        <v>15</v>
      </c>
      <c r="AT78" s="310">
        <v>32</v>
      </c>
    </row>
    <row r="79" spans="2:51" x14ac:dyDescent="0.25">
      <c r="B79" s="343">
        <f t="shared" si="4"/>
        <v>63</v>
      </c>
      <c r="C79" s="258" t="s">
        <v>20</v>
      </c>
      <c r="D79" s="258" t="s">
        <v>84</v>
      </c>
      <c r="E79" s="261">
        <v>5861</v>
      </c>
      <c r="F79" s="258" t="s">
        <v>96</v>
      </c>
      <c r="G79" s="259" t="s">
        <v>30</v>
      </c>
      <c r="H79" s="293">
        <v>4712</v>
      </c>
      <c r="I79" s="267">
        <v>339</v>
      </c>
      <c r="J79" s="267">
        <v>45</v>
      </c>
      <c r="K79" s="267">
        <v>48</v>
      </c>
      <c r="L79" s="267">
        <v>60</v>
      </c>
      <c r="M79" s="267">
        <v>61</v>
      </c>
      <c r="N79" s="267">
        <v>61</v>
      </c>
      <c r="O79" s="267">
        <v>64</v>
      </c>
      <c r="P79" s="267">
        <v>79</v>
      </c>
      <c r="Q79" s="267">
        <v>79</v>
      </c>
      <c r="R79" s="267">
        <v>77</v>
      </c>
      <c r="S79" s="267">
        <v>78</v>
      </c>
      <c r="T79" s="267">
        <v>84</v>
      </c>
      <c r="U79" s="267">
        <v>87</v>
      </c>
      <c r="V79" s="267">
        <v>84</v>
      </c>
      <c r="W79" s="267">
        <v>79</v>
      </c>
      <c r="X79" s="267">
        <v>90</v>
      </c>
      <c r="Y79" s="267">
        <v>76</v>
      </c>
      <c r="Z79" s="267">
        <v>77</v>
      </c>
      <c r="AA79" s="267">
        <v>72</v>
      </c>
      <c r="AB79" s="267">
        <v>85</v>
      </c>
      <c r="AC79" s="267">
        <v>77</v>
      </c>
      <c r="AD79" s="267">
        <v>295</v>
      </c>
      <c r="AE79" s="267">
        <v>362</v>
      </c>
      <c r="AF79" s="267">
        <v>400</v>
      </c>
      <c r="AG79" s="267">
        <v>353</v>
      </c>
      <c r="AH79" s="267">
        <v>323</v>
      </c>
      <c r="AI79" s="267">
        <v>287</v>
      </c>
      <c r="AJ79" s="267">
        <v>254</v>
      </c>
      <c r="AK79" s="267">
        <v>238</v>
      </c>
      <c r="AL79" s="267">
        <v>191</v>
      </c>
      <c r="AM79" s="267">
        <v>172</v>
      </c>
      <c r="AN79" s="267">
        <v>133</v>
      </c>
      <c r="AO79" s="267">
        <v>110</v>
      </c>
      <c r="AP79" s="304">
        <v>131</v>
      </c>
      <c r="AQ79" s="293">
        <v>3</v>
      </c>
      <c r="AR79" s="267">
        <v>21</v>
      </c>
      <c r="AS79" s="273">
        <v>24</v>
      </c>
      <c r="AT79" s="311">
        <v>53</v>
      </c>
    </row>
    <row r="80" spans="2:51" x14ac:dyDescent="0.25">
      <c r="B80" s="343">
        <f t="shared" si="4"/>
        <v>64</v>
      </c>
      <c r="C80" s="258" t="s">
        <v>20</v>
      </c>
      <c r="D80" s="258" t="s">
        <v>84</v>
      </c>
      <c r="E80" s="261">
        <v>5870</v>
      </c>
      <c r="F80" s="258" t="s">
        <v>105</v>
      </c>
      <c r="G80" s="259" t="s">
        <v>28</v>
      </c>
      <c r="H80" s="293">
        <v>2128</v>
      </c>
      <c r="I80" s="267">
        <v>154</v>
      </c>
      <c r="J80" s="267">
        <v>21</v>
      </c>
      <c r="K80" s="267">
        <v>22</v>
      </c>
      <c r="L80" s="267">
        <v>27</v>
      </c>
      <c r="M80" s="267">
        <v>27</v>
      </c>
      <c r="N80" s="267">
        <v>28</v>
      </c>
      <c r="O80" s="267">
        <v>29</v>
      </c>
      <c r="P80" s="267">
        <v>36</v>
      </c>
      <c r="Q80" s="267">
        <v>36</v>
      </c>
      <c r="R80" s="267">
        <v>34</v>
      </c>
      <c r="S80" s="267">
        <v>35</v>
      </c>
      <c r="T80" s="267">
        <v>38</v>
      </c>
      <c r="U80" s="267">
        <v>39</v>
      </c>
      <c r="V80" s="267">
        <v>38</v>
      </c>
      <c r="W80" s="267">
        <v>36</v>
      </c>
      <c r="X80" s="267">
        <v>40</v>
      </c>
      <c r="Y80" s="267">
        <v>35</v>
      </c>
      <c r="Z80" s="267">
        <v>35</v>
      </c>
      <c r="AA80" s="267">
        <v>32</v>
      </c>
      <c r="AB80" s="267">
        <v>38</v>
      </c>
      <c r="AC80" s="267">
        <v>34</v>
      </c>
      <c r="AD80" s="267">
        <v>133</v>
      </c>
      <c r="AE80" s="267">
        <v>163</v>
      </c>
      <c r="AF80" s="267">
        <v>181</v>
      </c>
      <c r="AG80" s="267">
        <v>160</v>
      </c>
      <c r="AH80" s="267">
        <v>146</v>
      </c>
      <c r="AI80" s="267">
        <v>130</v>
      </c>
      <c r="AJ80" s="267">
        <v>114</v>
      </c>
      <c r="AK80" s="267">
        <v>108</v>
      </c>
      <c r="AL80" s="267">
        <v>87</v>
      </c>
      <c r="AM80" s="267">
        <v>78</v>
      </c>
      <c r="AN80" s="267">
        <v>60</v>
      </c>
      <c r="AO80" s="267">
        <v>49</v>
      </c>
      <c r="AP80" s="304">
        <v>59</v>
      </c>
      <c r="AQ80" s="293">
        <v>1</v>
      </c>
      <c r="AR80" s="267">
        <v>9</v>
      </c>
      <c r="AS80" s="273">
        <v>11</v>
      </c>
      <c r="AT80" s="311">
        <v>24</v>
      </c>
    </row>
    <row r="81" spans="2:51" x14ac:dyDescent="0.25">
      <c r="B81" s="343">
        <f t="shared" si="4"/>
        <v>65</v>
      </c>
      <c r="C81" s="258" t="s">
        <v>20</v>
      </c>
      <c r="D81" s="258" t="s">
        <v>84</v>
      </c>
      <c r="E81" s="261">
        <v>5867</v>
      </c>
      <c r="F81" s="258" t="s">
        <v>102</v>
      </c>
      <c r="G81" s="259" t="s">
        <v>28</v>
      </c>
      <c r="H81" s="293">
        <v>1287</v>
      </c>
      <c r="I81" s="267">
        <v>93</v>
      </c>
      <c r="J81" s="267">
        <v>12</v>
      </c>
      <c r="K81" s="267">
        <v>13</v>
      </c>
      <c r="L81" s="267">
        <v>16</v>
      </c>
      <c r="M81" s="267">
        <v>17</v>
      </c>
      <c r="N81" s="267">
        <v>17</v>
      </c>
      <c r="O81" s="267">
        <v>18</v>
      </c>
      <c r="P81" s="267">
        <v>22</v>
      </c>
      <c r="Q81" s="267">
        <v>22</v>
      </c>
      <c r="R81" s="267">
        <v>21</v>
      </c>
      <c r="S81" s="267">
        <v>21</v>
      </c>
      <c r="T81" s="267">
        <v>23</v>
      </c>
      <c r="U81" s="267">
        <v>24</v>
      </c>
      <c r="V81" s="267">
        <v>23</v>
      </c>
      <c r="W81" s="267">
        <v>21</v>
      </c>
      <c r="X81" s="267">
        <v>25</v>
      </c>
      <c r="Y81" s="267">
        <v>20</v>
      </c>
      <c r="Z81" s="267">
        <v>21</v>
      </c>
      <c r="AA81" s="267">
        <v>20</v>
      </c>
      <c r="AB81" s="267">
        <v>23</v>
      </c>
      <c r="AC81" s="267">
        <v>21</v>
      </c>
      <c r="AD81" s="267">
        <v>81</v>
      </c>
      <c r="AE81" s="267">
        <v>99</v>
      </c>
      <c r="AF81" s="267">
        <v>109</v>
      </c>
      <c r="AG81" s="267">
        <v>97</v>
      </c>
      <c r="AH81" s="267">
        <v>88</v>
      </c>
      <c r="AI81" s="267">
        <v>78</v>
      </c>
      <c r="AJ81" s="267">
        <v>69</v>
      </c>
      <c r="AK81" s="267">
        <v>65</v>
      </c>
      <c r="AL81" s="267">
        <v>52</v>
      </c>
      <c r="AM81" s="267">
        <v>47</v>
      </c>
      <c r="AN81" s="267">
        <v>36</v>
      </c>
      <c r="AO81" s="267">
        <v>30</v>
      </c>
      <c r="AP81" s="304">
        <v>36</v>
      </c>
      <c r="AQ81" s="293">
        <v>1</v>
      </c>
      <c r="AR81" s="267">
        <v>6</v>
      </c>
      <c r="AS81" s="273">
        <v>7</v>
      </c>
      <c r="AT81" s="311">
        <v>14</v>
      </c>
    </row>
    <row r="82" spans="2:51" x14ac:dyDescent="0.25">
      <c r="B82" s="343">
        <f t="shared" si="4"/>
        <v>66</v>
      </c>
      <c r="C82" s="258" t="s">
        <v>20</v>
      </c>
      <c r="D82" s="258" t="s">
        <v>84</v>
      </c>
      <c r="E82" s="261">
        <v>5862</v>
      </c>
      <c r="F82" s="258" t="s">
        <v>97</v>
      </c>
      <c r="G82" s="259" t="s">
        <v>30</v>
      </c>
      <c r="H82" s="293">
        <v>9044</v>
      </c>
      <c r="I82" s="267">
        <v>647</v>
      </c>
      <c r="J82" s="267">
        <v>86</v>
      </c>
      <c r="K82" s="267">
        <v>91</v>
      </c>
      <c r="L82" s="267">
        <v>114</v>
      </c>
      <c r="M82" s="267">
        <v>117</v>
      </c>
      <c r="N82" s="267">
        <v>116</v>
      </c>
      <c r="O82" s="267">
        <v>123</v>
      </c>
      <c r="P82" s="267">
        <v>152</v>
      </c>
      <c r="Q82" s="267">
        <v>149</v>
      </c>
      <c r="R82" s="267">
        <v>148</v>
      </c>
      <c r="S82" s="267">
        <v>149</v>
      </c>
      <c r="T82" s="267">
        <v>159</v>
      </c>
      <c r="U82" s="267">
        <v>169</v>
      </c>
      <c r="V82" s="267">
        <v>162</v>
      </c>
      <c r="W82" s="267">
        <v>151</v>
      </c>
      <c r="X82" s="267">
        <v>174</v>
      </c>
      <c r="Y82" s="267">
        <v>143</v>
      </c>
      <c r="Z82" s="267">
        <v>147</v>
      </c>
      <c r="AA82" s="267">
        <v>138</v>
      </c>
      <c r="AB82" s="267">
        <v>165</v>
      </c>
      <c r="AC82" s="267">
        <v>148</v>
      </c>
      <c r="AD82" s="267">
        <v>566</v>
      </c>
      <c r="AE82" s="267">
        <v>695</v>
      </c>
      <c r="AF82" s="267">
        <v>767</v>
      </c>
      <c r="AG82" s="267">
        <v>679</v>
      </c>
      <c r="AH82" s="267">
        <v>618</v>
      </c>
      <c r="AI82" s="267">
        <v>550</v>
      </c>
      <c r="AJ82" s="267">
        <v>488</v>
      </c>
      <c r="AK82" s="267">
        <v>458</v>
      </c>
      <c r="AL82" s="267">
        <v>367</v>
      </c>
      <c r="AM82" s="267">
        <v>333</v>
      </c>
      <c r="AN82" s="267">
        <v>256</v>
      </c>
      <c r="AO82" s="267">
        <v>214</v>
      </c>
      <c r="AP82" s="304">
        <v>252</v>
      </c>
      <c r="AQ82" s="293">
        <v>5</v>
      </c>
      <c r="AR82" s="267">
        <v>39</v>
      </c>
      <c r="AS82" s="273">
        <v>47</v>
      </c>
      <c r="AT82" s="311">
        <v>101</v>
      </c>
    </row>
    <row r="83" spans="2:51" x14ac:dyDescent="0.25">
      <c r="B83" s="343">
        <f t="shared" si="4"/>
        <v>67</v>
      </c>
      <c r="C83" s="258" t="s">
        <v>20</v>
      </c>
      <c r="D83" s="258" t="s">
        <v>84</v>
      </c>
      <c r="E83" s="261">
        <v>5982</v>
      </c>
      <c r="F83" s="258" t="s">
        <v>106</v>
      </c>
      <c r="G83" s="259" t="s">
        <v>30</v>
      </c>
      <c r="H83" s="317" t="s">
        <v>256</v>
      </c>
      <c r="I83" s="231" t="s">
        <v>256</v>
      </c>
      <c r="J83" s="231" t="s">
        <v>256</v>
      </c>
      <c r="K83" s="231" t="s">
        <v>256</v>
      </c>
      <c r="L83" s="231" t="s">
        <v>256</v>
      </c>
      <c r="M83" s="231" t="s">
        <v>256</v>
      </c>
      <c r="N83" s="231" t="s">
        <v>256</v>
      </c>
      <c r="O83" s="231" t="s">
        <v>256</v>
      </c>
      <c r="P83" s="231" t="s">
        <v>256</v>
      </c>
      <c r="Q83" s="231" t="s">
        <v>256</v>
      </c>
      <c r="R83" s="231" t="s">
        <v>256</v>
      </c>
      <c r="S83" s="231" t="s">
        <v>256</v>
      </c>
      <c r="T83" s="231" t="s">
        <v>256</v>
      </c>
      <c r="U83" s="231" t="s">
        <v>256</v>
      </c>
      <c r="V83" s="231" t="s">
        <v>256</v>
      </c>
      <c r="W83" s="231" t="s">
        <v>256</v>
      </c>
      <c r="X83" s="231" t="s">
        <v>256</v>
      </c>
      <c r="Y83" s="231" t="s">
        <v>256</v>
      </c>
      <c r="Z83" s="231" t="s">
        <v>256</v>
      </c>
      <c r="AA83" s="231" t="s">
        <v>256</v>
      </c>
      <c r="AB83" s="231" t="s">
        <v>256</v>
      </c>
      <c r="AC83" s="231" t="s">
        <v>256</v>
      </c>
      <c r="AD83" s="231" t="s">
        <v>256</v>
      </c>
      <c r="AE83" s="231" t="s">
        <v>256</v>
      </c>
      <c r="AF83" s="231" t="s">
        <v>256</v>
      </c>
      <c r="AG83" s="231" t="s">
        <v>256</v>
      </c>
      <c r="AH83" s="231" t="s">
        <v>256</v>
      </c>
      <c r="AI83" s="231" t="s">
        <v>256</v>
      </c>
      <c r="AJ83" s="231" t="s">
        <v>256</v>
      </c>
      <c r="AK83" s="231" t="s">
        <v>256</v>
      </c>
      <c r="AL83" s="231" t="s">
        <v>256</v>
      </c>
      <c r="AM83" s="231" t="s">
        <v>256</v>
      </c>
      <c r="AN83" s="231" t="s">
        <v>256</v>
      </c>
      <c r="AO83" s="231" t="s">
        <v>256</v>
      </c>
      <c r="AP83" s="231" t="s">
        <v>256</v>
      </c>
      <c r="AQ83" s="317" t="s">
        <v>256</v>
      </c>
      <c r="AR83" s="231" t="s">
        <v>256</v>
      </c>
      <c r="AS83" s="318" t="s">
        <v>256</v>
      </c>
      <c r="AT83" s="326" t="s">
        <v>256</v>
      </c>
      <c r="AU83" s="224"/>
      <c r="AV83" s="224"/>
      <c r="AW83" s="224"/>
      <c r="AX83" s="224"/>
      <c r="AY83" s="224"/>
    </row>
    <row r="84" spans="2:51" x14ac:dyDescent="0.25">
      <c r="B84" s="343">
        <f t="shared" ref="B84:B98" si="9">+B83+1</f>
        <v>68</v>
      </c>
      <c r="C84" s="258" t="s">
        <v>20</v>
      </c>
      <c r="D84" s="258" t="s">
        <v>84</v>
      </c>
      <c r="E84" s="261">
        <v>5868</v>
      </c>
      <c r="F84" s="258" t="s">
        <v>103</v>
      </c>
      <c r="G84" s="259" t="s">
        <v>28</v>
      </c>
      <c r="H84" s="293">
        <v>3212</v>
      </c>
      <c r="I84" s="267">
        <v>231</v>
      </c>
      <c r="J84" s="267">
        <v>31</v>
      </c>
      <c r="K84" s="267">
        <v>33</v>
      </c>
      <c r="L84" s="267">
        <v>40</v>
      </c>
      <c r="M84" s="267">
        <v>42</v>
      </c>
      <c r="N84" s="267">
        <v>42</v>
      </c>
      <c r="O84" s="267">
        <v>43</v>
      </c>
      <c r="P84" s="267">
        <v>54</v>
      </c>
      <c r="Q84" s="267">
        <v>54</v>
      </c>
      <c r="R84" s="267">
        <v>52</v>
      </c>
      <c r="S84" s="267">
        <v>53</v>
      </c>
      <c r="T84" s="267">
        <v>57</v>
      </c>
      <c r="U84" s="267">
        <v>60</v>
      </c>
      <c r="V84" s="267">
        <v>57</v>
      </c>
      <c r="W84" s="267">
        <v>54</v>
      </c>
      <c r="X84" s="267">
        <v>61</v>
      </c>
      <c r="Y84" s="267">
        <v>52</v>
      </c>
      <c r="Z84" s="267">
        <v>53</v>
      </c>
      <c r="AA84" s="267">
        <v>49</v>
      </c>
      <c r="AB84" s="267">
        <v>58</v>
      </c>
      <c r="AC84" s="267">
        <v>52</v>
      </c>
      <c r="AD84" s="267">
        <v>201</v>
      </c>
      <c r="AE84" s="267">
        <v>247</v>
      </c>
      <c r="AF84" s="267">
        <v>273</v>
      </c>
      <c r="AG84" s="267">
        <v>241</v>
      </c>
      <c r="AH84" s="267">
        <v>220</v>
      </c>
      <c r="AI84" s="267">
        <v>195</v>
      </c>
      <c r="AJ84" s="267">
        <v>173</v>
      </c>
      <c r="AK84" s="267">
        <v>163</v>
      </c>
      <c r="AL84" s="267">
        <v>131</v>
      </c>
      <c r="AM84" s="267">
        <v>117</v>
      </c>
      <c r="AN84" s="267">
        <v>90</v>
      </c>
      <c r="AO84" s="267">
        <v>75</v>
      </c>
      <c r="AP84" s="304">
        <v>89</v>
      </c>
      <c r="AQ84" s="293">
        <v>2</v>
      </c>
      <c r="AR84" s="267">
        <v>14</v>
      </c>
      <c r="AS84" s="273">
        <v>16</v>
      </c>
      <c r="AT84" s="311">
        <v>36</v>
      </c>
    </row>
    <row r="85" spans="2:51" x14ac:dyDescent="0.25">
      <c r="B85" s="343">
        <f t="shared" si="9"/>
        <v>69</v>
      </c>
      <c r="C85" s="258" t="s">
        <v>20</v>
      </c>
      <c r="D85" s="258" t="s">
        <v>84</v>
      </c>
      <c r="E85" s="261">
        <v>5863</v>
      </c>
      <c r="F85" s="258" t="s">
        <v>98</v>
      </c>
      <c r="G85" s="259" t="s">
        <v>30</v>
      </c>
      <c r="H85" s="293">
        <v>5862</v>
      </c>
      <c r="I85" s="267">
        <v>421</v>
      </c>
      <c r="J85" s="267">
        <v>56</v>
      </c>
      <c r="K85" s="267">
        <v>59</v>
      </c>
      <c r="L85" s="267">
        <v>74</v>
      </c>
      <c r="M85" s="267">
        <v>76</v>
      </c>
      <c r="N85" s="267">
        <v>76</v>
      </c>
      <c r="O85" s="267">
        <v>80</v>
      </c>
      <c r="P85" s="267">
        <v>99</v>
      </c>
      <c r="Q85" s="267">
        <v>99</v>
      </c>
      <c r="R85" s="267">
        <v>96</v>
      </c>
      <c r="S85" s="267">
        <v>97</v>
      </c>
      <c r="T85" s="267">
        <v>104</v>
      </c>
      <c r="U85" s="267">
        <v>109</v>
      </c>
      <c r="V85" s="267">
        <v>105</v>
      </c>
      <c r="W85" s="267">
        <v>99</v>
      </c>
      <c r="X85" s="267">
        <v>112</v>
      </c>
      <c r="Y85" s="267">
        <v>95</v>
      </c>
      <c r="Z85" s="267">
        <v>95</v>
      </c>
      <c r="AA85" s="267">
        <v>89</v>
      </c>
      <c r="AB85" s="267">
        <v>105</v>
      </c>
      <c r="AC85" s="267">
        <v>95</v>
      </c>
      <c r="AD85" s="267">
        <v>367</v>
      </c>
      <c r="AE85" s="267">
        <v>450</v>
      </c>
      <c r="AF85" s="267">
        <v>497</v>
      </c>
      <c r="AG85" s="267">
        <v>440</v>
      </c>
      <c r="AH85" s="267">
        <v>402</v>
      </c>
      <c r="AI85" s="267">
        <v>357</v>
      </c>
      <c r="AJ85" s="267">
        <v>316</v>
      </c>
      <c r="AK85" s="267">
        <v>297</v>
      </c>
      <c r="AL85" s="267">
        <v>237</v>
      </c>
      <c r="AM85" s="267">
        <v>214</v>
      </c>
      <c r="AN85" s="267">
        <v>165</v>
      </c>
      <c r="AO85" s="267">
        <v>137</v>
      </c>
      <c r="AP85" s="304">
        <v>163</v>
      </c>
      <c r="AQ85" s="293">
        <v>4</v>
      </c>
      <c r="AR85" s="267">
        <v>26</v>
      </c>
      <c r="AS85" s="273">
        <v>30</v>
      </c>
      <c r="AT85" s="311">
        <v>66</v>
      </c>
    </row>
    <row r="86" spans="2:51" x14ac:dyDescent="0.25">
      <c r="B86" s="343">
        <f t="shared" si="9"/>
        <v>70</v>
      </c>
      <c r="C86" s="258" t="s">
        <v>20</v>
      </c>
      <c r="D86" s="258" t="s">
        <v>84</v>
      </c>
      <c r="E86" s="261">
        <v>5866</v>
      </c>
      <c r="F86" s="258" t="s">
        <v>101</v>
      </c>
      <c r="G86" s="259" t="s">
        <v>28</v>
      </c>
      <c r="H86" s="293">
        <v>1808</v>
      </c>
      <c r="I86" s="267">
        <v>131</v>
      </c>
      <c r="J86" s="267">
        <v>17</v>
      </c>
      <c r="K86" s="267">
        <v>18</v>
      </c>
      <c r="L86" s="267">
        <v>23</v>
      </c>
      <c r="M86" s="267">
        <v>24</v>
      </c>
      <c r="N86" s="267">
        <v>24</v>
      </c>
      <c r="O86" s="267">
        <v>25</v>
      </c>
      <c r="P86" s="267">
        <v>31</v>
      </c>
      <c r="Q86" s="267">
        <v>31</v>
      </c>
      <c r="R86" s="267">
        <v>29</v>
      </c>
      <c r="S86" s="267">
        <v>30</v>
      </c>
      <c r="T86" s="267">
        <v>32</v>
      </c>
      <c r="U86" s="267">
        <v>33</v>
      </c>
      <c r="V86" s="267">
        <v>32</v>
      </c>
      <c r="W86" s="267">
        <v>30</v>
      </c>
      <c r="X86" s="267">
        <v>34</v>
      </c>
      <c r="Y86" s="267">
        <v>29</v>
      </c>
      <c r="Z86" s="267">
        <v>29</v>
      </c>
      <c r="AA86" s="267">
        <v>28</v>
      </c>
      <c r="AB86" s="267">
        <v>33</v>
      </c>
      <c r="AC86" s="267">
        <v>30</v>
      </c>
      <c r="AD86" s="267">
        <v>113</v>
      </c>
      <c r="AE86" s="267">
        <v>139</v>
      </c>
      <c r="AF86" s="267">
        <v>153</v>
      </c>
      <c r="AG86" s="267">
        <v>135</v>
      </c>
      <c r="AH86" s="267">
        <v>124</v>
      </c>
      <c r="AI86" s="267">
        <v>110</v>
      </c>
      <c r="AJ86" s="267">
        <v>98</v>
      </c>
      <c r="AK86" s="267">
        <v>92</v>
      </c>
      <c r="AL86" s="267">
        <v>73</v>
      </c>
      <c r="AM86" s="267">
        <v>66</v>
      </c>
      <c r="AN86" s="267">
        <v>51</v>
      </c>
      <c r="AO86" s="267">
        <v>42</v>
      </c>
      <c r="AP86" s="304">
        <v>50</v>
      </c>
      <c r="AQ86" s="293">
        <v>1</v>
      </c>
      <c r="AR86" s="267">
        <v>8</v>
      </c>
      <c r="AS86" s="273">
        <v>9</v>
      </c>
      <c r="AT86" s="311">
        <v>20</v>
      </c>
    </row>
    <row r="87" spans="2:51" x14ac:dyDescent="0.25">
      <c r="B87" s="343">
        <f t="shared" si="9"/>
        <v>71</v>
      </c>
      <c r="C87" s="258" t="s">
        <v>20</v>
      </c>
      <c r="D87" s="258" t="s">
        <v>84</v>
      </c>
      <c r="E87" s="261">
        <v>5869</v>
      </c>
      <c r="F87" s="258" t="s">
        <v>104</v>
      </c>
      <c r="G87" s="259" t="s">
        <v>28</v>
      </c>
      <c r="H87" s="293">
        <v>3710</v>
      </c>
      <c r="I87" s="267">
        <v>266</v>
      </c>
      <c r="J87" s="267">
        <v>35</v>
      </c>
      <c r="K87" s="267">
        <v>38</v>
      </c>
      <c r="L87" s="267">
        <v>47</v>
      </c>
      <c r="M87" s="267">
        <v>48</v>
      </c>
      <c r="N87" s="267">
        <v>48</v>
      </c>
      <c r="O87" s="267">
        <v>50</v>
      </c>
      <c r="P87" s="267">
        <v>62</v>
      </c>
      <c r="Q87" s="267">
        <v>63</v>
      </c>
      <c r="R87" s="267">
        <v>60</v>
      </c>
      <c r="S87" s="267">
        <v>61</v>
      </c>
      <c r="T87" s="267">
        <v>66</v>
      </c>
      <c r="U87" s="267">
        <v>69</v>
      </c>
      <c r="V87" s="267">
        <v>66</v>
      </c>
      <c r="W87" s="267">
        <v>63</v>
      </c>
      <c r="X87" s="267">
        <v>71</v>
      </c>
      <c r="Y87" s="267">
        <v>60</v>
      </c>
      <c r="Z87" s="267">
        <v>61</v>
      </c>
      <c r="AA87" s="267">
        <v>56</v>
      </c>
      <c r="AB87" s="267">
        <v>67</v>
      </c>
      <c r="AC87" s="267">
        <v>60</v>
      </c>
      <c r="AD87" s="267">
        <v>233</v>
      </c>
      <c r="AE87" s="267">
        <v>285</v>
      </c>
      <c r="AF87" s="267">
        <v>315</v>
      </c>
      <c r="AG87" s="267">
        <v>278</v>
      </c>
      <c r="AH87" s="267">
        <v>254</v>
      </c>
      <c r="AI87" s="267">
        <v>226</v>
      </c>
      <c r="AJ87" s="267">
        <v>200</v>
      </c>
      <c r="AK87" s="267">
        <v>188</v>
      </c>
      <c r="AL87" s="267">
        <v>150</v>
      </c>
      <c r="AM87" s="267">
        <v>136</v>
      </c>
      <c r="AN87" s="267">
        <v>105</v>
      </c>
      <c r="AO87" s="267">
        <v>86</v>
      </c>
      <c r="AP87" s="304">
        <v>103</v>
      </c>
      <c r="AQ87" s="293">
        <v>2</v>
      </c>
      <c r="AR87" s="267">
        <v>16</v>
      </c>
      <c r="AS87" s="273">
        <v>19</v>
      </c>
      <c r="AT87" s="311">
        <v>42</v>
      </c>
    </row>
    <row r="88" spans="2:51" x14ac:dyDescent="0.25">
      <c r="B88" s="343">
        <f t="shared" si="9"/>
        <v>72</v>
      </c>
      <c r="C88" s="258" t="s">
        <v>20</v>
      </c>
      <c r="D88" s="258" t="s">
        <v>84</v>
      </c>
      <c r="E88" s="261">
        <v>5865</v>
      </c>
      <c r="F88" s="258" t="s">
        <v>100</v>
      </c>
      <c r="G88" s="259" t="s">
        <v>28</v>
      </c>
      <c r="H88" s="293">
        <v>1651</v>
      </c>
      <c r="I88" s="267">
        <v>120</v>
      </c>
      <c r="J88" s="267">
        <v>16</v>
      </c>
      <c r="K88" s="267">
        <v>17</v>
      </c>
      <c r="L88" s="267">
        <v>21</v>
      </c>
      <c r="M88" s="267">
        <v>22</v>
      </c>
      <c r="N88" s="267">
        <v>22</v>
      </c>
      <c r="O88" s="267">
        <v>22</v>
      </c>
      <c r="P88" s="267">
        <v>28</v>
      </c>
      <c r="Q88" s="267">
        <v>28</v>
      </c>
      <c r="R88" s="267">
        <v>27</v>
      </c>
      <c r="S88" s="267">
        <v>27</v>
      </c>
      <c r="T88" s="267">
        <v>29</v>
      </c>
      <c r="U88" s="267">
        <v>31</v>
      </c>
      <c r="V88" s="267">
        <v>29</v>
      </c>
      <c r="W88" s="267">
        <v>28</v>
      </c>
      <c r="X88" s="267">
        <v>31</v>
      </c>
      <c r="Y88" s="267">
        <v>27</v>
      </c>
      <c r="Z88" s="267">
        <v>27</v>
      </c>
      <c r="AA88" s="267">
        <v>25</v>
      </c>
      <c r="AB88" s="267">
        <v>30</v>
      </c>
      <c r="AC88" s="267">
        <v>27</v>
      </c>
      <c r="AD88" s="267">
        <v>103</v>
      </c>
      <c r="AE88" s="267">
        <v>127</v>
      </c>
      <c r="AF88" s="267">
        <v>140</v>
      </c>
      <c r="AG88" s="267">
        <v>124</v>
      </c>
      <c r="AH88" s="267">
        <v>113</v>
      </c>
      <c r="AI88" s="267">
        <v>100</v>
      </c>
      <c r="AJ88" s="267">
        <v>89</v>
      </c>
      <c r="AK88" s="267">
        <v>84</v>
      </c>
      <c r="AL88" s="267">
        <v>67</v>
      </c>
      <c r="AM88" s="267">
        <v>60</v>
      </c>
      <c r="AN88" s="267">
        <v>46</v>
      </c>
      <c r="AO88" s="267">
        <v>38</v>
      </c>
      <c r="AP88" s="304">
        <v>46</v>
      </c>
      <c r="AQ88" s="293">
        <v>1</v>
      </c>
      <c r="AR88" s="267">
        <v>7</v>
      </c>
      <c r="AS88" s="273">
        <v>9</v>
      </c>
      <c r="AT88" s="311">
        <v>18</v>
      </c>
    </row>
    <row r="89" spans="2:51" x14ac:dyDescent="0.25">
      <c r="B89" s="343">
        <f t="shared" si="9"/>
        <v>73</v>
      </c>
      <c r="C89" s="258" t="s">
        <v>20</v>
      </c>
      <c r="D89" s="258" t="s">
        <v>84</v>
      </c>
      <c r="E89" s="261">
        <v>5943</v>
      </c>
      <c r="F89" s="258" t="s">
        <v>94</v>
      </c>
      <c r="G89" s="259" t="s">
        <v>28</v>
      </c>
      <c r="H89" s="293">
        <v>967</v>
      </c>
      <c r="I89" s="267">
        <v>70</v>
      </c>
      <c r="J89" s="267">
        <v>9</v>
      </c>
      <c r="K89" s="267">
        <v>10</v>
      </c>
      <c r="L89" s="267">
        <v>12</v>
      </c>
      <c r="M89" s="267">
        <v>13</v>
      </c>
      <c r="N89" s="267">
        <v>13</v>
      </c>
      <c r="O89" s="267">
        <v>13</v>
      </c>
      <c r="P89" s="267">
        <v>16</v>
      </c>
      <c r="Q89" s="267">
        <v>16</v>
      </c>
      <c r="R89" s="267">
        <v>16</v>
      </c>
      <c r="S89" s="267">
        <v>16</v>
      </c>
      <c r="T89" s="267">
        <v>17</v>
      </c>
      <c r="U89" s="267">
        <v>18</v>
      </c>
      <c r="V89" s="267">
        <v>17</v>
      </c>
      <c r="W89" s="267">
        <v>17</v>
      </c>
      <c r="X89" s="267">
        <v>19</v>
      </c>
      <c r="Y89" s="267">
        <v>16</v>
      </c>
      <c r="Z89" s="267">
        <v>16</v>
      </c>
      <c r="AA89" s="267">
        <v>15</v>
      </c>
      <c r="AB89" s="267">
        <v>17</v>
      </c>
      <c r="AC89" s="267">
        <v>15</v>
      </c>
      <c r="AD89" s="267">
        <v>61</v>
      </c>
      <c r="AE89" s="267">
        <v>74</v>
      </c>
      <c r="AF89" s="267">
        <v>82</v>
      </c>
      <c r="AG89" s="267">
        <v>73</v>
      </c>
      <c r="AH89" s="267">
        <v>66</v>
      </c>
      <c r="AI89" s="267">
        <v>59</v>
      </c>
      <c r="AJ89" s="267">
        <v>52</v>
      </c>
      <c r="AK89" s="267">
        <v>49</v>
      </c>
      <c r="AL89" s="267">
        <v>39</v>
      </c>
      <c r="AM89" s="267">
        <v>35</v>
      </c>
      <c r="AN89" s="267">
        <v>27</v>
      </c>
      <c r="AO89" s="267">
        <v>22</v>
      </c>
      <c r="AP89" s="304">
        <v>27</v>
      </c>
      <c r="AQ89" s="293">
        <v>1</v>
      </c>
      <c r="AR89" s="267">
        <v>4</v>
      </c>
      <c r="AS89" s="273">
        <v>5</v>
      </c>
      <c r="AT89" s="311">
        <v>11</v>
      </c>
    </row>
    <row r="90" spans="2:51" x14ac:dyDescent="0.25">
      <c r="B90" s="343">
        <f t="shared" si="9"/>
        <v>74</v>
      </c>
      <c r="C90" s="258" t="s">
        <v>85</v>
      </c>
      <c r="D90" s="258" t="s">
        <v>84</v>
      </c>
      <c r="E90" s="261">
        <v>5935</v>
      </c>
      <c r="F90" s="258" t="s">
        <v>86</v>
      </c>
      <c r="G90" s="259" t="s">
        <v>30</v>
      </c>
      <c r="H90" s="293">
        <v>4201</v>
      </c>
      <c r="I90" s="267">
        <v>393</v>
      </c>
      <c r="J90" s="267">
        <v>52</v>
      </c>
      <c r="K90" s="267">
        <v>64</v>
      </c>
      <c r="L90" s="267">
        <v>59</v>
      </c>
      <c r="M90" s="267">
        <v>71</v>
      </c>
      <c r="N90" s="267">
        <v>73</v>
      </c>
      <c r="O90" s="267">
        <v>74</v>
      </c>
      <c r="P90" s="267">
        <v>43</v>
      </c>
      <c r="Q90" s="267">
        <v>45</v>
      </c>
      <c r="R90" s="267">
        <v>43</v>
      </c>
      <c r="S90" s="267">
        <v>40</v>
      </c>
      <c r="T90" s="267">
        <v>48</v>
      </c>
      <c r="U90" s="267">
        <v>53</v>
      </c>
      <c r="V90" s="267">
        <v>42</v>
      </c>
      <c r="W90" s="267">
        <v>51</v>
      </c>
      <c r="X90" s="267">
        <v>46</v>
      </c>
      <c r="Y90" s="267">
        <v>39</v>
      </c>
      <c r="Z90" s="267">
        <v>38</v>
      </c>
      <c r="AA90" s="267">
        <v>51</v>
      </c>
      <c r="AB90" s="267">
        <v>41</v>
      </c>
      <c r="AC90" s="267">
        <v>49</v>
      </c>
      <c r="AD90" s="267">
        <v>246</v>
      </c>
      <c r="AE90" s="267">
        <v>282</v>
      </c>
      <c r="AF90" s="267">
        <v>322</v>
      </c>
      <c r="AG90" s="267">
        <v>310</v>
      </c>
      <c r="AH90" s="267">
        <v>311</v>
      </c>
      <c r="AI90" s="267">
        <v>297</v>
      </c>
      <c r="AJ90" s="267">
        <v>264</v>
      </c>
      <c r="AK90" s="267">
        <v>287</v>
      </c>
      <c r="AL90" s="267">
        <v>228</v>
      </c>
      <c r="AM90" s="267">
        <v>208</v>
      </c>
      <c r="AN90" s="267">
        <v>151</v>
      </c>
      <c r="AO90" s="267">
        <v>128</v>
      </c>
      <c r="AP90" s="304">
        <v>145</v>
      </c>
      <c r="AQ90" s="293">
        <v>3</v>
      </c>
      <c r="AR90" s="267">
        <v>25</v>
      </c>
      <c r="AS90" s="273">
        <v>28</v>
      </c>
      <c r="AT90" s="311">
        <v>62</v>
      </c>
    </row>
    <row r="91" spans="2:51" x14ac:dyDescent="0.25">
      <c r="B91" s="343">
        <f t="shared" si="9"/>
        <v>75</v>
      </c>
      <c r="C91" s="258" t="s">
        <v>85</v>
      </c>
      <c r="D91" s="258" t="s">
        <v>84</v>
      </c>
      <c r="E91" s="261">
        <v>5942</v>
      </c>
      <c r="F91" s="258" t="s">
        <v>93</v>
      </c>
      <c r="G91" s="259" t="s">
        <v>28</v>
      </c>
      <c r="H91" s="293">
        <v>362</v>
      </c>
      <c r="I91" s="267">
        <v>33</v>
      </c>
      <c r="J91" s="267">
        <v>5</v>
      </c>
      <c r="K91" s="267">
        <v>5</v>
      </c>
      <c r="L91" s="267">
        <v>5</v>
      </c>
      <c r="M91" s="267">
        <v>6</v>
      </c>
      <c r="N91" s="267">
        <v>6</v>
      </c>
      <c r="O91" s="267">
        <v>6</v>
      </c>
      <c r="P91" s="267">
        <v>4</v>
      </c>
      <c r="Q91" s="267">
        <v>4</v>
      </c>
      <c r="R91" s="267">
        <v>4</v>
      </c>
      <c r="S91" s="267">
        <v>3</v>
      </c>
      <c r="T91" s="267">
        <v>4</v>
      </c>
      <c r="U91" s="267">
        <v>5</v>
      </c>
      <c r="V91" s="267">
        <v>4</v>
      </c>
      <c r="W91" s="267">
        <v>4</v>
      </c>
      <c r="X91" s="267">
        <v>4</v>
      </c>
      <c r="Y91" s="267">
        <v>3</v>
      </c>
      <c r="Z91" s="267">
        <v>4</v>
      </c>
      <c r="AA91" s="267">
        <v>5</v>
      </c>
      <c r="AB91" s="267">
        <v>4</v>
      </c>
      <c r="AC91" s="267">
        <v>4</v>
      </c>
      <c r="AD91" s="267">
        <v>21</v>
      </c>
      <c r="AE91" s="267">
        <v>24</v>
      </c>
      <c r="AF91" s="267">
        <v>28</v>
      </c>
      <c r="AG91" s="267">
        <v>27</v>
      </c>
      <c r="AH91" s="267">
        <v>26</v>
      </c>
      <c r="AI91" s="267">
        <v>25</v>
      </c>
      <c r="AJ91" s="267">
        <v>23</v>
      </c>
      <c r="AK91" s="267">
        <v>24</v>
      </c>
      <c r="AL91" s="267">
        <v>20</v>
      </c>
      <c r="AM91" s="267">
        <v>18</v>
      </c>
      <c r="AN91" s="267">
        <v>13</v>
      </c>
      <c r="AO91" s="267">
        <v>11</v>
      </c>
      <c r="AP91" s="304">
        <v>13</v>
      </c>
      <c r="AQ91" s="293">
        <v>1</v>
      </c>
      <c r="AR91" s="267">
        <v>2</v>
      </c>
      <c r="AS91" s="273">
        <v>3</v>
      </c>
      <c r="AT91" s="311">
        <v>5</v>
      </c>
    </row>
    <row r="92" spans="2:51" x14ac:dyDescent="0.25">
      <c r="B92" s="343">
        <f t="shared" si="9"/>
        <v>76</v>
      </c>
      <c r="C92" s="258" t="s">
        <v>85</v>
      </c>
      <c r="D92" s="258" t="s">
        <v>84</v>
      </c>
      <c r="E92" s="261">
        <v>5936</v>
      </c>
      <c r="F92" s="258" t="s">
        <v>87</v>
      </c>
      <c r="G92" s="259" t="s">
        <v>30</v>
      </c>
      <c r="H92" s="293">
        <v>2524</v>
      </c>
      <c r="I92" s="267">
        <v>235</v>
      </c>
      <c r="J92" s="267">
        <v>32</v>
      </c>
      <c r="K92" s="267">
        <v>37</v>
      </c>
      <c r="L92" s="267">
        <v>36</v>
      </c>
      <c r="M92" s="267">
        <v>43</v>
      </c>
      <c r="N92" s="267">
        <v>44</v>
      </c>
      <c r="O92" s="267">
        <v>43</v>
      </c>
      <c r="P92" s="267">
        <v>26</v>
      </c>
      <c r="Q92" s="267">
        <v>27</v>
      </c>
      <c r="R92" s="267">
        <v>25</v>
      </c>
      <c r="S92" s="267">
        <v>24</v>
      </c>
      <c r="T92" s="267">
        <v>30</v>
      </c>
      <c r="U92" s="267">
        <v>31</v>
      </c>
      <c r="V92" s="267">
        <v>25</v>
      </c>
      <c r="W92" s="267">
        <v>31</v>
      </c>
      <c r="X92" s="267">
        <v>27</v>
      </c>
      <c r="Y92" s="267">
        <v>24</v>
      </c>
      <c r="Z92" s="267">
        <v>24</v>
      </c>
      <c r="AA92" s="267">
        <v>31</v>
      </c>
      <c r="AB92" s="267">
        <v>26</v>
      </c>
      <c r="AC92" s="267">
        <v>29</v>
      </c>
      <c r="AD92" s="267">
        <v>147</v>
      </c>
      <c r="AE92" s="267">
        <v>170</v>
      </c>
      <c r="AF92" s="267">
        <v>194</v>
      </c>
      <c r="AG92" s="267">
        <v>186</v>
      </c>
      <c r="AH92" s="267">
        <v>186</v>
      </c>
      <c r="AI92" s="267">
        <v>178</v>
      </c>
      <c r="AJ92" s="267">
        <v>159</v>
      </c>
      <c r="AK92" s="267">
        <v>172</v>
      </c>
      <c r="AL92" s="267">
        <v>138</v>
      </c>
      <c r="AM92" s="267">
        <v>125</v>
      </c>
      <c r="AN92" s="267">
        <v>90</v>
      </c>
      <c r="AO92" s="267">
        <v>76</v>
      </c>
      <c r="AP92" s="304">
        <v>88</v>
      </c>
      <c r="AQ92" s="293">
        <v>2</v>
      </c>
      <c r="AR92" s="267">
        <v>15</v>
      </c>
      <c r="AS92" s="273">
        <v>16</v>
      </c>
      <c r="AT92" s="311">
        <v>37</v>
      </c>
    </row>
    <row r="93" spans="2:51" x14ac:dyDescent="0.25">
      <c r="B93" s="343">
        <f t="shared" si="9"/>
        <v>77</v>
      </c>
      <c r="C93" s="258" t="s">
        <v>85</v>
      </c>
      <c r="D93" s="258" t="s">
        <v>84</v>
      </c>
      <c r="E93" s="261">
        <v>5937</v>
      </c>
      <c r="F93" s="258" t="s">
        <v>88</v>
      </c>
      <c r="G93" s="259" t="s">
        <v>30</v>
      </c>
      <c r="H93" s="293">
        <v>4236</v>
      </c>
      <c r="I93" s="267">
        <v>393</v>
      </c>
      <c r="J93" s="267">
        <v>53</v>
      </c>
      <c r="K93" s="267">
        <v>62</v>
      </c>
      <c r="L93" s="267">
        <v>60</v>
      </c>
      <c r="M93" s="267">
        <v>71</v>
      </c>
      <c r="N93" s="267">
        <v>74</v>
      </c>
      <c r="O93" s="267">
        <v>73</v>
      </c>
      <c r="P93" s="267">
        <v>45</v>
      </c>
      <c r="Q93" s="267">
        <v>45</v>
      </c>
      <c r="R93" s="267">
        <v>42</v>
      </c>
      <c r="S93" s="267">
        <v>40</v>
      </c>
      <c r="T93" s="267">
        <v>50</v>
      </c>
      <c r="U93" s="267">
        <v>53</v>
      </c>
      <c r="V93" s="267">
        <v>42</v>
      </c>
      <c r="W93" s="267">
        <v>52</v>
      </c>
      <c r="X93" s="267">
        <v>45</v>
      </c>
      <c r="Y93" s="267">
        <v>40</v>
      </c>
      <c r="Z93" s="267">
        <v>40</v>
      </c>
      <c r="AA93" s="267">
        <v>52</v>
      </c>
      <c r="AB93" s="267">
        <v>43</v>
      </c>
      <c r="AC93" s="267">
        <v>49</v>
      </c>
      <c r="AD93" s="267">
        <v>247</v>
      </c>
      <c r="AE93" s="267">
        <v>286</v>
      </c>
      <c r="AF93" s="267">
        <v>325</v>
      </c>
      <c r="AG93" s="267">
        <v>313</v>
      </c>
      <c r="AH93" s="267">
        <v>313</v>
      </c>
      <c r="AI93" s="267">
        <v>298</v>
      </c>
      <c r="AJ93" s="267">
        <v>267</v>
      </c>
      <c r="AK93" s="267">
        <v>288</v>
      </c>
      <c r="AL93" s="267">
        <v>231</v>
      </c>
      <c r="AM93" s="267">
        <v>210</v>
      </c>
      <c r="AN93" s="267">
        <v>151</v>
      </c>
      <c r="AO93" s="267">
        <v>128</v>
      </c>
      <c r="AP93" s="304">
        <v>148</v>
      </c>
      <c r="AQ93" s="293">
        <v>3</v>
      </c>
      <c r="AR93" s="267">
        <v>26</v>
      </c>
      <c r="AS93" s="273">
        <v>28</v>
      </c>
      <c r="AT93" s="311">
        <v>62</v>
      </c>
    </row>
    <row r="94" spans="2:51" x14ac:dyDescent="0.25">
      <c r="B94" s="343">
        <f t="shared" si="9"/>
        <v>78</v>
      </c>
      <c r="C94" s="258" t="s">
        <v>85</v>
      </c>
      <c r="D94" s="258" t="s">
        <v>84</v>
      </c>
      <c r="E94" s="261">
        <v>5938</v>
      </c>
      <c r="F94" s="258" t="s">
        <v>89</v>
      </c>
      <c r="G94" s="259" t="s">
        <v>49</v>
      </c>
      <c r="H94" s="293">
        <v>4178</v>
      </c>
      <c r="I94" s="267">
        <v>389</v>
      </c>
      <c r="J94" s="267">
        <v>53</v>
      </c>
      <c r="K94" s="267">
        <v>62</v>
      </c>
      <c r="L94" s="267">
        <v>58</v>
      </c>
      <c r="M94" s="267">
        <v>71</v>
      </c>
      <c r="N94" s="267">
        <v>73</v>
      </c>
      <c r="O94" s="267">
        <v>72</v>
      </c>
      <c r="P94" s="267">
        <v>44</v>
      </c>
      <c r="Q94" s="267">
        <v>44</v>
      </c>
      <c r="R94" s="267">
        <v>42</v>
      </c>
      <c r="S94" s="267">
        <v>39</v>
      </c>
      <c r="T94" s="267">
        <v>49</v>
      </c>
      <c r="U94" s="267">
        <v>51</v>
      </c>
      <c r="V94" s="267">
        <v>41</v>
      </c>
      <c r="W94" s="267">
        <v>52</v>
      </c>
      <c r="X94" s="267">
        <v>45</v>
      </c>
      <c r="Y94" s="267">
        <v>39</v>
      </c>
      <c r="Z94" s="267">
        <v>39</v>
      </c>
      <c r="AA94" s="267">
        <v>51</v>
      </c>
      <c r="AB94" s="267">
        <v>42</v>
      </c>
      <c r="AC94" s="267">
        <v>49</v>
      </c>
      <c r="AD94" s="267">
        <v>244</v>
      </c>
      <c r="AE94" s="267">
        <v>282</v>
      </c>
      <c r="AF94" s="267">
        <v>320</v>
      </c>
      <c r="AG94" s="267">
        <v>309</v>
      </c>
      <c r="AH94" s="267">
        <v>309</v>
      </c>
      <c r="AI94" s="267">
        <v>294</v>
      </c>
      <c r="AJ94" s="267">
        <v>263</v>
      </c>
      <c r="AK94" s="267">
        <v>285</v>
      </c>
      <c r="AL94" s="267">
        <v>228</v>
      </c>
      <c r="AM94" s="267">
        <v>207</v>
      </c>
      <c r="AN94" s="267">
        <v>149</v>
      </c>
      <c r="AO94" s="267">
        <v>126</v>
      </c>
      <c r="AP94" s="304">
        <v>146</v>
      </c>
      <c r="AQ94" s="293">
        <v>4</v>
      </c>
      <c r="AR94" s="267">
        <v>25</v>
      </c>
      <c r="AS94" s="273">
        <v>27</v>
      </c>
      <c r="AT94" s="311">
        <v>62</v>
      </c>
    </row>
    <row r="95" spans="2:51" x14ac:dyDescent="0.25">
      <c r="B95" s="343">
        <f t="shared" si="9"/>
        <v>79</v>
      </c>
      <c r="C95" s="258" t="s">
        <v>85</v>
      </c>
      <c r="D95" s="258" t="s">
        <v>84</v>
      </c>
      <c r="E95" s="261">
        <v>5941</v>
      </c>
      <c r="F95" s="258" t="s">
        <v>92</v>
      </c>
      <c r="G95" s="259" t="s">
        <v>28</v>
      </c>
      <c r="H95" s="293">
        <v>1512</v>
      </c>
      <c r="I95" s="267">
        <v>141</v>
      </c>
      <c r="J95" s="267">
        <v>19</v>
      </c>
      <c r="K95" s="267">
        <v>22</v>
      </c>
      <c r="L95" s="267">
        <v>21</v>
      </c>
      <c r="M95" s="267">
        <v>26</v>
      </c>
      <c r="N95" s="267">
        <v>27</v>
      </c>
      <c r="O95" s="267">
        <v>26</v>
      </c>
      <c r="P95" s="267">
        <v>16</v>
      </c>
      <c r="Q95" s="267">
        <v>16</v>
      </c>
      <c r="R95" s="267">
        <v>15</v>
      </c>
      <c r="S95" s="267">
        <v>14</v>
      </c>
      <c r="T95" s="267">
        <v>18</v>
      </c>
      <c r="U95" s="267">
        <v>19</v>
      </c>
      <c r="V95" s="267">
        <v>15</v>
      </c>
      <c r="W95" s="267">
        <v>19</v>
      </c>
      <c r="X95" s="267">
        <v>16</v>
      </c>
      <c r="Y95" s="267">
        <v>14</v>
      </c>
      <c r="Z95" s="267">
        <v>14</v>
      </c>
      <c r="AA95" s="267">
        <v>18</v>
      </c>
      <c r="AB95" s="267">
        <v>15</v>
      </c>
      <c r="AC95" s="267">
        <v>18</v>
      </c>
      <c r="AD95" s="267">
        <v>88</v>
      </c>
      <c r="AE95" s="267">
        <v>102</v>
      </c>
      <c r="AF95" s="267">
        <v>116</v>
      </c>
      <c r="AG95" s="267">
        <v>112</v>
      </c>
      <c r="AH95" s="267">
        <v>112</v>
      </c>
      <c r="AI95" s="267">
        <v>106</v>
      </c>
      <c r="AJ95" s="267">
        <v>95</v>
      </c>
      <c r="AK95" s="267">
        <v>103</v>
      </c>
      <c r="AL95" s="267">
        <v>82</v>
      </c>
      <c r="AM95" s="267">
        <v>75</v>
      </c>
      <c r="AN95" s="267">
        <v>54</v>
      </c>
      <c r="AO95" s="267">
        <v>46</v>
      </c>
      <c r="AP95" s="304">
        <v>53</v>
      </c>
      <c r="AQ95" s="293">
        <v>1</v>
      </c>
      <c r="AR95" s="267">
        <v>9</v>
      </c>
      <c r="AS95" s="273">
        <v>10</v>
      </c>
      <c r="AT95" s="311">
        <v>22</v>
      </c>
    </row>
    <row r="96" spans="2:51" x14ac:dyDescent="0.25">
      <c r="B96" s="343">
        <f t="shared" si="9"/>
        <v>80</v>
      </c>
      <c r="C96" s="258" t="s">
        <v>85</v>
      </c>
      <c r="D96" s="258" t="s">
        <v>84</v>
      </c>
      <c r="E96" s="261">
        <v>5940</v>
      </c>
      <c r="F96" s="258" t="s">
        <v>91</v>
      </c>
      <c r="G96" s="259" t="s">
        <v>28</v>
      </c>
      <c r="H96" s="293">
        <v>3483</v>
      </c>
      <c r="I96" s="267">
        <v>323</v>
      </c>
      <c r="J96" s="267">
        <v>43</v>
      </c>
      <c r="K96" s="267">
        <v>51</v>
      </c>
      <c r="L96" s="267">
        <v>49</v>
      </c>
      <c r="M96" s="267">
        <v>59</v>
      </c>
      <c r="N96" s="267">
        <v>61</v>
      </c>
      <c r="O96" s="267">
        <v>60</v>
      </c>
      <c r="P96" s="267">
        <v>37</v>
      </c>
      <c r="Q96" s="267">
        <v>37</v>
      </c>
      <c r="R96" s="267">
        <v>35</v>
      </c>
      <c r="S96" s="267">
        <v>33</v>
      </c>
      <c r="T96" s="267">
        <v>41</v>
      </c>
      <c r="U96" s="267">
        <v>43</v>
      </c>
      <c r="V96" s="267">
        <v>35</v>
      </c>
      <c r="W96" s="267">
        <v>43</v>
      </c>
      <c r="X96" s="267">
        <v>37</v>
      </c>
      <c r="Y96" s="267">
        <v>33</v>
      </c>
      <c r="Z96" s="267">
        <v>33</v>
      </c>
      <c r="AA96" s="267">
        <v>42</v>
      </c>
      <c r="AB96" s="267">
        <v>35</v>
      </c>
      <c r="AC96" s="267">
        <v>41</v>
      </c>
      <c r="AD96" s="267">
        <v>203</v>
      </c>
      <c r="AE96" s="267">
        <v>235</v>
      </c>
      <c r="AF96" s="267">
        <v>267</v>
      </c>
      <c r="AG96" s="267">
        <v>258</v>
      </c>
      <c r="AH96" s="267">
        <v>257</v>
      </c>
      <c r="AI96" s="267">
        <v>245</v>
      </c>
      <c r="AJ96" s="267">
        <v>219</v>
      </c>
      <c r="AK96" s="267">
        <v>237</v>
      </c>
      <c r="AL96" s="267">
        <v>190</v>
      </c>
      <c r="AM96" s="267">
        <v>173</v>
      </c>
      <c r="AN96" s="267">
        <v>124</v>
      </c>
      <c r="AO96" s="267">
        <v>105</v>
      </c>
      <c r="AP96" s="304">
        <v>122</v>
      </c>
      <c r="AQ96" s="293">
        <v>3</v>
      </c>
      <c r="AR96" s="267">
        <v>21</v>
      </c>
      <c r="AS96" s="273">
        <v>23</v>
      </c>
      <c r="AT96" s="311">
        <v>51</v>
      </c>
    </row>
    <row r="97" spans="2:46" x14ac:dyDescent="0.25">
      <c r="B97" s="343">
        <f t="shared" si="9"/>
        <v>81</v>
      </c>
      <c r="C97" s="258" t="s">
        <v>85</v>
      </c>
      <c r="D97" s="258" t="s">
        <v>84</v>
      </c>
      <c r="E97" s="261">
        <v>5939</v>
      </c>
      <c r="F97" s="258" t="s">
        <v>90</v>
      </c>
      <c r="G97" s="259" t="s">
        <v>28</v>
      </c>
      <c r="H97" s="293">
        <v>827</v>
      </c>
      <c r="I97" s="267">
        <v>76</v>
      </c>
      <c r="J97" s="267">
        <v>10</v>
      </c>
      <c r="K97" s="267">
        <v>12</v>
      </c>
      <c r="L97" s="267">
        <v>12</v>
      </c>
      <c r="M97" s="267">
        <v>14</v>
      </c>
      <c r="N97" s="267">
        <v>14</v>
      </c>
      <c r="O97" s="267">
        <v>14</v>
      </c>
      <c r="P97" s="267">
        <v>9</v>
      </c>
      <c r="Q97" s="267">
        <v>9</v>
      </c>
      <c r="R97" s="267">
        <v>8</v>
      </c>
      <c r="S97" s="267">
        <v>8</v>
      </c>
      <c r="T97" s="267">
        <v>10</v>
      </c>
      <c r="U97" s="267">
        <v>10</v>
      </c>
      <c r="V97" s="267">
        <v>8</v>
      </c>
      <c r="W97" s="267">
        <v>10</v>
      </c>
      <c r="X97" s="267">
        <v>9</v>
      </c>
      <c r="Y97" s="267">
        <v>8</v>
      </c>
      <c r="Z97" s="267">
        <v>8</v>
      </c>
      <c r="AA97" s="267">
        <v>10</v>
      </c>
      <c r="AB97" s="267">
        <v>9</v>
      </c>
      <c r="AC97" s="267">
        <v>9</v>
      </c>
      <c r="AD97" s="267">
        <v>48</v>
      </c>
      <c r="AE97" s="267">
        <v>56</v>
      </c>
      <c r="AF97" s="267">
        <v>64</v>
      </c>
      <c r="AG97" s="267">
        <v>61</v>
      </c>
      <c r="AH97" s="267">
        <v>61</v>
      </c>
      <c r="AI97" s="267">
        <v>58</v>
      </c>
      <c r="AJ97" s="267">
        <v>52</v>
      </c>
      <c r="AK97" s="267">
        <v>56</v>
      </c>
      <c r="AL97" s="267">
        <v>45</v>
      </c>
      <c r="AM97" s="267">
        <v>41</v>
      </c>
      <c r="AN97" s="267">
        <v>30</v>
      </c>
      <c r="AO97" s="267">
        <v>25</v>
      </c>
      <c r="AP97" s="304">
        <v>29</v>
      </c>
      <c r="AQ97" s="293">
        <v>1</v>
      </c>
      <c r="AR97" s="267">
        <v>5</v>
      </c>
      <c r="AS97" s="273">
        <v>6</v>
      </c>
      <c r="AT97" s="311">
        <v>12</v>
      </c>
    </row>
    <row r="98" spans="2:46" ht="15.75" thickBot="1" x14ac:dyDescent="0.3">
      <c r="B98" s="343">
        <f t="shared" si="9"/>
        <v>82</v>
      </c>
      <c r="C98" s="258" t="s">
        <v>20</v>
      </c>
      <c r="D98" s="258" t="s">
        <v>84</v>
      </c>
      <c r="E98" s="261">
        <v>5944</v>
      </c>
      <c r="F98" s="258" t="s">
        <v>95</v>
      </c>
      <c r="G98" s="259" t="s">
        <v>30</v>
      </c>
      <c r="H98" s="293">
        <v>8074</v>
      </c>
      <c r="I98" s="267">
        <v>579</v>
      </c>
      <c r="J98" s="267">
        <v>77</v>
      </c>
      <c r="K98" s="267">
        <v>81</v>
      </c>
      <c r="L98" s="267">
        <v>102</v>
      </c>
      <c r="M98" s="267">
        <v>105</v>
      </c>
      <c r="N98" s="267">
        <v>105</v>
      </c>
      <c r="O98" s="267">
        <v>109</v>
      </c>
      <c r="P98" s="267">
        <v>136</v>
      </c>
      <c r="Q98" s="267">
        <v>136</v>
      </c>
      <c r="R98" s="267">
        <v>131</v>
      </c>
      <c r="S98" s="267">
        <v>134</v>
      </c>
      <c r="T98" s="267">
        <v>143</v>
      </c>
      <c r="U98" s="267">
        <v>150</v>
      </c>
      <c r="V98" s="267">
        <v>144</v>
      </c>
      <c r="W98" s="267">
        <v>136</v>
      </c>
      <c r="X98" s="267">
        <v>154</v>
      </c>
      <c r="Y98" s="267">
        <v>130</v>
      </c>
      <c r="Z98" s="267">
        <v>132</v>
      </c>
      <c r="AA98" s="267">
        <v>123</v>
      </c>
      <c r="AB98" s="267">
        <v>145</v>
      </c>
      <c r="AC98" s="267">
        <v>132</v>
      </c>
      <c r="AD98" s="267">
        <v>506</v>
      </c>
      <c r="AE98" s="267">
        <v>621</v>
      </c>
      <c r="AF98" s="267">
        <v>684</v>
      </c>
      <c r="AG98" s="267">
        <v>606</v>
      </c>
      <c r="AH98" s="267">
        <v>553</v>
      </c>
      <c r="AI98" s="267">
        <v>491</v>
      </c>
      <c r="AJ98" s="267">
        <v>435</v>
      </c>
      <c r="AK98" s="267">
        <v>409</v>
      </c>
      <c r="AL98" s="267">
        <v>327</v>
      </c>
      <c r="AM98" s="267">
        <v>295</v>
      </c>
      <c r="AN98" s="267">
        <v>228</v>
      </c>
      <c r="AO98" s="267">
        <v>189</v>
      </c>
      <c r="AP98" s="304">
        <v>225</v>
      </c>
      <c r="AQ98" s="293">
        <v>5</v>
      </c>
      <c r="AR98" s="267">
        <v>35</v>
      </c>
      <c r="AS98" s="273">
        <v>42</v>
      </c>
      <c r="AT98" s="311">
        <v>90</v>
      </c>
    </row>
    <row r="99" spans="2:46" s="224" customFormat="1" ht="15.75" thickBot="1" x14ac:dyDescent="0.3">
      <c r="B99" s="334"/>
      <c r="C99" s="266" t="s">
        <v>0</v>
      </c>
      <c r="D99" s="266" t="s">
        <v>139</v>
      </c>
      <c r="E99" s="266" t="s">
        <v>1</v>
      </c>
      <c r="F99" s="266" t="s">
        <v>198</v>
      </c>
      <c r="G99" s="233"/>
      <c r="H99" s="321">
        <f>+SUM(H100:H107)</f>
        <v>98800</v>
      </c>
      <c r="I99" s="268">
        <f t="shared" ref="I99:AT99" si="10">+SUM(I100:I107)</f>
        <v>7095</v>
      </c>
      <c r="J99" s="268">
        <f t="shared" si="10"/>
        <v>941</v>
      </c>
      <c r="K99" s="268">
        <f t="shared" si="10"/>
        <v>996</v>
      </c>
      <c r="L99" s="268">
        <f t="shared" si="10"/>
        <v>1247</v>
      </c>
      <c r="M99" s="268">
        <f t="shared" si="10"/>
        <v>1288</v>
      </c>
      <c r="N99" s="268">
        <f t="shared" si="10"/>
        <v>1284</v>
      </c>
      <c r="O99" s="268">
        <f t="shared" si="10"/>
        <v>1339</v>
      </c>
      <c r="P99" s="268">
        <f t="shared" si="10"/>
        <v>1659</v>
      </c>
      <c r="Q99" s="268">
        <f t="shared" si="10"/>
        <v>1665</v>
      </c>
      <c r="R99" s="268">
        <f t="shared" si="10"/>
        <v>1608</v>
      </c>
      <c r="S99" s="268">
        <f t="shared" si="10"/>
        <v>1629</v>
      </c>
      <c r="T99" s="268">
        <f t="shared" si="10"/>
        <v>1747</v>
      </c>
      <c r="U99" s="268">
        <f t="shared" si="10"/>
        <v>1843</v>
      </c>
      <c r="V99" s="268">
        <f t="shared" si="10"/>
        <v>1768</v>
      </c>
      <c r="W99" s="268">
        <f t="shared" si="10"/>
        <v>1661</v>
      </c>
      <c r="X99" s="268">
        <f t="shared" si="10"/>
        <v>1885</v>
      </c>
      <c r="Y99" s="268">
        <f t="shared" si="10"/>
        <v>1593</v>
      </c>
      <c r="Z99" s="268">
        <f t="shared" si="10"/>
        <v>1613</v>
      </c>
      <c r="AA99" s="268">
        <f t="shared" si="10"/>
        <v>1506</v>
      </c>
      <c r="AB99" s="268">
        <f t="shared" si="10"/>
        <v>1778</v>
      </c>
      <c r="AC99" s="268">
        <f t="shared" si="10"/>
        <v>1604</v>
      </c>
      <c r="AD99" s="268">
        <f t="shared" si="10"/>
        <v>6191</v>
      </c>
      <c r="AE99" s="268">
        <f t="shared" si="10"/>
        <v>7594</v>
      </c>
      <c r="AF99" s="268">
        <f t="shared" si="10"/>
        <v>8376</v>
      </c>
      <c r="AG99" s="268">
        <f t="shared" si="10"/>
        <v>7411</v>
      </c>
      <c r="AH99" s="268">
        <f t="shared" si="10"/>
        <v>6771</v>
      </c>
      <c r="AI99" s="268">
        <f t="shared" si="10"/>
        <v>6013</v>
      </c>
      <c r="AJ99" s="268">
        <f t="shared" si="10"/>
        <v>5328</v>
      </c>
      <c r="AK99" s="268">
        <f t="shared" si="10"/>
        <v>5005</v>
      </c>
      <c r="AL99" s="268">
        <f t="shared" si="10"/>
        <v>4005</v>
      </c>
      <c r="AM99" s="268">
        <f t="shared" si="10"/>
        <v>3615</v>
      </c>
      <c r="AN99" s="268">
        <f t="shared" si="10"/>
        <v>2788</v>
      </c>
      <c r="AO99" s="268">
        <f t="shared" si="10"/>
        <v>2304</v>
      </c>
      <c r="AP99" s="268">
        <f t="shared" si="10"/>
        <v>2745</v>
      </c>
      <c r="AQ99" s="321">
        <f t="shared" si="10"/>
        <v>57</v>
      </c>
      <c r="AR99" s="268">
        <f t="shared" si="10"/>
        <v>432</v>
      </c>
      <c r="AS99" s="322">
        <f t="shared" si="10"/>
        <v>512</v>
      </c>
      <c r="AT99" s="328">
        <f t="shared" si="10"/>
        <v>1105</v>
      </c>
    </row>
    <row r="100" spans="2:46" x14ac:dyDescent="0.25">
      <c r="B100" s="342">
        <f>+B98+1</f>
        <v>83</v>
      </c>
      <c r="C100" s="234" t="s">
        <v>20</v>
      </c>
      <c r="D100" s="234" t="s">
        <v>84</v>
      </c>
      <c r="E100" s="243">
        <v>5897</v>
      </c>
      <c r="F100" s="234" t="s">
        <v>108</v>
      </c>
      <c r="G100" s="235" t="s">
        <v>30</v>
      </c>
      <c r="H100" s="297">
        <v>22940</v>
      </c>
      <c r="I100" s="269">
        <v>1647</v>
      </c>
      <c r="J100" s="269">
        <v>218</v>
      </c>
      <c r="K100" s="269">
        <v>231</v>
      </c>
      <c r="L100" s="269">
        <v>290</v>
      </c>
      <c r="M100" s="269">
        <v>299</v>
      </c>
      <c r="N100" s="269">
        <v>298</v>
      </c>
      <c r="O100" s="269">
        <v>311</v>
      </c>
      <c r="P100" s="269">
        <v>385</v>
      </c>
      <c r="Q100" s="269">
        <v>386</v>
      </c>
      <c r="R100" s="269">
        <v>373</v>
      </c>
      <c r="S100" s="269">
        <v>378</v>
      </c>
      <c r="T100" s="269">
        <v>404</v>
      </c>
      <c r="U100" s="269">
        <v>429</v>
      </c>
      <c r="V100" s="269">
        <v>411</v>
      </c>
      <c r="W100" s="269">
        <v>386</v>
      </c>
      <c r="X100" s="269">
        <v>438</v>
      </c>
      <c r="Y100" s="269">
        <v>370</v>
      </c>
      <c r="Z100" s="269">
        <v>374</v>
      </c>
      <c r="AA100" s="269">
        <v>348</v>
      </c>
      <c r="AB100" s="269">
        <v>413</v>
      </c>
      <c r="AC100" s="269">
        <v>373</v>
      </c>
      <c r="AD100" s="269">
        <v>1437</v>
      </c>
      <c r="AE100" s="269">
        <v>1764</v>
      </c>
      <c r="AF100" s="269">
        <v>1944</v>
      </c>
      <c r="AG100" s="269">
        <v>1720</v>
      </c>
      <c r="AH100" s="269">
        <v>1572</v>
      </c>
      <c r="AI100" s="269">
        <v>1396</v>
      </c>
      <c r="AJ100" s="269">
        <v>1238</v>
      </c>
      <c r="AK100" s="269">
        <v>1163</v>
      </c>
      <c r="AL100" s="269">
        <v>931</v>
      </c>
      <c r="AM100" s="269">
        <v>841</v>
      </c>
      <c r="AN100" s="269">
        <v>648</v>
      </c>
      <c r="AO100" s="269">
        <v>534</v>
      </c>
      <c r="AP100" s="303">
        <v>637</v>
      </c>
      <c r="AQ100" s="297">
        <v>13</v>
      </c>
      <c r="AR100" s="269">
        <v>100</v>
      </c>
      <c r="AS100" s="272">
        <v>119</v>
      </c>
      <c r="AT100" s="310">
        <v>257</v>
      </c>
    </row>
    <row r="101" spans="2:46" x14ac:dyDescent="0.25">
      <c r="B101" s="343">
        <f t="shared" ref="B101:B107" si="11">+B100+1</f>
        <v>84</v>
      </c>
      <c r="C101" s="258" t="s">
        <v>20</v>
      </c>
      <c r="D101" s="258" t="s">
        <v>84</v>
      </c>
      <c r="E101" s="261">
        <v>5901</v>
      </c>
      <c r="F101" s="258" t="s">
        <v>112</v>
      </c>
      <c r="G101" s="259" t="s">
        <v>28</v>
      </c>
      <c r="H101" s="293">
        <v>7501</v>
      </c>
      <c r="I101" s="267">
        <v>538</v>
      </c>
      <c r="J101" s="267">
        <v>71</v>
      </c>
      <c r="K101" s="267">
        <v>76</v>
      </c>
      <c r="L101" s="267">
        <v>94</v>
      </c>
      <c r="M101" s="267">
        <v>98</v>
      </c>
      <c r="N101" s="267">
        <v>97</v>
      </c>
      <c r="O101" s="267">
        <v>102</v>
      </c>
      <c r="P101" s="267">
        <v>126</v>
      </c>
      <c r="Q101" s="267">
        <v>126</v>
      </c>
      <c r="R101" s="267">
        <v>122</v>
      </c>
      <c r="S101" s="267">
        <v>123</v>
      </c>
      <c r="T101" s="267">
        <v>133</v>
      </c>
      <c r="U101" s="267">
        <v>140</v>
      </c>
      <c r="V101" s="267">
        <v>134</v>
      </c>
      <c r="W101" s="267">
        <v>126</v>
      </c>
      <c r="X101" s="267">
        <v>143</v>
      </c>
      <c r="Y101" s="267">
        <v>121</v>
      </c>
      <c r="Z101" s="267">
        <v>123</v>
      </c>
      <c r="AA101" s="267">
        <v>115</v>
      </c>
      <c r="AB101" s="267">
        <v>135</v>
      </c>
      <c r="AC101" s="267">
        <v>122</v>
      </c>
      <c r="AD101" s="267">
        <v>470</v>
      </c>
      <c r="AE101" s="267">
        <v>576</v>
      </c>
      <c r="AF101" s="267">
        <v>636</v>
      </c>
      <c r="AG101" s="267">
        <v>563</v>
      </c>
      <c r="AH101" s="267">
        <v>514</v>
      </c>
      <c r="AI101" s="267">
        <v>457</v>
      </c>
      <c r="AJ101" s="267">
        <v>404</v>
      </c>
      <c r="AK101" s="267">
        <v>380</v>
      </c>
      <c r="AL101" s="267">
        <v>304</v>
      </c>
      <c r="AM101" s="267">
        <v>274</v>
      </c>
      <c r="AN101" s="267">
        <v>212</v>
      </c>
      <c r="AO101" s="267">
        <v>175</v>
      </c>
      <c r="AP101" s="304">
        <v>209</v>
      </c>
      <c r="AQ101" s="293">
        <v>4</v>
      </c>
      <c r="AR101" s="267">
        <v>33</v>
      </c>
      <c r="AS101" s="273">
        <v>39</v>
      </c>
      <c r="AT101" s="311">
        <v>84</v>
      </c>
    </row>
    <row r="102" spans="2:46" x14ac:dyDescent="0.25">
      <c r="B102" s="343">
        <f t="shared" si="11"/>
        <v>85</v>
      </c>
      <c r="C102" s="258" t="s">
        <v>20</v>
      </c>
      <c r="D102" s="258" t="s">
        <v>84</v>
      </c>
      <c r="E102" s="261">
        <v>5898</v>
      </c>
      <c r="F102" s="258" t="s">
        <v>109</v>
      </c>
      <c r="G102" s="259" t="s">
        <v>30</v>
      </c>
      <c r="H102" s="293">
        <v>8645</v>
      </c>
      <c r="I102" s="267">
        <v>621</v>
      </c>
      <c r="J102" s="267">
        <v>83</v>
      </c>
      <c r="K102" s="267">
        <v>87</v>
      </c>
      <c r="L102" s="267">
        <v>109</v>
      </c>
      <c r="M102" s="267">
        <v>113</v>
      </c>
      <c r="N102" s="267">
        <v>112</v>
      </c>
      <c r="O102" s="267">
        <v>117</v>
      </c>
      <c r="P102" s="267">
        <v>145</v>
      </c>
      <c r="Q102" s="267">
        <v>146</v>
      </c>
      <c r="R102" s="267">
        <v>141</v>
      </c>
      <c r="S102" s="267">
        <v>143</v>
      </c>
      <c r="T102" s="267">
        <v>153</v>
      </c>
      <c r="U102" s="267">
        <v>161</v>
      </c>
      <c r="V102" s="267">
        <v>155</v>
      </c>
      <c r="W102" s="267">
        <v>145</v>
      </c>
      <c r="X102" s="267">
        <v>165</v>
      </c>
      <c r="Y102" s="267">
        <v>139</v>
      </c>
      <c r="Z102" s="267">
        <v>141</v>
      </c>
      <c r="AA102" s="267">
        <v>132</v>
      </c>
      <c r="AB102" s="267">
        <v>155</v>
      </c>
      <c r="AC102" s="267">
        <v>141</v>
      </c>
      <c r="AD102" s="267">
        <v>542</v>
      </c>
      <c r="AE102" s="267">
        <v>664</v>
      </c>
      <c r="AF102" s="267">
        <v>733</v>
      </c>
      <c r="AG102" s="267">
        <v>648</v>
      </c>
      <c r="AH102" s="267">
        <v>593</v>
      </c>
      <c r="AI102" s="267">
        <v>526</v>
      </c>
      <c r="AJ102" s="267">
        <v>466</v>
      </c>
      <c r="AK102" s="267">
        <v>438</v>
      </c>
      <c r="AL102" s="267">
        <v>350</v>
      </c>
      <c r="AM102" s="267">
        <v>316</v>
      </c>
      <c r="AN102" s="267">
        <v>244</v>
      </c>
      <c r="AO102" s="267">
        <v>202</v>
      </c>
      <c r="AP102" s="304">
        <v>240</v>
      </c>
      <c r="AQ102" s="293">
        <v>5</v>
      </c>
      <c r="AR102" s="267">
        <v>38</v>
      </c>
      <c r="AS102" s="273">
        <v>45</v>
      </c>
      <c r="AT102" s="311">
        <v>97</v>
      </c>
    </row>
    <row r="103" spans="2:46" x14ac:dyDescent="0.25">
      <c r="B103" s="343">
        <f t="shared" si="11"/>
        <v>86</v>
      </c>
      <c r="C103" s="258" t="s">
        <v>20</v>
      </c>
      <c r="D103" s="258" t="s">
        <v>84</v>
      </c>
      <c r="E103" s="261">
        <v>5902</v>
      </c>
      <c r="F103" s="258" t="s">
        <v>113</v>
      </c>
      <c r="G103" s="259" t="s">
        <v>30</v>
      </c>
      <c r="H103" s="293">
        <v>8999</v>
      </c>
      <c r="I103" s="267">
        <v>647</v>
      </c>
      <c r="J103" s="267">
        <v>86</v>
      </c>
      <c r="K103" s="267">
        <v>91</v>
      </c>
      <c r="L103" s="267">
        <v>114</v>
      </c>
      <c r="M103" s="267">
        <v>117</v>
      </c>
      <c r="N103" s="267">
        <v>117</v>
      </c>
      <c r="O103" s="267">
        <v>122</v>
      </c>
      <c r="P103" s="267">
        <v>151</v>
      </c>
      <c r="Q103" s="267">
        <v>152</v>
      </c>
      <c r="R103" s="267">
        <v>146</v>
      </c>
      <c r="S103" s="267">
        <v>149</v>
      </c>
      <c r="T103" s="267">
        <v>159</v>
      </c>
      <c r="U103" s="267">
        <v>168</v>
      </c>
      <c r="V103" s="267">
        <v>161</v>
      </c>
      <c r="W103" s="267">
        <v>152</v>
      </c>
      <c r="X103" s="267">
        <v>172</v>
      </c>
      <c r="Y103" s="267">
        <v>145</v>
      </c>
      <c r="Z103" s="267">
        <v>147</v>
      </c>
      <c r="AA103" s="267">
        <v>137</v>
      </c>
      <c r="AB103" s="267">
        <v>162</v>
      </c>
      <c r="AC103" s="267">
        <v>146</v>
      </c>
      <c r="AD103" s="267">
        <v>564</v>
      </c>
      <c r="AE103" s="267">
        <v>691</v>
      </c>
      <c r="AF103" s="267">
        <v>763</v>
      </c>
      <c r="AG103" s="267">
        <v>675</v>
      </c>
      <c r="AH103" s="267">
        <v>616</v>
      </c>
      <c r="AI103" s="267">
        <v>548</v>
      </c>
      <c r="AJ103" s="267">
        <v>485</v>
      </c>
      <c r="AK103" s="267">
        <v>456</v>
      </c>
      <c r="AL103" s="267">
        <v>364</v>
      </c>
      <c r="AM103" s="267">
        <v>329</v>
      </c>
      <c r="AN103" s="267">
        <v>254</v>
      </c>
      <c r="AO103" s="267">
        <v>210</v>
      </c>
      <c r="AP103" s="304">
        <v>250</v>
      </c>
      <c r="AQ103" s="293">
        <v>5</v>
      </c>
      <c r="AR103" s="267">
        <v>39</v>
      </c>
      <c r="AS103" s="273">
        <v>47</v>
      </c>
      <c r="AT103" s="311">
        <v>100</v>
      </c>
    </row>
    <row r="104" spans="2:46" x14ac:dyDescent="0.25">
      <c r="B104" s="343">
        <f t="shared" si="11"/>
        <v>87</v>
      </c>
      <c r="C104" s="258" t="s">
        <v>20</v>
      </c>
      <c r="D104" s="258" t="s">
        <v>84</v>
      </c>
      <c r="E104" s="261">
        <v>5900</v>
      </c>
      <c r="F104" s="258" t="s">
        <v>111</v>
      </c>
      <c r="G104" s="259" t="s">
        <v>30</v>
      </c>
      <c r="H104" s="293">
        <v>15834</v>
      </c>
      <c r="I104" s="267">
        <v>1138</v>
      </c>
      <c r="J104" s="267">
        <v>151</v>
      </c>
      <c r="K104" s="267">
        <v>160</v>
      </c>
      <c r="L104" s="267">
        <v>200</v>
      </c>
      <c r="M104" s="267">
        <v>206</v>
      </c>
      <c r="N104" s="267">
        <v>206</v>
      </c>
      <c r="O104" s="267">
        <v>215</v>
      </c>
      <c r="P104" s="267">
        <v>266</v>
      </c>
      <c r="Q104" s="267">
        <v>267</v>
      </c>
      <c r="R104" s="267">
        <v>258</v>
      </c>
      <c r="S104" s="267">
        <v>261</v>
      </c>
      <c r="T104" s="267">
        <v>280</v>
      </c>
      <c r="U104" s="267">
        <v>295</v>
      </c>
      <c r="V104" s="267">
        <v>283</v>
      </c>
      <c r="W104" s="267">
        <v>266</v>
      </c>
      <c r="X104" s="267">
        <v>302</v>
      </c>
      <c r="Y104" s="267">
        <v>255</v>
      </c>
      <c r="Z104" s="267">
        <v>259</v>
      </c>
      <c r="AA104" s="267">
        <v>242</v>
      </c>
      <c r="AB104" s="267">
        <v>285</v>
      </c>
      <c r="AC104" s="267">
        <v>257</v>
      </c>
      <c r="AD104" s="267">
        <v>992</v>
      </c>
      <c r="AE104" s="267">
        <v>1217</v>
      </c>
      <c r="AF104" s="267">
        <v>1342</v>
      </c>
      <c r="AG104" s="267">
        <v>1188</v>
      </c>
      <c r="AH104" s="267">
        <v>1085</v>
      </c>
      <c r="AI104" s="267">
        <v>963</v>
      </c>
      <c r="AJ104" s="267">
        <v>854</v>
      </c>
      <c r="AK104" s="267">
        <v>802</v>
      </c>
      <c r="AL104" s="267">
        <v>642</v>
      </c>
      <c r="AM104" s="267">
        <v>579</v>
      </c>
      <c r="AN104" s="267">
        <v>447</v>
      </c>
      <c r="AO104" s="267">
        <v>369</v>
      </c>
      <c r="AP104" s="304">
        <v>440</v>
      </c>
      <c r="AQ104" s="293">
        <v>9</v>
      </c>
      <c r="AR104" s="267">
        <v>69</v>
      </c>
      <c r="AS104" s="273">
        <v>82</v>
      </c>
      <c r="AT104" s="311">
        <v>177</v>
      </c>
    </row>
    <row r="105" spans="2:46" x14ac:dyDescent="0.25">
      <c r="B105" s="343">
        <f t="shared" si="11"/>
        <v>88</v>
      </c>
      <c r="C105" s="258" t="s">
        <v>20</v>
      </c>
      <c r="D105" s="258" t="s">
        <v>84</v>
      </c>
      <c r="E105" s="261">
        <v>6735</v>
      </c>
      <c r="F105" s="258" t="s">
        <v>114</v>
      </c>
      <c r="G105" s="259" t="s">
        <v>28</v>
      </c>
      <c r="H105" s="293">
        <v>8279</v>
      </c>
      <c r="I105" s="267">
        <v>594</v>
      </c>
      <c r="J105" s="267">
        <v>79</v>
      </c>
      <c r="K105" s="267">
        <v>83</v>
      </c>
      <c r="L105" s="267">
        <v>104</v>
      </c>
      <c r="M105" s="267">
        <v>108</v>
      </c>
      <c r="N105" s="267">
        <v>108</v>
      </c>
      <c r="O105" s="267">
        <v>112</v>
      </c>
      <c r="P105" s="267">
        <v>139</v>
      </c>
      <c r="Q105" s="267">
        <v>140</v>
      </c>
      <c r="R105" s="267">
        <v>135</v>
      </c>
      <c r="S105" s="267">
        <v>136</v>
      </c>
      <c r="T105" s="267">
        <v>147</v>
      </c>
      <c r="U105" s="267">
        <v>154</v>
      </c>
      <c r="V105" s="267">
        <v>148</v>
      </c>
      <c r="W105" s="267">
        <v>139</v>
      </c>
      <c r="X105" s="267">
        <v>158</v>
      </c>
      <c r="Y105" s="267">
        <v>134</v>
      </c>
      <c r="Z105" s="267">
        <v>135</v>
      </c>
      <c r="AA105" s="267">
        <v>126</v>
      </c>
      <c r="AB105" s="267">
        <v>149</v>
      </c>
      <c r="AC105" s="267">
        <v>134</v>
      </c>
      <c r="AD105" s="267">
        <v>519</v>
      </c>
      <c r="AE105" s="267">
        <v>637</v>
      </c>
      <c r="AF105" s="267">
        <v>702</v>
      </c>
      <c r="AG105" s="267">
        <v>621</v>
      </c>
      <c r="AH105" s="267">
        <v>568</v>
      </c>
      <c r="AI105" s="267">
        <v>504</v>
      </c>
      <c r="AJ105" s="267">
        <v>447</v>
      </c>
      <c r="AK105" s="267">
        <v>419</v>
      </c>
      <c r="AL105" s="267">
        <v>335</v>
      </c>
      <c r="AM105" s="267">
        <v>303</v>
      </c>
      <c r="AN105" s="267">
        <v>233</v>
      </c>
      <c r="AO105" s="267">
        <v>193</v>
      </c>
      <c r="AP105" s="304">
        <v>230</v>
      </c>
      <c r="AQ105" s="293">
        <v>5</v>
      </c>
      <c r="AR105" s="267">
        <v>36</v>
      </c>
      <c r="AS105" s="273">
        <v>43</v>
      </c>
      <c r="AT105" s="311">
        <v>93</v>
      </c>
    </row>
    <row r="106" spans="2:46" x14ac:dyDescent="0.25">
      <c r="B106" s="343">
        <f t="shared" si="11"/>
        <v>89</v>
      </c>
      <c r="C106" s="258" t="s">
        <v>20</v>
      </c>
      <c r="D106" s="258" t="s">
        <v>84</v>
      </c>
      <c r="E106" s="261">
        <v>10093</v>
      </c>
      <c r="F106" s="258" t="s">
        <v>107</v>
      </c>
      <c r="G106" s="259" t="s">
        <v>28</v>
      </c>
      <c r="H106" s="293">
        <v>7981</v>
      </c>
      <c r="I106" s="267">
        <v>573</v>
      </c>
      <c r="J106" s="267">
        <v>76</v>
      </c>
      <c r="K106" s="267">
        <v>80</v>
      </c>
      <c r="L106" s="267">
        <v>101</v>
      </c>
      <c r="M106" s="267">
        <v>104</v>
      </c>
      <c r="N106" s="267">
        <v>104</v>
      </c>
      <c r="O106" s="267">
        <v>108</v>
      </c>
      <c r="P106" s="267">
        <v>134</v>
      </c>
      <c r="Q106" s="267">
        <v>134</v>
      </c>
      <c r="R106" s="267">
        <v>130</v>
      </c>
      <c r="S106" s="267">
        <v>131</v>
      </c>
      <c r="T106" s="267">
        <v>141</v>
      </c>
      <c r="U106" s="267">
        <v>149</v>
      </c>
      <c r="V106" s="267">
        <v>143</v>
      </c>
      <c r="W106" s="267">
        <v>134</v>
      </c>
      <c r="X106" s="267">
        <v>152</v>
      </c>
      <c r="Y106" s="267">
        <v>129</v>
      </c>
      <c r="Z106" s="267">
        <v>130</v>
      </c>
      <c r="AA106" s="267">
        <v>122</v>
      </c>
      <c r="AB106" s="267">
        <v>144</v>
      </c>
      <c r="AC106" s="267">
        <v>129</v>
      </c>
      <c r="AD106" s="267">
        <v>500</v>
      </c>
      <c r="AE106" s="267">
        <v>614</v>
      </c>
      <c r="AF106" s="267">
        <v>677</v>
      </c>
      <c r="AG106" s="267">
        <v>599</v>
      </c>
      <c r="AH106" s="267">
        <v>547</v>
      </c>
      <c r="AI106" s="267">
        <v>486</v>
      </c>
      <c r="AJ106" s="267">
        <v>430</v>
      </c>
      <c r="AK106" s="267">
        <v>404</v>
      </c>
      <c r="AL106" s="267">
        <v>324</v>
      </c>
      <c r="AM106" s="267">
        <v>292</v>
      </c>
      <c r="AN106" s="267">
        <v>225</v>
      </c>
      <c r="AO106" s="267">
        <v>186</v>
      </c>
      <c r="AP106" s="304">
        <v>222</v>
      </c>
      <c r="AQ106" s="293">
        <v>5</v>
      </c>
      <c r="AR106" s="267">
        <v>35</v>
      </c>
      <c r="AS106" s="273">
        <v>41</v>
      </c>
      <c r="AT106" s="311">
        <v>89</v>
      </c>
    </row>
    <row r="107" spans="2:46" ht="15.75" thickBot="1" x14ac:dyDescent="0.3">
      <c r="B107" s="345">
        <f t="shared" si="11"/>
        <v>90</v>
      </c>
      <c r="C107" s="237" t="s">
        <v>20</v>
      </c>
      <c r="D107" s="237" t="s">
        <v>84</v>
      </c>
      <c r="E107" s="244">
        <v>5899</v>
      </c>
      <c r="F107" s="237" t="s">
        <v>110</v>
      </c>
      <c r="G107" s="240" t="s">
        <v>28</v>
      </c>
      <c r="H107" s="294">
        <v>18621</v>
      </c>
      <c r="I107" s="270">
        <v>1337</v>
      </c>
      <c r="J107" s="270">
        <v>177</v>
      </c>
      <c r="K107" s="270">
        <v>188</v>
      </c>
      <c r="L107" s="270">
        <v>235</v>
      </c>
      <c r="M107" s="270">
        <v>243</v>
      </c>
      <c r="N107" s="270">
        <v>242</v>
      </c>
      <c r="O107" s="270">
        <v>252</v>
      </c>
      <c r="P107" s="270">
        <v>313</v>
      </c>
      <c r="Q107" s="270">
        <v>314</v>
      </c>
      <c r="R107" s="270">
        <v>303</v>
      </c>
      <c r="S107" s="270">
        <v>308</v>
      </c>
      <c r="T107" s="270">
        <v>330</v>
      </c>
      <c r="U107" s="270">
        <v>347</v>
      </c>
      <c r="V107" s="270">
        <v>333</v>
      </c>
      <c r="W107" s="270">
        <v>313</v>
      </c>
      <c r="X107" s="270">
        <v>355</v>
      </c>
      <c r="Y107" s="270">
        <v>300</v>
      </c>
      <c r="Z107" s="270">
        <v>304</v>
      </c>
      <c r="AA107" s="270">
        <v>284</v>
      </c>
      <c r="AB107" s="270">
        <v>335</v>
      </c>
      <c r="AC107" s="270">
        <v>302</v>
      </c>
      <c r="AD107" s="270">
        <v>1167</v>
      </c>
      <c r="AE107" s="270">
        <v>1431</v>
      </c>
      <c r="AF107" s="270">
        <v>1579</v>
      </c>
      <c r="AG107" s="270">
        <v>1397</v>
      </c>
      <c r="AH107" s="270">
        <v>1276</v>
      </c>
      <c r="AI107" s="270">
        <v>1133</v>
      </c>
      <c r="AJ107" s="270">
        <v>1004</v>
      </c>
      <c r="AK107" s="270">
        <v>943</v>
      </c>
      <c r="AL107" s="270">
        <v>755</v>
      </c>
      <c r="AM107" s="270">
        <v>681</v>
      </c>
      <c r="AN107" s="270">
        <v>525</v>
      </c>
      <c r="AO107" s="270">
        <v>435</v>
      </c>
      <c r="AP107" s="305">
        <v>517</v>
      </c>
      <c r="AQ107" s="294">
        <v>11</v>
      </c>
      <c r="AR107" s="270">
        <v>82</v>
      </c>
      <c r="AS107" s="274">
        <v>96</v>
      </c>
      <c r="AT107" s="312">
        <v>208</v>
      </c>
    </row>
    <row r="108" spans="2:46" x14ac:dyDescent="0.25">
      <c r="B108" s="225"/>
      <c r="C108" s="347" t="s">
        <v>246</v>
      </c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219"/>
      <c r="AQ108" s="219"/>
      <c r="AR108" s="219"/>
      <c r="AS108" s="219"/>
      <c r="AT108" s="219"/>
    </row>
    <row r="109" spans="2:46" x14ac:dyDescent="0.25">
      <c r="B109" s="225"/>
      <c r="C109" s="347" t="s">
        <v>244</v>
      </c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</row>
    <row r="110" spans="2:46" x14ac:dyDescent="0.25">
      <c r="B110" s="225"/>
      <c r="C110" s="347" t="s">
        <v>245</v>
      </c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</row>
    <row r="111" spans="2:46" s="218" customFormat="1" x14ac:dyDescent="0.25">
      <c r="B111" s="225"/>
      <c r="C111" s="347" t="s">
        <v>250</v>
      </c>
      <c r="D111" s="224"/>
      <c r="E111" s="224"/>
      <c r="F111" s="224"/>
      <c r="G111" s="224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</row>
    <row r="112" spans="2:46" s="218" customFormat="1" x14ac:dyDescent="0.25">
      <c r="B112" s="224"/>
      <c r="C112" s="224"/>
      <c r="D112" s="224"/>
      <c r="E112" s="224"/>
      <c r="F112" s="224"/>
      <c r="G112" s="224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</row>
    <row r="113" spans="2:46" s="218" customFormat="1" x14ac:dyDescent="0.25">
      <c r="B113" s="224"/>
      <c r="C113" s="224"/>
      <c r="D113" s="224"/>
      <c r="E113" s="224"/>
      <c r="F113" s="224"/>
      <c r="G113" s="224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219"/>
      <c r="AM113" s="219"/>
      <c r="AN113" s="219"/>
      <c r="AO113" s="219"/>
      <c r="AP113" s="219"/>
      <c r="AQ113" s="219"/>
      <c r="AR113" s="219"/>
      <c r="AS113" s="219"/>
      <c r="AT113" s="219"/>
    </row>
    <row r="114" spans="2:46" s="224" customFormat="1" ht="15.75" thickBot="1" x14ac:dyDescent="0.3">
      <c r="H114" s="219" t="str">
        <f>+IF(H117=H10,"",H10-H117)</f>
        <v/>
      </c>
      <c r="I114" s="219" t="str">
        <f t="shared" ref="I114:AT114" si="12">+IF(I117=I10,"",I10-I117)</f>
        <v/>
      </c>
      <c r="J114" s="219" t="str">
        <f t="shared" si="12"/>
        <v/>
      </c>
      <c r="K114" s="219" t="str">
        <f t="shared" si="12"/>
        <v/>
      </c>
      <c r="L114" s="219" t="str">
        <f t="shared" si="12"/>
        <v/>
      </c>
      <c r="M114" s="219" t="str">
        <f t="shared" si="12"/>
        <v/>
      </c>
      <c r="N114" s="219" t="str">
        <f t="shared" si="12"/>
        <v/>
      </c>
      <c r="O114" s="219" t="str">
        <f t="shared" si="12"/>
        <v/>
      </c>
      <c r="P114" s="219" t="str">
        <f t="shared" si="12"/>
        <v/>
      </c>
      <c r="Q114" s="219" t="str">
        <f t="shared" si="12"/>
        <v/>
      </c>
      <c r="R114" s="219" t="str">
        <f t="shared" si="12"/>
        <v/>
      </c>
      <c r="S114" s="219" t="str">
        <f t="shared" si="12"/>
        <v/>
      </c>
      <c r="T114" s="219" t="str">
        <f t="shared" si="12"/>
        <v/>
      </c>
      <c r="U114" s="219" t="str">
        <f t="shared" si="12"/>
        <v/>
      </c>
      <c r="V114" s="219" t="str">
        <f t="shared" si="12"/>
        <v/>
      </c>
      <c r="W114" s="219" t="str">
        <f t="shared" si="12"/>
        <v/>
      </c>
      <c r="X114" s="219" t="str">
        <f t="shared" si="12"/>
        <v/>
      </c>
      <c r="Y114" s="219" t="str">
        <f t="shared" si="12"/>
        <v/>
      </c>
      <c r="Z114" s="219" t="str">
        <f t="shared" si="12"/>
        <v/>
      </c>
      <c r="AA114" s="219" t="str">
        <f t="shared" si="12"/>
        <v/>
      </c>
      <c r="AB114" s="219" t="str">
        <f t="shared" si="12"/>
        <v/>
      </c>
      <c r="AC114" s="219" t="str">
        <f t="shared" si="12"/>
        <v/>
      </c>
      <c r="AD114" s="219" t="str">
        <f t="shared" si="12"/>
        <v/>
      </c>
      <c r="AE114" s="219" t="str">
        <f t="shared" si="12"/>
        <v/>
      </c>
      <c r="AF114" s="219" t="str">
        <f t="shared" si="12"/>
        <v/>
      </c>
      <c r="AG114" s="219" t="str">
        <f t="shared" si="12"/>
        <v/>
      </c>
      <c r="AH114" s="219" t="str">
        <f t="shared" si="12"/>
        <v/>
      </c>
      <c r="AI114" s="219" t="str">
        <f t="shared" si="12"/>
        <v/>
      </c>
      <c r="AJ114" s="219" t="str">
        <f t="shared" si="12"/>
        <v/>
      </c>
      <c r="AK114" s="219" t="str">
        <f t="shared" si="12"/>
        <v/>
      </c>
      <c r="AL114" s="219" t="str">
        <f t="shared" si="12"/>
        <v/>
      </c>
      <c r="AM114" s="219" t="str">
        <f t="shared" si="12"/>
        <v/>
      </c>
      <c r="AN114" s="219" t="str">
        <f t="shared" si="12"/>
        <v/>
      </c>
      <c r="AO114" s="219" t="str">
        <f t="shared" si="12"/>
        <v/>
      </c>
      <c r="AP114" s="219" t="str">
        <f t="shared" si="12"/>
        <v/>
      </c>
      <c r="AQ114" s="219" t="str">
        <f t="shared" si="12"/>
        <v/>
      </c>
      <c r="AR114" s="219" t="str">
        <f t="shared" si="12"/>
        <v/>
      </c>
      <c r="AS114" s="219" t="str">
        <f t="shared" si="12"/>
        <v/>
      </c>
      <c r="AT114" s="219" t="str">
        <f t="shared" si="12"/>
        <v/>
      </c>
    </row>
    <row r="115" spans="2:46" ht="19.5" customHeight="1" thickBot="1" x14ac:dyDescent="0.3">
      <c r="C115" s="222"/>
      <c r="D115" s="222"/>
      <c r="E115" s="474" t="s">
        <v>255</v>
      </c>
      <c r="F115" s="478" t="s">
        <v>0</v>
      </c>
      <c r="G115" s="388"/>
      <c r="H115" s="522" t="s">
        <v>116</v>
      </c>
      <c r="I115" s="523"/>
      <c r="J115" s="512" t="s">
        <v>4</v>
      </c>
      <c r="K115" s="513"/>
      <c r="L115" s="513"/>
      <c r="M115" s="513"/>
      <c r="N115" s="513"/>
      <c r="O115" s="513"/>
      <c r="P115" s="513"/>
      <c r="Q115" s="513"/>
      <c r="R115" s="513"/>
      <c r="S115" s="513"/>
      <c r="T115" s="513"/>
      <c r="U115" s="513"/>
      <c r="V115" s="513"/>
      <c r="W115" s="513"/>
      <c r="X115" s="513"/>
      <c r="Y115" s="513"/>
      <c r="Z115" s="513"/>
      <c r="AA115" s="513"/>
      <c r="AB115" s="513"/>
      <c r="AC115" s="514"/>
      <c r="AD115" s="515" t="s">
        <v>192</v>
      </c>
      <c r="AE115" s="516"/>
      <c r="AF115" s="516"/>
      <c r="AG115" s="516"/>
      <c r="AH115" s="516"/>
      <c r="AI115" s="516"/>
      <c r="AJ115" s="516"/>
      <c r="AK115" s="516"/>
      <c r="AL115" s="516"/>
      <c r="AM115" s="516"/>
      <c r="AN115" s="516"/>
      <c r="AO115" s="516"/>
      <c r="AP115" s="517"/>
      <c r="AQ115" s="511" t="s">
        <v>212</v>
      </c>
      <c r="AR115" s="489"/>
      <c r="AS115" s="490"/>
      <c r="AT115" s="500" t="s">
        <v>215</v>
      </c>
    </row>
    <row r="116" spans="2:46" ht="19.5" customHeight="1" thickBot="1" x14ac:dyDescent="0.3">
      <c r="C116" s="222"/>
      <c r="D116" s="222"/>
      <c r="E116" s="475"/>
      <c r="F116" s="479"/>
      <c r="G116" s="389"/>
      <c r="H116" s="281" t="s">
        <v>117</v>
      </c>
      <c r="I116" s="367" t="s">
        <v>5</v>
      </c>
      <c r="J116" s="355" t="s">
        <v>6</v>
      </c>
      <c r="K116" s="349" t="s">
        <v>7</v>
      </c>
      <c r="L116" s="349" t="s">
        <v>8</v>
      </c>
      <c r="M116" s="349" t="s">
        <v>9</v>
      </c>
      <c r="N116" s="349" t="s">
        <v>10</v>
      </c>
      <c r="O116" s="349" t="s">
        <v>11</v>
      </c>
      <c r="P116" s="350" t="s">
        <v>118</v>
      </c>
      <c r="Q116" s="350" t="s">
        <v>119</v>
      </c>
      <c r="R116" s="350" t="s">
        <v>120</v>
      </c>
      <c r="S116" s="350" t="s">
        <v>121</v>
      </c>
      <c r="T116" s="350" t="s">
        <v>122</v>
      </c>
      <c r="U116" s="350" t="s">
        <v>123</v>
      </c>
      <c r="V116" s="350" t="s">
        <v>124</v>
      </c>
      <c r="W116" s="350" t="s">
        <v>125</v>
      </c>
      <c r="X116" s="350" t="s">
        <v>126</v>
      </c>
      <c r="Y116" s="350" t="s">
        <v>127</v>
      </c>
      <c r="Z116" s="350" t="s">
        <v>128</v>
      </c>
      <c r="AA116" s="350" t="s">
        <v>129</v>
      </c>
      <c r="AB116" s="350" t="s">
        <v>130</v>
      </c>
      <c r="AC116" s="352" t="s">
        <v>131</v>
      </c>
      <c r="AD116" s="351" t="s">
        <v>199</v>
      </c>
      <c r="AE116" s="350" t="s">
        <v>200</v>
      </c>
      <c r="AF116" s="350" t="s">
        <v>201</v>
      </c>
      <c r="AG116" s="350" t="s">
        <v>202</v>
      </c>
      <c r="AH116" s="350" t="s">
        <v>203</v>
      </c>
      <c r="AI116" s="350" t="s">
        <v>204</v>
      </c>
      <c r="AJ116" s="350" t="s">
        <v>205</v>
      </c>
      <c r="AK116" s="350" t="s">
        <v>206</v>
      </c>
      <c r="AL116" s="350" t="s">
        <v>207</v>
      </c>
      <c r="AM116" s="350" t="s">
        <v>208</v>
      </c>
      <c r="AN116" s="350" t="s">
        <v>209</v>
      </c>
      <c r="AO116" s="350" t="s">
        <v>210</v>
      </c>
      <c r="AP116" s="352" t="s">
        <v>211</v>
      </c>
      <c r="AQ116" s="363" t="s">
        <v>213</v>
      </c>
      <c r="AR116" s="276" t="s">
        <v>222</v>
      </c>
      <c r="AS116" s="277" t="s">
        <v>214</v>
      </c>
      <c r="AT116" s="501"/>
    </row>
    <row r="117" spans="2:46" ht="18.75" customHeight="1" thickBot="1" x14ac:dyDescent="0.3">
      <c r="C117" s="223"/>
      <c r="D117" s="223"/>
      <c r="E117" s="296"/>
      <c r="F117" s="390" t="s">
        <v>12</v>
      </c>
      <c r="G117" s="287"/>
      <c r="H117" s="299">
        <f>SUM(H118:H124)</f>
        <v>815776</v>
      </c>
      <c r="I117" s="299">
        <f t="shared" ref="I117:AT117" si="13">SUM(I118:I124)</f>
        <v>77411</v>
      </c>
      <c r="J117" s="299">
        <f t="shared" si="13"/>
        <v>11052</v>
      </c>
      <c r="K117" s="299">
        <f t="shared" si="13"/>
        <v>11791</v>
      </c>
      <c r="L117" s="299">
        <f t="shared" si="13"/>
        <v>12896</v>
      </c>
      <c r="M117" s="299">
        <f t="shared" si="13"/>
        <v>13449</v>
      </c>
      <c r="N117" s="299">
        <f t="shared" si="13"/>
        <v>13936</v>
      </c>
      <c r="O117" s="299">
        <f t="shared" si="13"/>
        <v>14287</v>
      </c>
      <c r="P117" s="299">
        <f t="shared" si="13"/>
        <v>10985</v>
      </c>
      <c r="Q117" s="299">
        <f t="shared" si="13"/>
        <v>10861</v>
      </c>
      <c r="R117" s="299">
        <f t="shared" si="13"/>
        <v>10430</v>
      </c>
      <c r="S117" s="299">
        <f t="shared" si="13"/>
        <v>10967</v>
      </c>
      <c r="T117" s="299">
        <f t="shared" si="13"/>
        <v>10523</v>
      </c>
      <c r="U117" s="299">
        <f t="shared" si="13"/>
        <v>11178</v>
      </c>
      <c r="V117" s="299">
        <f t="shared" si="13"/>
        <v>11080</v>
      </c>
      <c r="W117" s="299">
        <f t="shared" si="13"/>
        <v>10458</v>
      </c>
      <c r="X117" s="299">
        <f t="shared" si="13"/>
        <v>11559</v>
      </c>
      <c r="Y117" s="299">
        <f t="shared" si="13"/>
        <v>10472</v>
      </c>
      <c r="Z117" s="299">
        <f t="shared" si="13"/>
        <v>11110</v>
      </c>
      <c r="AA117" s="299">
        <f t="shared" si="13"/>
        <v>11231</v>
      </c>
      <c r="AB117" s="299">
        <f t="shared" si="13"/>
        <v>11644</v>
      </c>
      <c r="AC117" s="299">
        <f t="shared" si="13"/>
        <v>11303</v>
      </c>
      <c r="AD117" s="299">
        <f t="shared" si="13"/>
        <v>63656</v>
      </c>
      <c r="AE117" s="299">
        <f t="shared" si="13"/>
        <v>66883</v>
      </c>
      <c r="AF117" s="299">
        <f t="shared" si="13"/>
        <v>67587</v>
      </c>
      <c r="AG117" s="299">
        <f t="shared" si="13"/>
        <v>67200</v>
      </c>
      <c r="AH117" s="299">
        <f t="shared" si="13"/>
        <v>57803</v>
      </c>
      <c r="AI117" s="299">
        <f t="shared" si="13"/>
        <v>51723</v>
      </c>
      <c r="AJ117" s="299">
        <f t="shared" si="13"/>
        <v>48411</v>
      </c>
      <c r="AK117" s="299">
        <f t="shared" si="13"/>
        <v>44436</v>
      </c>
      <c r="AL117" s="299">
        <f t="shared" si="13"/>
        <v>34652</v>
      </c>
      <c r="AM117" s="299">
        <f t="shared" si="13"/>
        <v>28629</v>
      </c>
      <c r="AN117" s="299">
        <f t="shared" si="13"/>
        <v>20265</v>
      </c>
      <c r="AO117" s="299">
        <f t="shared" si="13"/>
        <v>15164</v>
      </c>
      <c r="AP117" s="299">
        <f t="shared" si="13"/>
        <v>18155</v>
      </c>
      <c r="AQ117" s="299">
        <f t="shared" si="13"/>
        <v>666</v>
      </c>
      <c r="AR117" s="299">
        <f t="shared" si="13"/>
        <v>5229</v>
      </c>
      <c r="AS117" s="299">
        <f t="shared" si="13"/>
        <v>5833</v>
      </c>
      <c r="AT117" s="299">
        <f t="shared" si="13"/>
        <v>12977</v>
      </c>
    </row>
    <row r="118" spans="2:46" x14ac:dyDescent="0.25">
      <c r="C118" s="223"/>
      <c r="D118" s="223"/>
      <c r="E118" s="384"/>
      <c r="F118" s="391" t="s">
        <v>14</v>
      </c>
      <c r="G118" s="385"/>
      <c r="H118" s="297">
        <f>+SUMIF($C$10:$C$107,$F118,H$10:H$107)</f>
        <v>339351</v>
      </c>
      <c r="I118" s="272">
        <f t="shared" ref="I118:X124" si="14">+SUMIF($C$10:$C$107,$F118,I$10:I$107)</f>
        <v>33014</v>
      </c>
      <c r="J118" s="298">
        <f t="shared" si="14"/>
        <v>4763</v>
      </c>
      <c r="K118" s="269">
        <f t="shared" si="14"/>
        <v>5285</v>
      </c>
      <c r="L118" s="269">
        <f t="shared" si="14"/>
        <v>5498</v>
      </c>
      <c r="M118" s="269">
        <f t="shared" si="14"/>
        <v>5548</v>
      </c>
      <c r="N118" s="269">
        <f t="shared" si="14"/>
        <v>6067</v>
      </c>
      <c r="O118" s="269">
        <f t="shared" si="14"/>
        <v>5853</v>
      </c>
      <c r="P118" s="269">
        <f t="shared" si="14"/>
        <v>4905</v>
      </c>
      <c r="Q118" s="269">
        <f t="shared" si="14"/>
        <v>4675</v>
      </c>
      <c r="R118" s="269">
        <f t="shared" si="14"/>
        <v>4274</v>
      </c>
      <c r="S118" s="269">
        <f t="shared" si="14"/>
        <v>5132</v>
      </c>
      <c r="T118" s="269">
        <f t="shared" si="14"/>
        <v>4306</v>
      </c>
      <c r="U118" s="269">
        <f t="shared" si="14"/>
        <v>4842</v>
      </c>
      <c r="V118" s="269">
        <f t="shared" si="14"/>
        <v>4764</v>
      </c>
      <c r="W118" s="269">
        <f t="shared" si="14"/>
        <v>4282</v>
      </c>
      <c r="X118" s="269">
        <f t="shared" si="14"/>
        <v>4807</v>
      </c>
      <c r="Y118" s="269">
        <f t="shared" ref="Y118:AN124" si="15">+SUMIF($C$10:$C$107,$F118,Y$10:Y$107)</f>
        <v>4814</v>
      </c>
      <c r="Z118" s="269">
        <f t="shared" si="15"/>
        <v>5158</v>
      </c>
      <c r="AA118" s="269">
        <f t="shared" si="15"/>
        <v>4684</v>
      </c>
      <c r="AB118" s="269">
        <f t="shared" si="15"/>
        <v>4985</v>
      </c>
      <c r="AC118" s="269">
        <f t="shared" si="15"/>
        <v>4751</v>
      </c>
      <c r="AD118" s="269">
        <f t="shared" si="15"/>
        <v>30575</v>
      </c>
      <c r="AE118" s="269">
        <f t="shared" si="15"/>
        <v>29203</v>
      </c>
      <c r="AF118" s="269">
        <f t="shared" si="15"/>
        <v>27624</v>
      </c>
      <c r="AG118" s="269">
        <f t="shared" si="15"/>
        <v>29767</v>
      </c>
      <c r="AH118" s="269">
        <f t="shared" si="15"/>
        <v>23657</v>
      </c>
      <c r="AI118" s="269">
        <f t="shared" si="15"/>
        <v>21197</v>
      </c>
      <c r="AJ118" s="269">
        <f t="shared" si="15"/>
        <v>20344</v>
      </c>
      <c r="AK118" s="269">
        <f t="shared" si="15"/>
        <v>16849</v>
      </c>
      <c r="AL118" s="269">
        <f t="shared" si="15"/>
        <v>12776</v>
      </c>
      <c r="AM118" s="269">
        <f t="shared" si="15"/>
        <v>10179</v>
      </c>
      <c r="AN118" s="269">
        <f t="shared" si="15"/>
        <v>6853</v>
      </c>
      <c r="AO118" s="269">
        <f t="shared" ref="AO118:AT124" si="16">+SUMIF($C$10:$C$107,$F118,AO$10:AO$107)</f>
        <v>5054</v>
      </c>
      <c r="AP118" s="303">
        <f t="shared" si="16"/>
        <v>5880</v>
      </c>
      <c r="AQ118" s="297">
        <f t="shared" si="16"/>
        <v>293</v>
      </c>
      <c r="AR118" s="269">
        <f t="shared" si="16"/>
        <v>2222</v>
      </c>
      <c r="AS118" s="272">
        <f t="shared" si="16"/>
        <v>2543</v>
      </c>
      <c r="AT118" s="310">
        <f t="shared" si="16"/>
        <v>5593</v>
      </c>
    </row>
    <row r="119" spans="2:46" x14ac:dyDescent="0.25">
      <c r="C119" s="223"/>
      <c r="D119" s="223"/>
      <c r="E119" s="384"/>
      <c r="F119" s="391" t="s">
        <v>85</v>
      </c>
      <c r="G119" s="385"/>
      <c r="H119" s="293">
        <f t="shared" ref="H119:H124" si="17">+SUMIF($C$10:$C$107,$F119,H$10:H$107)</f>
        <v>21323</v>
      </c>
      <c r="I119" s="272">
        <f t="shared" si="14"/>
        <v>1983</v>
      </c>
      <c r="J119" s="290">
        <f t="shared" si="14"/>
        <v>267</v>
      </c>
      <c r="K119" s="267">
        <f t="shared" si="14"/>
        <v>315</v>
      </c>
      <c r="L119" s="267">
        <f t="shared" si="14"/>
        <v>300</v>
      </c>
      <c r="M119" s="267">
        <f t="shared" si="14"/>
        <v>361</v>
      </c>
      <c r="N119" s="267">
        <f t="shared" si="14"/>
        <v>372</v>
      </c>
      <c r="O119" s="267">
        <f t="shared" si="14"/>
        <v>368</v>
      </c>
      <c r="P119" s="267">
        <f t="shared" si="14"/>
        <v>224</v>
      </c>
      <c r="Q119" s="267">
        <f t="shared" si="14"/>
        <v>227</v>
      </c>
      <c r="R119" s="267">
        <f t="shared" si="14"/>
        <v>214</v>
      </c>
      <c r="S119" s="267">
        <f t="shared" si="14"/>
        <v>201</v>
      </c>
      <c r="T119" s="267">
        <f t="shared" si="14"/>
        <v>250</v>
      </c>
      <c r="U119" s="267">
        <f t="shared" si="14"/>
        <v>265</v>
      </c>
      <c r="V119" s="267">
        <f t="shared" si="14"/>
        <v>212</v>
      </c>
      <c r="W119" s="267">
        <f t="shared" si="14"/>
        <v>262</v>
      </c>
      <c r="X119" s="267">
        <f t="shared" si="14"/>
        <v>229</v>
      </c>
      <c r="Y119" s="267">
        <f t="shared" si="15"/>
        <v>200</v>
      </c>
      <c r="Z119" s="267">
        <f t="shared" si="15"/>
        <v>200</v>
      </c>
      <c r="AA119" s="267">
        <f t="shared" si="15"/>
        <v>260</v>
      </c>
      <c r="AB119" s="267">
        <f t="shared" si="15"/>
        <v>215</v>
      </c>
      <c r="AC119" s="267">
        <f t="shared" si="15"/>
        <v>248</v>
      </c>
      <c r="AD119" s="267">
        <f t="shared" si="15"/>
        <v>1244</v>
      </c>
      <c r="AE119" s="267">
        <f t="shared" si="15"/>
        <v>1437</v>
      </c>
      <c r="AF119" s="267">
        <f t="shared" si="15"/>
        <v>1636</v>
      </c>
      <c r="AG119" s="267">
        <f t="shared" si="15"/>
        <v>1576</v>
      </c>
      <c r="AH119" s="267">
        <f t="shared" si="15"/>
        <v>1575</v>
      </c>
      <c r="AI119" s="267">
        <f t="shared" si="15"/>
        <v>1501</v>
      </c>
      <c r="AJ119" s="267">
        <f t="shared" si="15"/>
        <v>1342</v>
      </c>
      <c r="AK119" s="267">
        <f t="shared" si="15"/>
        <v>1452</v>
      </c>
      <c r="AL119" s="267">
        <f t="shared" si="15"/>
        <v>1162</v>
      </c>
      <c r="AM119" s="267">
        <f t="shared" si="15"/>
        <v>1057</v>
      </c>
      <c r="AN119" s="267">
        <f t="shared" si="15"/>
        <v>762</v>
      </c>
      <c r="AO119" s="267">
        <f t="shared" si="16"/>
        <v>645</v>
      </c>
      <c r="AP119" s="304">
        <f t="shared" si="16"/>
        <v>744</v>
      </c>
      <c r="AQ119" s="293">
        <f t="shared" si="16"/>
        <v>18</v>
      </c>
      <c r="AR119" s="267">
        <f t="shared" si="16"/>
        <v>128</v>
      </c>
      <c r="AS119" s="273">
        <f t="shared" si="16"/>
        <v>141</v>
      </c>
      <c r="AT119" s="311">
        <f t="shared" si="16"/>
        <v>313</v>
      </c>
    </row>
    <row r="120" spans="2:46" x14ac:dyDescent="0.25">
      <c r="C120" s="223"/>
      <c r="D120" s="223"/>
      <c r="E120" s="384"/>
      <c r="F120" s="391" t="s">
        <v>79</v>
      </c>
      <c r="G120" s="385"/>
      <c r="H120" s="293">
        <f t="shared" si="17"/>
        <v>19515</v>
      </c>
      <c r="I120" s="272">
        <f t="shared" si="14"/>
        <v>1650</v>
      </c>
      <c r="J120" s="290">
        <f t="shared" si="14"/>
        <v>232</v>
      </c>
      <c r="K120" s="267">
        <f t="shared" si="14"/>
        <v>244</v>
      </c>
      <c r="L120" s="267">
        <f t="shared" si="14"/>
        <v>293</v>
      </c>
      <c r="M120" s="267">
        <f t="shared" si="14"/>
        <v>283</v>
      </c>
      <c r="N120" s="267">
        <f t="shared" si="14"/>
        <v>280</v>
      </c>
      <c r="O120" s="267">
        <f t="shared" si="14"/>
        <v>318</v>
      </c>
      <c r="P120" s="267">
        <f t="shared" si="14"/>
        <v>250</v>
      </c>
      <c r="Q120" s="267">
        <f t="shared" si="14"/>
        <v>244</v>
      </c>
      <c r="R120" s="267">
        <f t="shared" si="14"/>
        <v>248</v>
      </c>
      <c r="S120" s="267">
        <f t="shared" si="14"/>
        <v>231</v>
      </c>
      <c r="T120" s="267">
        <f t="shared" si="14"/>
        <v>217</v>
      </c>
      <c r="U120" s="267">
        <f t="shared" si="14"/>
        <v>258</v>
      </c>
      <c r="V120" s="267">
        <f t="shared" si="14"/>
        <v>297</v>
      </c>
      <c r="W120" s="267">
        <f t="shared" si="14"/>
        <v>266</v>
      </c>
      <c r="X120" s="267">
        <f t="shared" si="14"/>
        <v>251</v>
      </c>
      <c r="Y120" s="267">
        <f t="shared" si="15"/>
        <v>265</v>
      </c>
      <c r="Z120" s="267">
        <f t="shared" si="15"/>
        <v>263</v>
      </c>
      <c r="AA120" s="267">
        <f t="shared" si="15"/>
        <v>302</v>
      </c>
      <c r="AB120" s="267">
        <f t="shared" si="15"/>
        <v>283</v>
      </c>
      <c r="AC120" s="267">
        <f t="shared" si="15"/>
        <v>286</v>
      </c>
      <c r="AD120" s="267">
        <f t="shared" si="15"/>
        <v>1428</v>
      </c>
      <c r="AE120" s="267">
        <f t="shared" si="15"/>
        <v>1435</v>
      </c>
      <c r="AF120" s="267">
        <f t="shared" si="15"/>
        <v>1742</v>
      </c>
      <c r="AG120" s="267">
        <f t="shared" si="15"/>
        <v>1372</v>
      </c>
      <c r="AH120" s="267">
        <f t="shared" si="15"/>
        <v>1491</v>
      </c>
      <c r="AI120" s="267">
        <f t="shared" si="15"/>
        <v>1331</v>
      </c>
      <c r="AJ120" s="267">
        <f t="shared" si="15"/>
        <v>1261</v>
      </c>
      <c r="AK120" s="267">
        <f t="shared" si="15"/>
        <v>1189</v>
      </c>
      <c r="AL120" s="267">
        <f t="shared" si="15"/>
        <v>893</v>
      </c>
      <c r="AM120" s="267">
        <f t="shared" si="15"/>
        <v>766</v>
      </c>
      <c r="AN120" s="267">
        <f t="shared" si="15"/>
        <v>507</v>
      </c>
      <c r="AO120" s="267">
        <f t="shared" si="16"/>
        <v>366</v>
      </c>
      <c r="AP120" s="304">
        <f t="shared" si="16"/>
        <v>423</v>
      </c>
      <c r="AQ120" s="293">
        <f t="shared" si="16"/>
        <v>14</v>
      </c>
      <c r="AR120" s="267">
        <f t="shared" si="16"/>
        <v>106</v>
      </c>
      <c r="AS120" s="273">
        <f t="shared" si="16"/>
        <v>125</v>
      </c>
      <c r="AT120" s="311">
        <f t="shared" si="16"/>
        <v>273</v>
      </c>
    </row>
    <row r="121" spans="2:46" x14ac:dyDescent="0.25">
      <c r="C121" s="223"/>
      <c r="D121" s="223"/>
      <c r="E121" s="384"/>
      <c r="F121" s="391" t="s">
        <v>17</v>
      </c>
      <c r="G121" s="385"/>
      <c r="H121" s="293">
        <f t="shared" si="17"/>
        <v>108093</v>
      </c>
      <c r="I121" s="272">
        <f t="shared" si="14"/>
        <v>11100</v>
      </c>
      <c r="J121" s="290">
        <f t="shared" si="14"/>
        <v>1676</v>
      </c>
      <c r="K121" s="267">
        <f t="shared" si="14"/>
        <v>1631</v>
      </c>
      <c r="L121" s="267">
        <f t="shared" si="14"/>
        <v>1850</v>
      </c>
      <c r="M121" s="267">
        <f t="shared" si="14"/>
        <v>1930</v>
      </c>
      <c r="N121" s="267">
        <f t="shared" si="14"/>
        <v>1937</v>
      </c>
      <c r="O121" s="267">
        <f t="shared" si="14"/>
        <v>2076</v>
      </c>
      <c r="P121" s="267">
        <f t="shared" si="14"/>
        <v>1284</v>
      </c>
      <c r="Q121" s="267">
        <f t="shared" si="14"/>
        <v>1417</v>
      </c>
      <c r="R121" s="267">
        <f t="shared" si="14"/>
        <v>1545</v>
      </c>
      <c r="S121" s="267">
        <f t="shared" si="14"/>
        <v>1397</v>
      </c>
      <c r="T121" s="267">
        <f t="shared" si="14"/>
        <v>1248</v>
      </c>
      <c r="U121" s="267">
        <f t="shared" si="14"/>
        <v>1507</v>
      </c>
      <c r="V121" s="267">
        <f t="shared" si="14"/>
        <v>1251</v>
      </c>
      <c r="W121" s="267">
        <f t="shared" si="14"/>
        <v>1344</v>
      </c>
      <c r="X121" s="267">
        <f t="shared" si="14"/>
        <v>1546</v>
      </c>
      <c r="Y121" s="267">
        <f t="shared" si="15"/>
        <v>1222</v>
      </c>
      <c r="Z121" s="267">
        <f t="shared" si="15"/>
        <v>1267</v>
      </c>
      <c r="AA121" s="267">
        <f t="shared" si="15"/>
        <v>1659</v>
      </c>
      <c r="AB121" s="267">
        <f t="shared" si="15"/>
        <v>1383</v>
      </c>
      <c r="AC121" s="267">
        <f t="shared" si="15"/>
        <v>1697</v>
      </c>
      <c r="AD121" s="267">
        <f t="shared" si="15"/>
        <v>7227</v>
      </c>
      <c r="AE121" s="267">
        <f t="shared" si="15"/>
        <v>8315</v>
      </c>
      <c r="AF121" s="267">
        <f t="shared" si="15"/>
        <v>9143</v>
      </c>
      <c r="AG121" s="267">
        <f t="shared" si="15"/>
        <v>9501</v>
      </c>
      <c r="AH121" s="267">
        <f t="shared" si="15"/>
        <v>8029</v>
      </c>
      <c r="AI121" s="267">
        <f t="shared" si="15"/>
        <v>7324</v>
      </c>
      <c r="AJ121" s="267">
        <f t="shared" si="15"/>
        <v>5950</v>
      </c>
      <c r="AK121" s="267">
        <f t="shared" si="15"/>
        <v>5637</v>
      </c>
      <c r="AL121" s="267">
        <f t="shared" si="15"/>
        <v>4291</v>
      </c>
      <c r="AM121" s="267">
        <f t="shared" si="15"/>
        <v>3916</v>
      </c>
      <c r="AN121" s="267">
        <f t="shared" si="15"/>
        <v>3029</v>
      </c>
      <c r="AO121" s="267">
        <f t="shared" si="16"/>
        <v>2289</v>
      </c>
      <c r="AP121" s="304">
        <f t="shared" si="16"/>
        <v>2575</v>
      </c>
      <c r="AQ121" s="293">
        <f t="shared" si="16"/>
        <v>101</v>
      </c>
      <c r="AR121" s="267">
        <f t="shared" si="16"/>
        <v>839</v>
      </c>
      <c r="AS121" s="273">
        <f t="shared" si="16"/>
        <v>839</v>
      </c>
      <c r="AT121" s="311">
        <f t="shared" si="16"/>
        <v>1967</v>
      </c>
    </row>
    <row r="122" spans="2:46" x14ac:dyDescent="0.25">
      <c r="C122" s="223"/>
      <c r="D122" s="223"/>
      <c r="E122" s="384"/>
      <c r="F122" s="391" t="s">
        <v>72</v>
      </c>
      <c r="G122" s="385"/>
      <c r="H122" s="293">
        <f t="shared" si="17"/>
        <v>76132</v>
      </c>
      <c r="I122" s="272">
        <f t="shared" si="14"/>
        <v>6725</v>
      </c>
      <c r="J122" s="290">
        <f t="shared" si="14"/>
        <v>959</v>
      </c>
      <c r="K122" s="267">
        <f t="shared" si="14"/>
        <v>984</v>
      </c>
      <c r="L122" s="267">
        <f t="shared" si="14"/>
        <v>1124</v>
      </c>
      <c r="M122" s="267">
        <f t="shared" si="14"/>
        <v>1160</v>
      </c>
      <c r="N122" s="267">
        <f t="shared" si="14"/>
        <v>1140</v>
      </c>
      <c r="O122" s="267">
        <f t="shared" si="14"/>
        <v>1358</v>
      </c>
      <c r="P122" s="267">
        <f t="shared" si="14"/>
        <v>612</v>
      </c>
      <c r="Q122" s="267">
        <f t="shared" si="14"/>
        <v>594</v>
      </c>
      <c r="R122" s="267">
        <f t="shared" si="14"/>
        <v>560</v>
      </c>
      <c r="S122" s="267">
        <f t="shared" si="14"/>
        <v>569</v>
      </c>
      <c r="T122" s="267">
        <f t="shared" si="14"/>
        <v>705</v>
      </c>
      <c r="U122" s="267">
        <f t="shared" si="14"/>
        <v>530</v>
      </c>
      <c r="V122" s="267">
        <f t="shared" si="14"/>
        <v>679</v>
      </c>
      <c r="W122" s="267">
        <f t="shared" si="14"/>
        <v>701</v>
      </c>
      <c r="X122" s="267">
        <f t="shared" si="14"/>
        <v>761</v>
      </c>
      <c r="Y122" s="267">
        <f t="shared" si="15"/>
        <v>578</v>
      </c>
      <c r="Z122" s="267">
        <f t="shared" si="15"/>
        <v>623</v>
      </c>
      <c r="AA122" s="267">
        <f t="shared" si="15"/>
        <v>815</v>
      </c>
      <c r="AB122" s="267">
        <f t="shared" si="15"/>
        <v>662</v>
      </c>
      <c r="AC122" s="267">
        <f t="shared" si="15"/>
        <v>718</v>
      </c>
      <c r="AD122" s="267">
        <f t="shared" si="15"/>
        <v>4551</v>
      </c>
      <c r="AE122" s="267">
        <f t="shared" si="15"/>
        <v>4987</v>
      </c>
      <c r="AF122" s="267">
        <f t="shared" si="15"/>
        <v>4813</v>
      </c>
      <c r="AG122" s="267">
        <f t="shared" si="15"/>
        <v>5710</v>
      </c>
      <c r="AH122" s="267">
        <f t="shared" si="15"/>
        <v>5859</v>
      </c>
      <c r="AI122" s="267">
        <f t="shared" si="15"/>
        <v>5756</v>
      </c>
      <c r="AJ122" s="267">
        <f t="shared" si="15"/>
        <v>6462</v>
      </c>
      <c r="AK122" s="267">
        <f t="shared" si="15"/>
        <v>5998</v>
      </c>
      <c r="AL122" s="267">
        <f t="shared" si="15"/>
        <v>4917</v>
      </c>
      <c r="AM122" s="267">
        <f t="shared" si="15"/>
        <v>3805</v>
      </c>
      <c r="AN122" s="267">
        <f t="shared" si="15"/>
        <v>2746</v>
      </c>
      <c r="AO122" s="267">
        <f t="shared" si="16"/>
        <v>1942</v>
      </c>
      <c r="AP122" s="304">
        <f t="shared" si="16"/>
        <v>2754</v>
      </c>
      <c r="AQ122" s="293">
        <f t="shared" si="16"/>
        <v>49</v>
      </c>
      <c r="AR122" s="267">
        <f t="shared" si="16"/>
        <v>456</v>
      </c>
      <c r="AS122" s="273">
        <f t="shared" si="16"/>
        <v>505</v>
      </c>
      <c r="AT122" s="311">
        <f t="shared" si="16"/>
        <v>1126</v>
      </c>
    </row>
    <row r="123" spans="2:46" x14ac:dyDescent="0.25">
      <c r="C123" s="223"/>
      <c r="D123" s="223"/>
      <c r="E123" s="384"/>
      <c r="F123" s="391" t="s">
        <v>20</v>
      </c>
      <c r="G123" s="385"/>
      <c r="H123" s="293">
        <f t="shared" si="17"/>
        <v>144113</v>
      </c>
      <c r="I123" s="272">
        <f t="shared" si="14"/>
        <v>10351</v>
      </c>
      <c r="J123" s="290">
        <f t="shared" si="14"/>
        <v>1373</v>
      </c>
      <c r="K123" s="267">
        <f t="shared" si="14"/>
        <v>1455</v>
      </c>
      <c r="L123" s="267">
        <f t="shared" si="14"/>
        <v>1819</v>
      </c>
      <c r="M123" s="267">
        <f t="shared" si="14"/>
        <v>1877</v>
      </c>
      <c r="N123" s="267">
        <f t="shared" si="14"/>
        <v>1873</v>
      </c>
      <c r="O123" s="267">
        <f t="shared" si="14"/>
        <v>1954</v>
      </c>
      <c r="P123" s="267">
        <f t="shared" si="14"/>
        <v>2422</v>
      </c>
      <c r="Q123" s="267">
        <f t="shared" si="14"/>
        <v>2426</v>
      </c>
      <c r="R123" s="267">
        <f t="shared" si="14"/>
        <v>2346</v>
      </c>
      <c r="S123" s="267">
        <f t="shared" si="14"/>
        <v>2377</v>
      </c>
      <c r="T123" s="267">
        <f t="shared" si="14"/>
        <v>2549</v>
      </c>
      <c r="U123" s="267">
        <f t="shared" si="14"/>
        <v>2685</v>
      </c>
      <c r="V123" s="267">
        <f t="shared" si="14"/>
        <v>2576</v>
      </c>
      <c r="W123" s="267">
        <f t="shared" si="14"/>
        <v>2423</v>
      </c>
      <c r="X123" s="267">
        <f t="shared" si="14"/>
        <v>2750</v>
      </c>
      <c r="Y123" s="267">
        <f t="shared" si="15"/>
        <v>2322</v>
      </c>
      <c r="Z123" s="267">
        <f t="shared" si="15"/>
        <v>2353</v>
      </c>
      <c r="AA123" s="267">
        <f t="shared" si="15"/>
        <v>2197</v>
      </c>
      <c r="AB123" s="267">
        <f t="shared" si="15"/>
        <v>2596</v>
      </c>
      <c r="AC123" s="267">
        <f t="shared" si="15"/>
        <v>2341</v>
      </c>
      <c r="AD123" s="267">
        <f t="shared" si="15"/>
        <v>9029</v>
      </c>
      <c r="AE123" s="267">
        <f t="shared" si="15"/>
        <v>11076</v>
      </c>
      <c r="AF123" s="267">
        <f t="shared" si="15"/>
        <v>12219</v>
      </c>
      <c r="AG123" s="267">
        <f t="shared" si="15"/>
        <v>10811</v>
      </c>
      <c r="AH123" s="267">
        <f t="shared" si="15"/>
        <v>9874</v>
      </c>
      <c r="AI123" s="267">
        <f t="shared" si="15"/>
        <v>8770</v>
      </c>
      <c r="AJ123" s="267">
        <f t="shared" si="15"/>
        <v>7770</v>
      </c>
      <c r="AK123" s="267">
        <f t="shared" si="15"/>
        <v>7301</v>
      </c>
      <c r="AL123" s="267">
        <f t="shared" si="15"/>
        <v>5842</v>
      </c>
      <c r="AM123" s="267">
        <f t="shared" si="15"/>
        <v>5273</v>
      </c>
      <c r="AN123" s="267">
        <f t="shared" si="15"/>
        <v>4066</v>
      </c>
      <c r="AO123" s="267">
        <f t="shared" si="16"/>
        <v>3363</v>
      </c>
      <c r="AP123" s="304">
        <f t="shared" si="16"/>
        <v>4005</v>
      </c>
      <c r="AQ123" s="293">
        <f t="shared" si="16"/>
        <v>85</v>
      </c>
      <c r="AR123" s="267">
        <f t="shared" si="16"/>
        <v>629</v>
      </c>
      <c r="AS123" s="273">
        <f t="shared" si="16"/>
        <v>746</v>
      </c>
      <c r="AT123" s="311">
        <f t="shared" si="16"/>
        <v>1612</v>
      </c>
    </row>
    <row r="124" spans="2:46" ht="15.75" thickBot="1" x14ac:dyDescent="0.3">
      <c r="C124" s="223"/>
      <c r="D124" s="223"/>
      <c r="E124" s="386"/>
      <c r="F124" s="392" t="s">
        <v>23</v>
      </c>
      <c r="G124" s="387"/>
      <c r="H124" s="294">
        <f t="shared" si="17"/>
        <v>107249</v>
      </c>
      <c r="I124" s="295">
        <f t="shared" si="14"/>
        <v>12588</v>
      </c>
      <c r="J124" s="291">
        <f t="shared" si="14"/>
        <v>1782</v>
      </c>
      <c r="K124" s="270">
        <f t="shared" si="14"/>
        <v>1877</v>
      </c>
      <c r="L124" s="270">
        <f t="shared" si="14"/>
        <v>2012</v>
      </c>
      <c r="M124" s="270">
        <f t="shared" si="14"/>
        <v>2290</v>
      </c>
      <c r="N124" s="270">
        <f t="shared" si="14"/>
        <v>2267</v>
      </c>
      <c r="O124" s="270">
        <f t="shared" si="14"/>
        <v>2360</v>
      </c>
      <c r="P124" s="270">
        <f t="shared" si="14"/>
        <v>1288</v>
      </c>
      <c r="Q124" s="270">
        <f t="shared" si="14"/>
        <v>1278</v>
      </c>
      <c r="R124" s="270">
        <f t="shared" si="14"/>
        <v>1243</v>
      </c>
      <c r="S124" s="270">
        <f t="shared" si="14"/>
        <v>1060</v>
      </c>
      <c r="T124" s="270">
        <f t="shared" si="14"/>
        <v>1248</v>
      </c>
      <c r="U124" s="270">
        <f t="shared" si="14"/>
        <v>1091</v>
      </c>
      <c r="V124" s="270">
        <f t="shared" si="14"/>
        <v>1301</v>
      </c>
      <c r="W124" s="270">
        <f t="shared" si="14"/>
        <v>1180</v>
      </c>
      <c r="X124" s="270">
        <f t="shared" si="14"/>
        <v>1215</v>
      </c>
      <c r="Y124" s="270">
        <f t="shared" si="15"/>
        <v>1071</v>
      </c>
      <c r="Z124" s="270">
        <f t="shared" si="15"/>
        <v>1246</v>
      </c>
      <c r="AA124" s="270">
        <f t="shared" si="15"/>
        <v>1314</v>
      </c>
      <c r="AB124" s="270">
        <f t="shared" si="15"/>
        <v>1520</v>
      </c>
      <c r="AC124" s="270">
        <f t="shared" si="15"/>
        <v>1262</v>
      </c>
      <c r="AD124" s="270">
        <f t="shared" si="15"/>
        <v>9602</v>
      </c>
      <c r="AE124" s="270">
        <f t="shared" si="15"/>
        <v>10430</v>
      </c>
      <c r="AF124" s="270">
        <f t="shared" si="15"/>
        <v>10410</v>
      </c>
      <c r="AG124" s="270">
        <f t="shared" si="15"/>
        <v>8463</v>
      </c>
      <c r="AH124" s="270">
        <f t="shared" si="15"/>
        <v>7318</v>
      </c>
      <c r="AI124" s="270">
        <f t="shared" si="15"/>
        <v>5844</v>
      </c>
      <c r="AJ124" s="270">
        <f t="shared" si="15"/>
        <v>5282</v>
      </c>
      <c r="AK124" s="270">
        <f t="shared" si="15"/>
        <v>6010</v>
      </c>
      <c r="AL124" s="270">
        <f t="shared" si="15"/>
        <v>4771</v>
      </c>
      <c r="AM124" s="270">
        <f t="shared" si="15"/>
        <v>3633</v>
      </c>
      <c r="AN124" s="270">
        <f t="shared" si="15"/>
        <v>2302</v>
      </c>
      <c r="AO124" s="270">
        <f t="shared" si="16"/>
        <v>1505</v>
      </c>
      <c r="AP124" s="305">
        <f t="shared" si="16"/>
        <v>1774</v>
      </c>
      <c r="AQ124" s="294">
        <f t="shared" si="16"/>
        <v>106</v>
      </c>
      <c r="AR124" s="270">
        <f t="shared" si="16"/>
        <v>849</v>
      </c>
      <c r="AS124" s="274">
        <f t="shared" si="16"/>
        <v>934</v>
      </c>
      <c r="AT124" s="312">
        <f t="shared" si="16"/>
        <v>2093</v>
      </c>
    </row>
    <row r="125" spans="2:46" x14ac:dyDescent="0.25">
      <c r="C125" s="262"/>
      <c r="D125" s="262"/>
      <c r="F125" s="225" t="s">
        <v>246</v>
      </c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19"/>
      <c r="AO125" s="219"/>
      <c r="AP125" s="219"/>
      <c r="AQ125" s="219"/>
      <c r="AR125" s="219"/>
      <c r="AS125" s="219"/>
      <c r="AT125" s="219"/>
    </row>
    <row r="126" spans="2:46" x14ac:dyDescent="0.25">
      <c r="C126" s="262"/>
      <c r="D126" s="262"/>
      <c r="F126" s="225" t="s">
        <v>244</v>
      </c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  <c r="AK126" s="219"/>
      <c r="AL126" s="219"/>
      <c r="AM126" s="219"/>
      <c r="AN126" s="219"/>
      <c r="AO126" s="219"/>
      <c r="AP126" s="219"/>
      <c r="AQ126" s="219"/>
      <c r="AR126" s="219"/>
      <c r="AS126" s="219"/>
      <c r="AT126" s="219"/>
    </row>
    <row r="127" spans="2:46" x14ac:dyDescent="0.25">
      <c r="C127" s="262"/>
      <c r="D127" s="262"/>
      <c r="F127" s="225" t="s">
        <v>245</v>
      </c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219"/>
      <c r="AM127" s="219"/>
      <c r="AN127" s="219"/>
      <c r="AO127" s="219"/>
      <c r="AP127" s="219"/>
      <c r="AQ127" s="219"/>
      <c r="AR127" s="219"/>
      <c r="AS127" s="219"/>
      <c r="AT127" s="219"/>
    </row>
    <row r="128" spans="2:46" x14ac:dyDescent="0.25">
      <c r="C128" s="262"/>
      <c r="D128" s="262"/>
      <c r="F128" s="225" t="s">
        <v>115</v>
      </c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9"/>
      <c r="AT128" s="219"/>
    </row>
  </sheetData>
  <mergeCells count="19">
    <mergeCell ref="H115:I115"/>
    <mergeCell ref="E115:E116"/>
    <mergeCell ref="F115:F116"/>
    <mergeCell ref="G8:G9"/>
    <mergeCell ref="H8:I8"/>
    <mergeCell ref="B8:B9"/>
    <mergeCell ref="C8:C9"/>
    <mergeCell ref="D8:D9"/>
    <mergeCell ref="E8:E9"/>
    <mergeCell ref="F8:F9"/>
    <mergeCell ref="AT8:AT9"/>
    <mergeCell ref="K5:K6"/>
    <mergeCell ref="AQ8:AS8"/>
    <mergeCell ref="AQ115:AS115"/>
    <mergeCell ref="AT115:AT116"/>
    <mergeCell ref="J115:AC115"/>
    <mergeCell ref="AD115:AP115"/>
    <mergeCell ref="J8:AC8"/>
    <mergeCell ref="AD8:AP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AY128"/>
  <sheetViews>
    <sheetView showGridLines="0" zoomScale="85" zoomScaleNormal="85" workbookViewId="0">
      <pane xSplit="9" ySplit="10" topLeftCell="J107" activePane="bottomRight" state="frozen"/>
      <selection activeCell="F122" sqref="F122"/>
      <selection pane="topRight" activeCell="F122" sqref="F122"/>
      <selection pane="bottomLeft" activeCell="F122" sqref="F122"/>
      <selection pane="bottomRight" activeCell="O120" sqref="O120"/>
    </sheetView>
  </sheetViews>
  <sheetFormatPr baseColWidth="10" defaultRowHeight="15" x14ac:dyDescent="0.25"/>
  <cols>
    <col min="1" max="1" width="3.42578125" customWidth="1"/>
    <col min="2" max="2" width="3.7109375" style="224" customWidth="1"/>
    <col min="3" max="3" width="13.28515625" style="224" customWidth="1"/>
    <col min="4" max="4" width="24.28515625" style="224" hidden="1" customWidth="1"/>
    <col min="5" max="5" width="11.140625" style="224" customWidth="1"/>
    <col min="6" max="6" width="30.28515625" style="224" customWidth="1"/>
    <col min="7" max="7" width="7.85546875" style="224" customWidth="1"/>
    <col min="8" max="9" width="10.140625" customWidth="1"/>
    <col min="10" max="42" width="8.42578125" customWidth="1"/>
    <col min="43" max="45" width="8.85546875" customWidth="1"/>
    <col min="46" max="46" width="13.7109375" customWidth="1"/>
    <col min="47" max="47" width="12.85546875" customWidth="1"/>
    <col min="48" max="50" width="10.140625" customWidth="1"/>
    <col min="51" max="51" width="14.140625" customWidth="1"/>
  </cols>
  <sheetData>
    <row r="2" spans="1:51" ht="15.75" customHeight="1" x14ac:dyDescent="0.25"/>
    <row r="3" spans="1:51" ht="26.25" x14ac:dyDescent="0.4">
      <c r="G3" s="221" t="s">
        <v>254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</row>
    <row r="4" spans="1:51" ht="6.75" customHeight="1" x14ac:dyDescent="0.25"/>
    <row r="5" spans="1:51" ht="6.75" customHeight="1" x14ac:dyDescent="0.25"/>
    <row r="6" spans="1:51" ht="6.75" customHeight="1" x14ac:dyDescent="0.25"/>
    <row r="7" spans="1:51" ht="6.75" customHeight="1" thickBot="1" x14ac:dyDescent="0.3"/>
    <row r="8" spans="1:51" s="264" customFormat="1" ht="27.75" customHeight="1" thickBot="1" x14ac:dyDescent="0.3">
      <c r="B8" s="540"/>
      <c r="C8" s="542" t="s">
        <v>0</v>
      </c>
      <c r="D8" s="542" t="s">
        <v>139</v>
      </c>
      <c r="E8" s="542" t="s">
        <v>1</v>
      </c>
      <c r="F8" s="542" t="s">
        <v>251</v>
      </c>
      <c r="G8" s="536" t="s">
        <v>3</v>
      </c>
      <c r="H8" s="526" t="s">
        <v>116</v>
      </c>
      <c r="I8" s="527"/>
      <c r="J8" s="528" t="s">
        <v>4</v>
      </c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30"/>
      <c r="AD8" s="531" t="s">
        <v>192</v>
      </c>
      <c r="AE8" s="532"/>
      <c r="AF8" s="532"/>
      <c r="AG8" s="532"/>
      <c r="AH8" s="532"/>
      <c r="AI8" s="532"/>
      <c r="AJ8" s="532"/>
      <c r="AK8" s="532"/>
      <c r="AL8" s="532"/>
      <c r="AM8" s="532"/>
      <c r="AN8" s="532"/>
      <c r="AO8" s="532"/>
      <c r="AP8" s="533"/>
      <c r="AQ8" s="511" t="s">
        <v>212</v>
      </c>
      <c r="AR8" s="489"/>
      <c r="AS8" s="490"/>
      <c r="AT8" s="500" t="s">
        <v>215</v>
      </c>
      <c r="AU8" s="502" t="s">
        <v>216</v>
      </c>
      <c r="AV8" s="495" t="s">
        <v>217</v>
      </c>
      <c r="AW8" s="496"/>
      <c r="AX8" s="497"/>
      <c r="AY8" s="498" t="s">
        <v>221</v>
      </c>
    </row>
    <row r="9" spans="1:51" s="264" customFormat="1" ht="22.5" customHeight="1" thickBot="1" x14ac:dyDescent="0.3">
      <c r="B9" s="541"/>
      <c r="C9" s="543"/>
      <c r="D9" s="543"/>
      <c r="E9" s="543"/>
      <c r="F9" s="543"/>
      <c r="G9" s="537"/>
      <c r="H9" s="362" t="s">
        <v>117</v>
      </c>
      <c r="I9" s="365" t="s">
        <v>5</v>
      </c>
      <c r="J9" s="401" t="s">
        <v>6</v>
      </c>
      <c r="K9" s="402" t="s">
        <v>7</v>
      </c>
      <c r="L9" s="402" t="s">
        <v>8</v>
      </c>
      <c r="M9" s="402" t="s">
        <v>9</v>
      </c>
      <c r="N9" s="402" t="s">
        <v>10</v>
      </c>
      <c r="O9" s="402" t="s">
        <v>11</v>
      </c>
      <c r="P9" s="403" t="s">
        <v>118</v>
      </c>
      <c r="Q9" s="403" t="s">
        <v>119</v>
      </c>
      <c r="R9" s="403" t="s">
        <v>120</v>
      </c>
      <c r="S9" s="403" t="s">
        <v>121</v>
      </c>
      <c r="T9" s="403" t="s">
        <v>122</v>
      </c>
      <c r="U9" s="403" t="s">
        <v>123</v>
      </c>
      <c r="V9" s="403" t="s">
        <v>124</v>
      </c>
      <c r="W9" s="403" t="s">
        <v>125</v>
      </c>
      <c r="X9" s="403" t="s">
        <v>126</v>
      </c>
      <c r="Y9" s="403" t="s">
        <v>127</v>
      </c>
      <c r="Z9" s="403" t="s">
        <v>128</v>
      </c>
      <c r="AA9" s="403" t="s">
        <v>129</v>
      </c>
      <c r="AB9" s="403" t="s">
        <v>130</v>
      </c>
      <c r="AC9" s="404" t="s">
        <v>131</v>
      </c>
      <c r="AD9" s="405" t="s">
        <v>199</v>
      </c>
      <c r="AE9" s="403" t="s">
        <v>200</v>
      </c>
      <c r="AF9" s="403" t="s">
        <v>201</v>
      </c>
      <c r="AG9" s="403" t="s">
        <v>202</v>
      </c>
      <c r="AH9" s="403" t="s">
        <v>203</v>
      </c>
      <c r="AI9" s="403" t="s">
        <v>204</v>
      </c>
      <c r="AJ9" s="403" t="s">
        <v>205</v>
      </c>
      <c r="AK9" s="403" t="s">
        <v>206</v>
      </c>
      <c r="AL9" s="403" t="s">
        <v>207</v>
      </c>
      <c r="AM9" s="403" t="s">
        <v>208</v>
      </c>
      <c r="AN9" s="403" t="s">
        <v>209</v>
      </c>
      <c r="AO9" s="403" t="s">
        <v>210</v>
      </c>
      <c r="AP9" s="404" t="s">
        <v>211</v>
      </c>
      <c r="AQ9" s="363" t="s">
        <v>213</v>
      </c>
      <c r="AR9" s="276" t="s">
        <v>222</v>
      </c>
      <c r="AS9" s="277" t="s">
        <v>214</v>
      </c>
      <c r="AT9" s="501"/>
      <c r="AU9" s="503"/>
      <c r="AV9" s="278" t="s">
        <v>218</v>
      </c>
      <c r="AW9" s="279" t="s">
        <v>219</v>
      </c>
      <c r="AX9" s="280" t="s">
        <v>220</v>
      </c>
      <c r="AY9" s="499"/>
    </row>
    <row r="10" spans="1:51" ht="26.25" customHeight="1" thickBot="1" x14ac:dyDescent="0.3">
      <c r="A10" s="3"/>
      <c r="B10" s="253"/>
      <c r="C10" s="254"/>
      <c r="D10" s="254"/>
      <c r="E10" s="255"/>
      <c r="F10" s="255" t="s">
        <v>12</v>
      </c>
      <c r="G10" s="256"/>
      <c r="H10" s="257">
        <f t="shared" ref="H10:AY10" si="0">+SUM(H11,H18,H41,H53,H65,H77,H99)</f>
        <v>853860</v>
      </c>
      <c r="I10" s="257">
        <f t="shared" si="0"/>
        <v>73327</v>
      </c>
      <c r="J10" s="257">
        <f t="shared" si="0"/>
        <v>10115</v>
      </c>
      <c r="K10" s="257">
        <f t="shared" si="0"/>
        <v>11104</v>
      </c>
      <c r="L10" s="257">
        <f t="shared" si="0"/>
        <v>12356</v>
      </c>
      <c r="M10" s="257">
        <f t="shared" si="0"/>
        <v>12663</v>
      </c>
      <c r="N10" s="257">
        <f t="shared" si="0"/>
        <v>13273</v>
      </c>
      <c r="O10" s="257">
        <f t="shared" si="0"/>
        <v>13816</v>
      </c>
      <c r="P10" s="257">
        <f t="shared" si="0"/>
        <v>10569</v>
      </c>
      <c r="Q10" s="257">
        <f t="shared" si="0"/>
        <v>10525</v>
      </c>
      <c r="R10" s="257">
        <f t="shared" si="0"/>
        <v>10812</v>
      </c>
      <c r="S10" s="257">
        <f t="shared" si="0"/>
        <v>10157</v>
      </c>
      <c r="T10" s="257">
        <f t="shared" si="0"/>
        <v>11311</v>
      </c>
      <c r="U10" s="257">
        <f t="shared" si="0"/>
        <v>10557</v>
      </c>
      <c r="V10" s="257">
        <f t="shared" si="0"/>
        <v>10780</v>
      </c>
      <c r="W10" s="257">
        <f t="shared" si="0"/>
        <v>11853</v>
      </c>
      <c r="X10" s="257">
        <f t="shared" si="0"/>
        <v>11432</v>
      </c>
      <c r="Y10" s="257">
        <f t="shared" si="0"/>
        <v>11388</v>
      </c>
      <c r="Z10" s="257">
        <f t="shared" si="0"/>
        <v>11391</v>
      </c>
      <c r="AA10" s="257">
        <f t="shared" si="0"/>
        <v>11865</v>
      </c>
      <c r="AB10" s="257">
        <f t="shared" si="0"/>
        <v>11955</v>
      </c>
      <c r="AC10" s="257">
        <f t="shared" si="0"/>
        <v>12738</v>
      </c>
      <c r="AD10" s="257">
        <f t="shared" si="0"/>
        <v>80696</v>
      </c>
      <c r="AE10" s="257">
        <f t="shared" si="0"/>
        <v>80142</v>
      </c>
      <c r="AF10" s="257">
        <f t="shared" si="0"/>
        <v>68118</v>
      </c>
      <c r="AG10" s="257">
        <f t="shared" si="0"/>
        <v>64788</v>
      </c>
      <c r="AH10" s="257">
        <f t="shared" si="0"/>
        <v>66144</v>
      </c>
      <c r="AI10" s="257">
        <f t="shared" si="0"/>
        <v>58908</v>
      </c>
      <c r="AJ10" s="257">
        <f t="shared" si="0"/>
        <v>51609</v>
      </c>
      <c r="AK10" s="257">
        <f t="shared" si="0"/>
        <v>42735</v>
      </c>
      <c r="AL10" s="257">
        <f t="shared" si="0"/>
        <v>32256</v>
      </c>
      <c r="AM10" s="257">
        <f t="shared" si="0"/>
        <v>26538</v>
      </c>
      <c r="AN10" s="257">
        <f t="shared" si="0"/>
        <v>20108</v>
      </c>
      <c r="AO10" s="257">
        <f t="shared" si="0"/>
        <v>14027</v>
      </c>
      <c r="AP10" s="292">
        <f t="shared" si="0"/>
        <v>17131</v>
      </c>
      <c r="AQ10" s="289">
        <f t="shared" si="0"/>
        <v>601</v>
      </c>
      <c r="AR10" s="257">
        <f t="shared" si="0"/>
        <v>4780</v>
      </c>
      <c r="AS10" s="292">
        <f t="shared" si="0"/>
        <v>5325</v>
      </c>
      <c r="AT10" s="292">
        <f t="shared" si="0"/>
        <v>14442</v>
      </c>
      <c r="AU10" s="292">
        <f t="shared" si="0"/>
        <v>853860</v>
      </c>
      <c r="AV10" s="257">
        <f t="shared" si="0"/>
        <v>55933</v>
      </c>
      <c r="AW10" s="257">
        <f t="shared" si="0"/>
        <v>59337</v>
      </c>
      <c r="AX10" s="292">
        <f t="shared" si="0"/>
        <v>418796</v>
      </c>
      <c r="AY10" s="292">
        <f t="shared" si="0"/>
        <v>34787</v>
      </c>
    </row>
    <row r="11" spans="1:51" s="224" customFormat="1" ht="19.5" customHeight="1" thickBot="1" x14ac:dyDescent="0.3">
      <c r="B11" s="334"/>
      <c r="C11" s="266" t="s">
        <v>0</v>
      </c>
      <c r="D11" s="266" t="s">
        <v>139</v>
      </c>
      <c r="E11" s="266" t="s">
        <v>1</v>
      </c>
      <c r="F11" s="232" t="s">
        <v>13</v>
      </c>
      <c r="G11" s="266"/>
      <c r="H11" s="226">
        <f>+SUM(H12:H17)</f>
        <v>50519</v>
      </c>
      <c r="I11" s="226">
        <f t="shared" ref="I11:AY11" si="1">+SUM(I12:I17)</f>
        <v>4605</v>
      </c>
      <c r="J11" s="226">
        <f t="shared" si="1"/>
        <v>647</v>
      </c>
      <c r="K11" s="226">
        <f t="shared" si="1"/>
        <v>693</v>
      </c>
      <c r="L11" s="226">
        <f t="shared" si="1"/>
        <v>774</v>
      </c>
      <c r="M11" s="226">
        <f t="shared" si="1"/>
        <v>812</v>
      </c>
      <c r="N11" s="226">
        <f t="shared" si="1"/>
        <v>821</v>
      </c>
      <c r="O11" s="226">
        <f t="shared" si="1"/>
        <v>858</v>
      </c>
      <c r="P11" s="226">
        <f t="shared" si="1"/>
        <v>645</v>
      </c>
      <c r="Q11" s="226">
        <f t="shared" si="1"/>
        <v>663</v>
      </c>
      <c r="R11" s="226">
        <f t="shared" si="1"/>
        <v>711</v>
      </c>
      <c r="S11" s="226">
        <f t="shared" si="1"/>
        <v>574</v>
      </c>
      <c r="T11" s="226">
        <f t="shared" si="1"/>
        <v>739</v>
      </c>
      <c r="U11" s="226">
        <f t="shared" si="1"/>
        <v>652</v>
      </c>
      <c r="V11" s="226">
        <f t="shared" si="1"/>
        <v>664</v>
      </c>
      <c r="W11" s="226">
        <f t="shared" si="1"/>
        <v>764</v>
      </c>
      <c r="X11" s="226">
        <f t="shared" si="1"/>
        <v>727</v>
      </c>
      <c r="Y11" s="226">
        <f t="shared" si="1"/>
        <v>652</v>
      </c>
      <c r="Z11" s="226">
        <f t="shared" si="1"/>
        <v>643</v>
      </c>
      <c r="AA11" s="226">
        <f t="shared" si="1"/>
        <v>748</v>
      </c>
      <c r="AB11" s="226">
        <f t="shared" si="1"/>
        <v>741</v>
      </c>
      <c r="AC11" s="226">
        <f t="shared" si="1"/>
        <v>810</v>
      </c>
      <c r="AD11" s="226">
        <f t="shared" si="1"/>
        <v>4743</v>
      </c>
      <c r="AE11" s="226">
        <f t="shared" si="1"/>
        <v>5054</v>
      </c>
      <c r="AF11" s="226">
        <f t="shared" si="1"/>
        <v>4372</v>
      </c>
      <c r="AG11" s="226">
        <f t="shared" si="1"/>
        <v>3740</v>
      </c>
      <c r="AH11" s="226">
        <f t="shared" si="1"/>
        <v>4093</v>
      </c>
      <c r="AI11" s="226">
        <f t="shared" si="1"/>
        <v>3491</v>
      </c>
      <c r="AJ11" s="226">
        <f t="shared" si="1"/>
        <v>2766</v>
      </c>
      <c r="AK11" s="226">
        <f t="shared" si="1"/>
        <v>2379</v>
      </c>
      <c r="AL11" s="226">
        <f t="shared" si="1"/>
        <v>1663</v>
      </c>
      <c r="AM11" s="226">
        <f t="shared" si="1"/>
        <v>1382</v>
      </c>
      <c r="AN11" s="226">
        <f t="shared" si="1"/>
        <v>1008</v>
      </c>
      <c r="AO11" s="226">
        <f t="shared" si="1"/>
        <v>657</v>
      </c>
      <c r="AP11" s="348">
        <f t="shared" si="1"/>
        <v>833</v>
      </c>
      <c r="AQ11" s="374">
        <f t="shared" si="1"/>
        <v>40</v>
      </c>
      <c r="AR11" s="226">
        <f t="shared" si="1"/>
        <v>302</v>
      </c>
      <c r="AS11" s="226">
        <f t="shared" si="1"/>
        <v>345</v>
      </c>
      <c r="AT11" s="226">
        <f t="shared" si="1"/>
        <v>923</v>
      </c>
      <c r="AU11" s="226">
        <f t="shared" si="1"/>
        <v>50519</v>
      </c>
      <c r="AV11" s="226">
        <f t="shared" si="1"/>
        <v>3549</v>
      </c>
      <c r="AW11" s="226">
        <f t="shared" si="1"/>
        <v>3594</v>
      </c>
      <c r="AX11" s="226">
        <f t="shared" si="1"/>
        <v>25491</v>
      </c>
      <c r="AY11" s="348">
        <f t="shared" si="1"/>
        <v>2249</v>
      </c>
    </row>
    <row r="12" spans="1:51" x14ac:dyDescent="0.25">
      <c r="A12" s="3"/>
      <c r="B12" s="335">
        <v>1</v>
      </c>
      <c r="C12" s="227" t="s">
        <v>14</v>
      </c>
      <c r="D12" s="227" t="s">
        <v>13</v>
      </c>
      <c r="E12" s="241">
        <v>5945</v>
      </c>
      <c r="F12" s="241" t="s">
        <v>15</v>
      </c>
      <c r="G12" s="336" t="s">
        <v>16</v>
      </c>
      <c r="H12" s="315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316"/>
      <c r="AQ12" s="229"/>
      <c r="AR12" s="229"/>
      <c r="AS12" s="316"/>
      <c r="AT12" s="325"/>
      <c r="AU12" s="325"/>
      <c r="AV12" s="315"/>
      <c r="AW12" s="229"/>
      <c r="AX12" s="316"/>
      <c r="AY12" s="325"/>
    </row>
    <row r="13" spans="1:51" x14ac:dyDescent="0.25">
      <c r="B13" s="337">
        <f>+B12+1</f>
        <v>2</v>
      </c>
      <c r="C13" s="234" t="s">
        <v>17</v>
      </c>
      <c r="D13" s="234" t="s">
        <v>13</v>
      </c>
      <c r="E13" s="243">
        <v>5946</v>
      </c>
      <c r="F13" s="243" t="s">
        <v>18</v>
      </c>
      <c r="G13" s="338" t="s">
        <v>19</v>
      </c>
      <c r="H13" s="317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318"/>
      <c r="AQ13" s="231"/>
      <c r="AR13" s="231"/>
      <c r="AS13" s="318"/>
      <c r="AT13" s="326"/>
      <c r="AU13" s="326"/>
      <c r="AV13" s="317"/>
      <c r="AW13" s="231"/>
      <c r="AX13" s="318"/>
      <c r="AY13" s="326"/>
    </row>
    <row r="14" spans="1:51" x14ac:dyDescent="0.25">
      <c r="B14" s="339">
        <f t="shared" ref="B14:B17" si="2">+B13+1</f>
        <v>3</v>
      </c>
      <c r="C14" s="258" t="s">
        <v>20</v>
      </c>
      <c r="D14" s="258" t="s">
        <v>13</v>
      </c>
      <c r="E14" s="261">
        <v>5947</v>
      </c>
      <c r="F14" s="261" t="s">
        <v>21</v>
      </c>
      <c r="G14" s="340" t="s">
        <v>22</v>
      </c>
      <c r="H14" s="317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318"/>
      <c r="AQ14" s="231"/>
      <c r="AR14" s="231"/>
      <c r="AS14" s="318"/>
      <c r="AT14" s="326"/>
      <c r="AU14" s="326"/>
      <c r="AV14" s="317"/>
      <c r="AW14" s="231"/>
      <c r="AX14" s="318"/>
      <c r="AY14" s="326"/>
    </row>
    <row r="15" spans="1:51" s="167" customFormat="1" x14ac:dyDescent="0.25">
      <c r="B15" s="339">
        <f t="shared" si="2"/>
        <v>4</v>
      </c>
      <c r="C15" s="258" t="s">
        <v>23</v>
      </c>
      <c r="D15" s="258" t="s">
        <v>13</v>
      </c>
      <c r="E15" s="261">
        <v>5948</v>
      </c>
      <c r="F15" s="261" t="s">
        <v>24</v>
      </c>
      <c r="G15" s="340" t="s">
        <v>19</v>
      </c>
      <c r="H15" s="317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318"/>
      <c r="AQ15" s="231"/>
      <c r="AR15" s="231"/>
      <c r="AS15" s="318"/>
      <c r="AT15" s="326"/>
      <c r="AU15" s="326"/>
      <c r="AV15" s="317"/>
      <c r="AW15" s="231"/>
      <c r="AX15" s="318"/>
      <c r="AY15" s="326"/>
    </row>
    <row r="16" spans="1:51" s="167" customFormat="1" x14ac:dyDescent="0.25">
      <c r="B16" s="339">
        <f t="shared" si="2"/>
        <v>5</v>
      </c>
      <c r="C16" s="258" t="s">
        <v>14</v>
      </c>
      <c r="D16" s="258" t="s">
        <v>13</v>
      </c>
      <c r="E16" s="245">
        <v>5883</v>
      </c>
      <c r="F16" s="261" t="s">
        <v>25</v>
      </c>
      <c r="G16" s="341" t="s">
        <v>16</v>
      </c>
      <c r="H16" s="293">
        <v>50519</v>
      </c>
      <c r="I16" s="267">
        <v>4605</v>
      </c>
      <c r="J16" s="267">
        <v>647</v>
      </c>
      <c r="K16" s="267">
        <v>693</v>
      </c>
      <c r="L16" s="267">
        <v>774</v>
      </c>
      <c r="M16" s="267">
        <v>812</v>
      </c>
      <c r="N16" s="267">
        <v>821</v>
      </c>
      <c r="O16" s="267">
        <v>858</v>
      </c>
      <c r="P16" s="267">
        <v>645</v>
      </c>
      <c r="Q16" s="267">
        <v>663</v>
      </c>
      <c r="R16" s="267">
        <v>711</v>
      </c>
      <c r="S16" s="267">
        <v>574</v>
      </c>
      <c r="T16" s="267">
        <v>739</v>
      </c>
      <c r="U16" s="267">
        <v>652</v>
      </c>
      <c r="V16" s="267">
        <v>664</v>
      </c>
      <c r="W16" s="267">
        <v>764</v>
      </c>
      <c r="X16" s="267">
        <v>727</v>
      </c>
      <c r="Y16" s="267">
        <v>652</v>
      </c>
      <c r="Z16" s="267">
        <v>643</v>
      </c>
      <c r="AA16" s="267">
        <v>748</v>
      </c>
      <c r="AB16" s="267">
        <v>741</v>
      </c>
      <c r="AC16" s="267">
        <v>810</v>
      </c>
      <c r="AD16" s="267">
        <v>4743</v>
      </c>
      <c r="AE16" s="267">
        <v>5054</v>
      </c>
      <c r="AF16" s="267">
        <v>4372</v>
      </c>
      <c r="AG16" s="267">
        <v>3740</v>
      </c>
      <c r="AH16" s="267">
        <v>4093</v>
      </c>
      <c r="AI16" s="267">
        <v>3491</v>
      </c>
      <c r="AJ16" s="267">
        <v>2766</v>
      </c>
      <c r="AK16" s="267">
        <v>2379</v>
      </c>
      <c r="AL16" s="267">
        <v>1663</v>
      </c>
      <c r="AM16" s="267">
        <v>1382</v>
      </c>
      <c r="AN16" s="267">
        <v>1008</v>
      </c>
      <c r="AO16" s="267">
        <v>657</v>
      </c>
      <c r="AP16" s="273">
        <v>833</v>
      </c>
      <c r="AQ16" s="290">
        <v>40</v>
      </c>
      <c r="AR16" s="267">
        <v>302</v>
      </c>
      <c r="AS16" s="273">
        <v>345</v>
      </c>
      <c r="AT16" s="311">
        <v>923</v>
      </c>
      <c r="AU16" s="311">
        <v>50519</v>
      </c>
      <c r="AV16" s="378">
        <v>3549</v>
      </c>
      <c r="AW16" s="249">
        <v>3594</v>
      </c>
      <c r="AX16" s="379">
        <v>25491</v>
      </c>
      <c r="AY16" s="376">
        <v>2249</v>
      </c>
    </row>
    <row r="17" spans="2:51" s="167" customFormat="1" ht="15.75" thickBot="1" x14ac:dyDescent="0.3">
      <c r="B17" s="339">
        <f t="shared" si="2"/>
        <v>6</v>
      </c>
      <c r="C17" s="258" t="s">
        <v>14</v>
      </c>
      <c r="D17" s="258" t="s">
        <v>13</v>
      </c>
      <c r="E17" s="237">
        <v>28025</v>
      </c>
      <c r="F17" s="237" t="s">
        <v>239</v>
      </c>
      <c r="G17" s="240" t="s">
        <v>240</v>
      </c>
      <c r="H17" s="319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320"/>
      <c r="AQ17" s="246"/>
      <c r="AR17" s="246"/>
      <c r="AS17" s="320"/>
      <c r="AT17" s="327"/>
      <c r="AU17" s="327"/>
      <c r="AV17" s="319"/>
      <c r="AW17" s="246"/>
      <c r="AX17" s="320"/>
      <c r="AY17" s="327"/>
    </row>
    <row r="18" spans="2:51" s="224" customFormat="1" ht="15.75" thickBot="1" x14ac:dyDescent="0.3">
      <c r="B18" s="334"/>
      <c r="C18" s="266" t="s">
        <v>0</v>
      </c>
      <c r="D18" s="266" t="s">
        <v>139</v>
      </c>
      <c r="E18" s="266" t="s">
        <v>1</v>
      </c>
      <c r="F18" s="266" t="s">
        <v>194</v>
      </c>
      <c r="G18" s="233"/>
      <c r="H18" s="321">
        <f>+SUM(H19:H40)</f>
        <v>234031</v>
      </c>
      <c r="I18" s="268">
        <f t="shared" ref="I18:AY18" si="3">+SUM(I19:I40)</f>
        <v>22394</v>
      </c>
      <c r="J18" s="268">
        <f t="shared" si="3"/>
        <v>3067</v>
      </c>
      <c r="K18" s="268">
        <f t="shared" si="3"/>
        <v>3508</v>
      </c>
      <c r="L18" s="268">
        <f t="shared" si="3"/>
        <v>3790</v>
      </c>
      <c r="M18" s="268">
        <f t="shared" si="3"/>
        <v>3741</v>
      </c>
      <c r="N18" s="268">
        <f t="shared" si="3"/>
        <v>4116</v>
      </c>
      <c r="O18" s="268">
        <f t="shared" si="3"/>
        <v>4172</v>
      </c>
      <c r="P18" s="268">
        <f t="shared" si="3"/>
        <v>2934</v>
      </c>
      <c r="Q18" s="268">
        <f t="shared" si="3"/>
        <v>2718</v>
      </c>
      <c r="R18" s="268">
        <f t="shared" si="3"/>
        <v>2534</v>
      </c>
      <c r="S18" s="268">
        <f t="shared" si="3"/>
        <v>2791</v>
      </c>
      <c r="T18" s="268">
        <f t="shared" si="3"/>
        <v>2889</v>
      </c>
      <c r="U18" s="268">
        <f t="shared" si="3"/>
        <v>2723</v>
      </c>
      <c r="V18" s="268">
        <f t="shared" si="3"/>
        <v>2789</v>
      </c>
      <c r="W18" s="268">
        <f t="shared" si="3"/>
        <v>2962</v>
      </c>
      <c r="X18" s="268">
        <f t="shared" si="3"/>
        <v>2950</v>
      </c>
      <c r="Y18" s="268">
        <f t="shared" si="3"/>
        <v>3194</v>
      </c>
      <c r="Z18" s="268">
        <f t="shared" si="3"/>
        <v>3196</v>
      </c>
      <c r="AA18" s="268">
        <f t="shared" si="3"/>
        <v>2957</v>
      </c>
      <c r="AB18" s="268">
        <f t="shared" si="3"/>
        <v>3254</v>
      </c>
      <c r="AC18" s="268">
        <f t="shared" si="3"/>
        <v>3420</v>
      </c>
      <c r="AD18" s="268">
        <f t="shared" si="3"/>
        <v>23785</v>
      </c>
      <c r="AE18" s="268">
        <f t="shared" si="3"/>
        <v>23048</v>
      </c>
      <c r="AF18" s="268">
        <f t="shared" si="3"/>
        <v>18012</v>
      </c>
      <c r="AG18" s="268">
        <f t="shared" si="3"/>
        <v>17038</v>
      </c>
      <c r="AH18" s="268">
        <f t="shared" si="3"/>
        <v>17147</v>
      </c>
      <c r="AI18" s="268">
        <f t="shared" si="3"/>
        <v>15760</v>
      </c>
      <c r="AJ18" s="268">
        <f t="shared" si="3"/>
        <v>14979</v>
      </c>
      <c r="AK18" s="268">
        <f t="shared" si="3"/>
        <v>11426</v>
      </c>
      <c r="AL18" s="268">
        <f t="shared" si="3"/>
        <v>8695</v>
      </c>
      <c r="AM18" s="268">
        <f t="shared" si="3"/>
        <v>7247</v>
      </c>
      <c r="AN18" s="268">
        <f t="shared" si="3"/>
        <v>5331</v>
      </c>
      <c r="AO18" s="268">
        <f t="shared" si="3"/>
        <v>3706</v>
      </c>
      <c r="AP18" s="322">
        <f t="shared" si="3"/>
        <v>4152</v>
      </c>
      <c r="AQ18" s="268">
        <f t="shared" si="3"/>
        <v>185</v>
      </c>
      <c r="AR18" s="268">
        <f t="shared" si="3"/>
        <v>1494</v>
      </c>
      <c r="AS18" s="322">
        <f t="shared" si="3"/>
        <v>1570</v>
      </c>
      <c r="AT18" s="328">
        <f t="shared" si="3"/>
        <v>3627</v>
      </c>
      <c r="AU18" s="328">
        <f t="shared" si="3"/>
        <v>234031</v>
      </c>
      <c r="AV18" s="321">
        <f t="shared" si="3"/>
        <v>14313</v>
      </c>
      <c r="AW18" s="268">
        <f t="shared" si="3"/>
        <v>16021</v>
      </c>
      <c r="AX18" s="322">
        <f t="shared" si="3"/>
        <v>114790</v>
      </c>
      <c r="AY18" s="328">
        <f t="shared" si="3"/>
        <v>9951</v>
      </c>
    </row>
    <row r="19" spans="2:51" s="167" customFormat="1" x14ac:dyDescent="0.25">
      <c r="B19" s="342">
        <f>+B17+1</f>
        <v>7</v>
      </c>
      <c r="C19" s="234" t="s">
        <v>17</v>
      </c>
      <c r="D19" s="234" t="s">
        <v>26</v>
      </c>
      <c r="E19" s="243">
        <v>5918</v>
      </c>
      <c r="F19" s="234" t="s">
        <v>29</v>
      </c>
      <c r="G19" s="235" t="s">
        <v>30</v>
      </c>
      <c r="H19" s="293">
        <v>21482</v>
      </c>
      <c r="I19" s="267">
        <v>1934</v>
      </c>
      <c r="J19" s="267">
        <v>272</v>
      </c>
      <c r="K19" s="267">
        <v>297</v>
      </c>
      <c r="L19" s="267">
        <v>328</v>
      </c>
      <c r="M19" s="267">
        <v>315</v>
      </c>
      <c r="N19" s="267">
        <v>355</v>
      </c>
      <c r="O19" s="267">
        <v>367</v>
      </c>
      <c r="P19" s="267">
        <v>287</v>
      </c>
      <c r="Q19" s="267">
        <v>257</v>
      </c>
      <c r="R19" s="267">
        <v>231</v>
      </c>
      <c r="S19" s="267">
        <v>258</v>
      </c>
      <c r="T19" s="267">
        <v>300</v>
      </c>
      <c r="U19" s="267">
        <v>248</v>
      </c>
      <c r="V19" s="267">
        <v>301</v>
      </c>
      <c r="W19" s="267">
        <v>297</v>
      </c>
      <c r="X19" s="267">
        <v>275</v>
      </c>
      <c r="Y19" s="267">
        <v>312</v>
      </c>
      <c r="Z19" s="267">
        <v>323</v>
      </c>
      <c r="AA19" s="267">
        <v>268</v>
      </c>
      <c r="AB19" s="267">
        <v>329</v>
      </c>
      <c r="AC19" s="267">
        <v>275</v>
      </c>
      <c r="AD19" s="267">
        <v>2157</v>
      </c>
      <c r="AE19" s="267">
        <v>1989</v>
      </c>
      <c r="AF19" s="267">
        <v>1493</v>
      </c>
      <c r="AG19" s="267">
        <v>1442</v>
      </c>
      <c r="AH19" s="267">
        <v>1692</v>
      </c>
      <c r="AI19" s="267">
        <v>1526</v>
      </c>
      <c r="AJ19" s="267">
        <v>1437</v>
      </c>
      <c r="AK19" s="267">
        <v>997</v>
      </c>
      <c r="AL19" s="267">
        <v>789</v>
      </c>
      <c r="AM19" s="267">
        <v>663</v>
      </c>
      <c r="AN19" s="267">
        <v>558</v>
      </c>
      <c r="AO19" s="267">
        <v>407</v>
      </c>
      <c r="AP19" s="273">
        <v>437</v>
      </c>
      <c r="AQ19" s="290">
        <v>17</v>
      </c>
      <c r="AR19" s="267">
        <v>136</v>
      </c>
      <c r="AS19" s="273">
        <v>136</v>
      </c>
      <c r="AT19" s="311">
        <v>266</v>
      </c>
      <c r="AU19" s="311">
        <v>21482</v>
      </c>
      <c r="AV19" s="378">
        <v>1422</v>
      </c>
      <c r="AW19" s="249">
        <v>1505</v>
      </c>
      <c r="AX19" s="379">
        <v>10301</v>
      </c>
      <c r="AY19" s="376">
        <v>812</v>
      </c>
    </row>
    <row r="20" spans="2:51" s="167" customFormat="1" x14ac:dyDescent="0.25">
      <c r="B20" s="343">
        <f t="shared" ref="B20:B83" si="4">+B19+1</f>
        <v>8</v>
      </c>
      <c r="C20" s="258" t="s">
        <v>17</v>
      </c>
      <c r="D20" s="258" t="s">
        <v>26</v>
      </c>
      <c r="E20" s="261">
        <v>5965</v>
      </c>
      <c r="F20" s="258" t="s">
        <v>36</v>
      </c>
      <c r="G20" s="259" t="s">
        <v>30</v>
      </c>
      <c r="H20" s="293">
        <v>10409</v>
      </c>
      <c r="I20" s="267">
        <v>940</v>
      </c>
      <c r="J20" s="267">
        <v>133</v>
      </c>
      <c r="K20" s="267">
        <v>146</v>
      </c>
      <c r="L20" s="267">
        <v>158</v>
      </c>
      <c r="M20" s="267">
        <v>152</v>
      </c>
      <c r="N20" s="267">
        <v>173</v>
      </c>
      <c r="O20" s="267">
        <v>178</v>
      </c>
      <c r="P20" s="267">
        <v>139</v>
      </c>
      <c r="Q20" s="267">
        <v>126</v>
      </c>
      <c r="R20" s="267">
        <v>111</v>
      </c>
      <c r="S20" s="267">
        <v>123</v>
      </c>
      <c r="T20" s="267">
        <v>146</v>
      </c>
      <c r="U20" s="267">
        <v>121</v>
      </c>
      <c r="V20" s="267">
        <v>146</v>
      </c>
      <c r="W20" s="267">
        <v>143</v>
      </c>
      <c r="X20" s="267">
        <v>135</v>
      </c>
      <c r="Y20" s="267">
        <v>152</v>
      </c>
      <c r="Z20" s="267">
        <v>157</v>
      </c>
      <c r="AA20" s="267">
        <v>129</v>
      </c>
      <c r="AB20" s="267">
        <v>158</v>
      </c>
      <c r="AC20" s="267">
        <v>133</v>
      </c>
      <c r="AD20" s="267">
        <v>1044</v>
      </c>
      <c r="AE20" s="267">
        <v>965</v>
      </c>
      <c r="AF20" s="267">
        <v>724</v>
      </c>
      <c r="AG20" s="267">
        <v>699</v>
      </c>
      <c r="AH20" s="267">
        <v>820</v>
      </c>
      <c r="AI20" s="267">
        <v>739</v>
      </c>
      <c r="AJ20" s="267">
        <v>695</v>
      </c>
      <c r="AK20" s="267">
        <v>482</v>
      </c>
      <c r="AL20" s="267">
        <v>382</v>
      </c>
      <c r="AM20" s="267">
        <v>322</v>
      </c>
      <c r="AN20" s="267">
        <v>270</v>
      </c>
      <c r="AO20" s="267">
        <v>196</v>
      </c>
      <c r="AP20" s="273">
        <v>212</v>
      </c>
      <c r="AQ20" s="290">
        <v>8</v>
      </c>
      <c r="AR20" s="267">
        <v>66</v>
      </c>
      <c r="AS20" s="273">
        <v>66</v>
      </c>
      <c r="AT20" s="311">
        <v>129</v>
      </c>
      <c r="AU20" s="311">
        <v>10409</v>
      </c>
      <c r="AV20" s="378">
        <v>689</v>
      </c>
      <c r="AW20" s="249">
        <v>729</v>
      </c>
      <c r="AX20" s="379">
        <v>4990</v>
      </c>
      <c r="AY20" s="376">
        <v>394</v>
      </c>
    </row>
    <row r="21" spans="2:51" s="167" customFormat="1" x14ac:dyDescent="0.25">
      <c r="B21" s="343">
        <f t="shared" si="4"/>
        <v>9</v>
      </c>
      <c r="C21" s="258" t="s">
        <v>17</v>
      </c>
      <c r="D21" s="258" t="s">
        <v>26</v>
      </c>
      <c r="E21" s="261">
        <v>5923</v>
      </c>
      <c r="F21" s="258" t="s">
        <v>35</v>
      </c>
      <c r="G21" s="259" t="s">
        <v>30</v>
      </c>
      <c r="H21" s="293">
        <v>12761</v>
      </c>
      <c r="I21" s="267">
        <v>1152</v>
      </c>
      <c r="J21" s="267">
        <v>163</v>
      </c>
      <c r="K21" s="267">
        <v>178</v>
      </c>
      <c r="L21" s="267">
        <v>194</v>
      </c>
      <c r="M21" s="267">
        <v>187</v>
      </c>
      <c r="N21" s="267">
        <v>212</v>
      </c>
      <c r="O21" s="267">
        <v>218</v>
      </c>
      <c r="P21" s="267">
        <v>171</v>
      </c>
      <c r="Q21" s="267">
        <v>154</v>
      </c>
      <c r="R21" s="267">
        <v>137</v>
      </c>
      <c r="S21" s="267">
        <v>151</v>
      </c>
      <c r="T21" s="267">
        <v>178</v>
      </c>
      <c r="U21" s="267">
        <v>148</v>
      </c>
      <c r="V21" s="267">
        <v>178</v>
      </c>
      <c r="W21" s="267">
        <v>176</v>
      </c>
      <c r="X21" s="267">
        <v>165</v>
      </c>
      <c r="Y21" s="267">
        <v>186</v>
      </c>
      <c r="Z21" s="267">
        <v>193</v>
      </c>
      <c r="AA21" s="267">
        <v>158</v>
      </c>
      <c r="AB21" s="267">
        <v>194</v>
      </c>
      <c r="AC21" s="267">
        <v>164</v>
      </c>
      <c r="AD21" s="267">
        <v>1280</v>
      </c>
      <c r="AE21" s="267">
        <v>1182</v>
      </c>
      <c r="AF21" s="267">
        <v>887</v>
      </c>
      <c r="AG21" s="267">
        <v>858</v>
      </c>
      <c r="AH21" s="267">
        <v>1005</v>
      </c>
      <c r="AI21" s="267">
        <v>906</v>
      </c>
      <c r="AJ21" s="267">
        <v>853</v>
      </c>
      <c r="AK21" s="267">
        <v>591</v>
      </c>
      <c r="AL21" s="267">
        <v>469</v>
      </c>
      <c r="AM21" s="267">
        <v>394</v>
      </c>
      <c r="AN21" s="267">
        <v>331</v>
      </c>
      <c r="AO21" s="267">
        <v>240</v>
      </c>
      <c r="AP21" s="273">
        <v>260</v>
      </c>
      <c r="AQ21" s="290">
        <v>10</v>
      </c>
      <c r="AR21" s="267">
        <v>81</v>
      </c>
      <c r="AS21" s="273">
        <v>81</v>
      </c>
      <c r="AT21" s="311">
        <v>158</v>
      </c>
      <c r="AU21" s="311">
        <v>12761</v>
      </c>
      <c r="AV21" s="378">
        <v>845</v>
      </c>
      <c r="AW21" s="249">
        <v>894</v>
      </c>
      <c r="AX21" s="379">
        <v>6120</v>
      </c>
      <c r="AY21" s="376">
        <v>483</v>
      </c>
    </row>
    <row r="22" spans="2:51" s="167" customFormat="1" x14ac:dyDescent="0.25">
      <c r="B22" s="343">
        <f t="shared" si="4"/>
        <v>10</v>
      </c>
      <c r="C22" s="258" t="s">
        <v>17</v>
      </c>
      <c r="D22" s="258" t="s">
        <v>26</v>
      </c>
      <c r="E22" s="261">
        <v>5919</v>
      </c>
      <c r="F22" s="258" t="s">
        <v>31</v>
      </c>
      <c r="G22" s="259" t="s">
        <v>30</v>
      </c>
      <c r="H22" s="293">
        <v>8260</v>
      </c>
      <c r="I22" s="267">
        <v>746</v>
      </c>
      <c r="J22" s="267">
        <v>105</v>
      </c>
      <c r="K22" s="267">
        <v>116</v>
      </c>
      <c r="L22" s="267">
        <v>126</v>
      </c>
      <c r="M22" s="267">
        <v>121</v>
      </c>
      <c r="N22" s="267">
        <v>137</v>
      </c>
      <c r="O22" s="267">
        <v>141</v>
      </c>
      <c r="P22" s="267">
        <v>110</v>
      </c>
      <c r="Q22" s="267">
        <v>100</v>
      </c>
      <c r="R22" s="267">
        <v>89</v>
      </c>
      <c r="S22" s="267">
        <v>98</v>
      </c>
      <c r="T22" s="267">
        <v>115</v>
      </c>
      <c r="U22" s="267">
        <v>96</v>
      </c>
      <c r="V22" s="267">
        <v>115</v>
      </c>
      <c r="W22" s="267">
        <v>114</v>
      </c>
      <c r="X22" s="267">
        <v>107</v>
      </c>
      <c r="Y22" s="267">
        <v>120</v>
      </c>
      <c r="Z22" s="267">
        <v>125</v>
      </c>
      <c r="AA22" s="267">
        <v>102</v>
      </c>
      <c r="AB22" s="267">
        <v>125</v>
      </c>
      <c r="AC22" s="267">
        <v>106</v>
      </c>
      <c r="AD22" s="267">
        <v>829</v>
      </c>
      <c r="AE22" s="267">
        <v>766</v>
      </c>
      <c r="AF22" s="267">
        <v>574</v>
      </c>
      <c r="AG22" s="267">
        <v>555</v>
      </c>
      <c r="AH22" s="267">
        <v>650</v>
      </c>
      <c r="AI22" s="267">
        <v>587</v>
      </c>
      <c r="AJ22" s="267">
        <v>552</v>
      </c>
      <c r="AK22" s="267">
        <v>383</v>
      </c>
      <c r="AL22" s="267">
        <v>303</v>
      </c>
      <c r="AM22" s="267">
        <v>256</v>
      </c>
      <c r="AN22" s="267">
        <v>214</v>
      </c>
      <c r="AO22" s="267">
        <v>155</v>
      </c>
      <c r="AP22" s="273">
        <v>168</v>
      </c>
      <c r="AQ22" s="290">
        <v>7</v>
      </c>
      <c r="AR22" s="267">
        <v>53</v>
      </c>
      <c r="AS22" s="273">
        <v>53</v>
      </c>
      <c r="AT22" s="311">
        <v>102</v>
      </c>
      <c r="AU22" s="311">
        <v>8260</v>
      </c>
      <c r="AV22" s="378">
        <v>548</v>
      </c>
      <c r="AW22" s="249">
        <v>579</v>
      </c>
      <c r="AX22" s="379">
        <v>3962</v>
      </c>
      <c r="AY22" s="376">
        <v>313</v>
      </c>
    </row>
    <row r="23" spans="2:51" s="167" customFormat="1" x14ac:dyDescent="0.25">
      <c r="B23" s="343">
        <f t="shared" si="4"/>
        <v>11</v>
      </c>
      <c r="C23" s="258" t="s">
        <v>17</v>
      </c>
      <c r="D23" s="258" t="s">
        <v>26</v>
      </c>
      <c r="E23" s="261">
        <v>26996</v>
      </c>
      <c r="F23" s="260" t="s">
        <v>39</v>
      </c>
      <c r="G23" s="259" t="s">
        <v>28</v>
      </c>
      <c r="H23" s="317" t="s">
        <v>256</v>
      </c>
      <c r="I23" s="231" t="s">
        <v>256</v>
      </c>
      <c r="J23" s="231" t="s">
        <v>256</v>
      </c>
      <c r="K23" s="231" t="s">
        <v>256</v>
      </c>
      <c r="L23" s="231" t="s">
        <v>256</v>
      </c>
      <c r="M23" s="231" t="s">
        <v>256</v>
      </c>
      <c r="N23" s="231" t="s">
        <v>256</v>
      </c>
      <c r="O23" s="231" t="s">
        <v>256</v>
      </c>
      <c r="P23" s="231" t="s">
        <v>256</v>
      </c>
      <c r="Q23" s="231" t="s">
        <v>256</v>
      </c>
      <c r="R23" s="231" t="s">
        <v>256</v>
      </c>
      <c r="S23" s="231" t="s">
        <v>256</v>
      </c>
      <c r="T23" s="231" t="s">
        <v>256</v>
      </c>
      <c r="U23" s="231" t="s">
        <v>256</v>
      </c>
      <c r="V23" s="231" t="s">
        <v>256</v>
      </c>
      <c r="W23" s="231" t="s">
        <v>256</v>
      </c>
      <c r="X23" s="231" t="s">
        <v>256</v>
      </c>
      <c r="Y23" s="231" t="s">
        <v>256</v>
      </c>
      <c r="Z23" s="231" t="s">
        <v>256</v>
      </c>
      <c r="AA23" s="231" t="s">
        <v>256</v>
      </c>
      <c r="AB23" s="231" t="s">
        <v>256</v>
      </c>
      <c r="AC23" s="231" t="s">
        <v>256</v>
      </c>
      <c r="AD23" s="231" t="s">
        <v>256</v>
      </c>
      <c r="AE23" s="231" t="s">
        <v>256</v>
      </c>
      <c r="AF23" s="231" t="s">
        <v>256</v>
      </c>
      <c r="AG23" s="231" t="s">
        <v>256</v>
      </c>
      <c r="AH23" s="231" t="s">
        <v>256</v>
      </c>
      <c r="AI23" s="231" t="s">
        <v>256</v>
      </c>
      <c r="AJ23" s="231" t="s">
        <v>256</v>
      </c>
      <c r="AK23" s="231" t="s">
        <v>256</v>
      </c>
      <c r="AL23" s="231" t="s">
        <v>256</v>
      </c>
      <c r="AM23" s="231" t="s">
        <v>256</v>
      </c>
      <c r="AN23" s="231" t="s">
        <v>256</v>
      </c>
      <c r="AO23" s="231" t="s">
        <v>256</v>
      </c>
      <c r="AP23" s="318" t="s">
        <v>256</v>
      </c>
      <c r="AQ23" s="231" t="s">
        <v>256</v>
      </c>
      <c r="AR23" s="231" t="s">
        <v>256</v>
      </c>
      <c r="AS23" s="318" t="s">
        <v>256</v>
      </c>
      <c r="AT23" s="326" t="s">
        <v>256</v>
      </c>
      <c r="AU23" s="326" t="s">
        <v>256</v>
      </c>
      <c r="AV23" s="317" t="s">
        <v>256</v>
      </c>
      <c r="AW23" s="231" t="s">
        <v>256</v>
      </c>
      <c r="AX23" s="318" t="s">
        <v>256</v>
      </c>
      <c r="AY23" s="326" t="s">
        <v>256</v>
      </c>
    </row>
    <row r="24" spans="2:51" s="167" customFormat="1" x14ac:dyDescent="0.25">
      <c r="B24" s="343">
        <f t="shared" si="4"/>
        <v>12</v>
      </c>
      <c r="C24" s="258" t="s">
        <v>17</v>
      </c>
      <c r="D24" s="258" t="s">
        <v>26</v>
      </c>
      <c r="E24" s="261">
        <v>13261</v>
      </c>
      <c r="F24" s="258" t="s">
        <v>27</v>
      </c>
      <c r="G24" s="259" t="s">
        <v>28</v>
      </c>
      <c r="H24" s="293">
        <v>7437</v>
      </c>
      <c r="I24" s="267">
        <v>671</v>
      </c>
      <c r="J24" s="267">
        <v>94</v>
      </c>
      <c r="K24" s="267">
        <v>104</v>
      </c>
      <c r="L24" s="267">
        <v>113</v>
      </c>
      <c r="M24" s="267">
        <v>109</v>
      </c>
      <c r="N24" s="267">
        <v>124</v>
      </c>
      <c r="O24" s="267">
        <v>127</v>
      </c>
      <c r="P24" s="267">
        <v>99</v>
      </c>
      <c r="Q24" s="267">
        <v>90</v>
      </c>
      <c r="R24" s="267">
        <v>80</v>
      </c>
      <c r="S24" s="267">
        <v>88</v>
      </c>
      <c r="T24" s="267">
        <v>104</v>
      </c>
      <c r="U24" s="267">
        <v>87</v>
      </c>
      <c r="V24" s="267">
        <v>104</v>
      </c>
      <c r="W24" s="267">
        <v>102</v>
      </c>
      <c r="X24" s="267">
        <v>96</v>
      </c>
      <c r="Y24" s="267">
        <v>108</v>
      </c>
      <c r="Z24" s="267">
        <v>112</v>
      </c>
      <c r="AA24" s="267">
        <v>91</v>
      </c>
      <c r="AB24" s="267">
        <v>114</v>
      </c>
      <c r="AC24" s="267">
        <v>96</v>
      </c>
      <c r="AD24" s="267">
        <v>746</v>
      </c>
      <c r="AE24" s="267">
        <v>689</v>
      </c>
      <c r="AF24" s="267">
        <v>518</v>
      </c>
      <c r="AG24" s="267">
        <v>500</v>
      </c>
      <c r="AH24" s="267">
        <v>585</v>
      </c>
      <c r="AI24" s="267">
        <v>529</v>
      </c>
      <c r="AJ24" s="267">
        <v>496</v>
      </c>
      <c r="AK24" s="267">
        <v>345</v>
      </c>
      <c r="AL24" s="267">
        <v>273</v>
      </c>
      <c r="AM24" s="267">
        <v>230</v>
      </c>
      <c r="AN24" s="267">
        <v>193</v>
      </c>
      <c r="AO24" s="267">
        <v>140</v>
      </c>
      <c r="AP24" s="273">
        <v>151</v>
      </c>
      <c r="AQ24" s="290">
        <v>6</v>
      </c>
      <c r="AR24" s="267">
        <v>47</v>
      </c>
      <c r="AS24" s="273">
        <v>47</v>
      </c>
      <c r="AT24" s="311">
        <v>92</v>
      </c>
      <c r="AU24" s="311">
        <v>7437</v>
      </c>
      <c r="AV24" s="378">
        <v>492</v>
      </c>
      <c r="AW24" s="249">
        <v>521</v>
      </c>
      <c r="AX24" s="379">
        <v>3565</v>
      </c>
      <c r="AY24" s="376">
        <v>281</v>
      </c>
    </row>
    <row r="25" spans="2:51" s="167" customFormat="1" x14ac:dyDescent="0.25">
      <c r="B25" s="343">
        <f t="shared" si="4"/>
        <v>13</v>
      </c>
      <c r="C25" s="258" t="s">
        <v>17</v>
      </c>
      <c r="D25" s="258" t="s">
        <v>26</v>
      </c>
      <c r="E25" s="261">
        <v>5967</v>
      </c>
      <c r="F25" s="258" t="s">
        <v>37</v>
      </c>
      <c r="G25" s="259" t="s">
        <v>30</v>
      </c>
      <c r="H25" s="293">
        <v>4832</v>
      </c>
      <c r="I25" s="267">
        <v>436</v>
      </c>
      <c r="J25" s="267">
        <v>62</v>
      </c>
      <c r="K25" s="267">
        <v>68</v>
      </c>
      <c r="L25" s="267">
        <v>73</v>
      </c>
      <c r="M25" s="267">
        <v>71</v>
      </c>
      <c r="N25" s="267">
        <v>80</v>
      </c>
      <c r="O25" s="267">
        <v>82</v>
      </c>
      <c r="P25" s="267">
        <v>64</v>
      </c>
      <c r="Q25" s="267">
        <v>58</v>
      </c>
      <c r="R25" s="267">
        <v>52</v>
      </c>
      <c r="S25" s="267">
        <v>57</v>
      </c>
      <c r="T25" s="267">
        <v>67</v>
      </c>
      <c r="U25" s="267">
        <v>56</v>
      </c>
      <c r="V25" s="267">
        <v>67</v>
      </c>
      <c r="W25" s="267">
        <v>66</v>
      </c>
      <c r="X25" s="267">
        <v>63</v>
      </c>
      <c r="Y25" s="267">
        <v>70</v>
      </c>
      <c r="Z25" s="267">
        <v>73</v>
      </c>
      <c r="AA25" s="267">
        <v>60</v>
      </c>
      <c r="AB25" s="267">
        <v>74</v>
      </c>
      <c r="AC25" s="267">
        <v>62</v>
      </c>
      <c r="AD25" s="267">
        <v>484</v>
      </c>
      <c r="AE25" s="267">
        <v>448</v>
      </c>
      <c r="AF25" s="267">
        <v>337</v>
      </c>
      <c r="AG25" s="267">
        <v>325</v>
      </c>
      <c r="AH25" s="267">
        <v>381</v>
      </c>
      <c r="AI25" s="267">
        <v>343</v>
      </c>
      <c r="AJ25" s="267">
        <v>323</v>
      </c>
      <c r="AK25" s="267">
        <v>225</v>
      </c>
      <c r="AL25" s="267">
        <v>177</v>
      </c>
      <c r="AM25" s="267">
        <v>150</v>
      </c>
      <c r="AN25" s="267">
        <v>125</v>
      </c>
      <c r="AO25" s="267">
        <v>91</v>
      </c>
      <c r="AP25" s="273">
        <v>98</v>
      </c>
      <c r="AQ25" s="290">
        <v>4</v>
      </c>
      <c r="AR25" s="267">
        <v>31</v>
      </c>
      <c r="AS25" s="273">
        <v>31</v>
      </c>
      <c r="AT25" s="311">
        <v>59</v>
      </c>
      <c r="AU25" s="311">
        <v>4832</v>
      </c>
      <c r="AV25" s="378">
        <v>320</v>
      </c>
      <c r="AW25" s="249">
        <v>339</v>
      </c>
      <c r="AX25" s="379">
        <v>2317</v>
      </c>
      <c r="AY25" s="376">
        <v>183</v>
      </c>
    </row>
    <row r="26" spans="2:51" s="167" customFormat="1" x14ac:dyDescent="0.25">
      <c r="B26" s="343">
        <f t="shared" si="4"/>
        <v>14</v>
      </c>
      <c r="C26" s="258" t="s">
        <v>17</v>
      </c>
      <c r="D26" s="258" t="s">
        <v>26</v>
      </c>
      <c r="E26" s="261">
        <v>5922</v>
      </c>
      <c r="F26" s="258" t="s">
        <v>34</v>
      </c>
      <c r="G26" s="259" t="s">
        <v>30</v>
      </c>
      <c r="H26" s="293">
        <v>31090</v>
      </c>
      <c r="I26" s="267">
        <v>2805</v>
      </c>
      <c r="J26" s="267">
        <v>396</v>
      </c>
      <c r="K26" s="267">
        <v>434</v>
      </c>
      <c r="L26" s="267">
        <v>473</v>
      </c>
      <c r="M26" s="267">
        <v>455</v>
      </c>
      <c r="N26" s="267">
        <v>516</v>
      </c>
      <c r="O26" s="267">
        <v>531</v>
      </c>
      <c r="P26" s="267">
        <v>415</v>
      </c>
      <c r="Q26" s="267">
        <v>374</v>
      </c>
      <c r="R26" s="267">
        <v>334</v>
      </c>
      <c r="S26" s="267">
        <v>369</v>
      </c>
      <c r="T26" s="267">
        <v>434</v>
      </c>
      <c r="U26" s="267">
        <v>361</v>
      </c>
      <c r="V26" s="267">
        <v>434</v>
      </c>
      <c r="W26" s="267">
        <v>428</v>
      </c>
      <c r="X26" s="267">
        <v>402</v>
      </c>
      <c r="Y26" s="267">
        <v>454</v>
      </c>
      <c r="Z26" s="267">
        <v>468</v>
      </c>
      <c r="AA26" s="267">
        <v>384</v>
      </c>
      <c r="AB26" s="267">
        <v>473</v>
      </c>
      <c r="AC26" s="267">
        <v>399</v>
      </c>
      <c r="AD26" s="267">
        <v>3120</v>
      </c>
      <c r="AE26" s="267">
        <v>2880</v>
      </c>
      <c r="AF26" s="267">
        <v>2162</v>
      </c>
      <c r="AG26" s="267">
        <v>2089</v>
      </c>
      <c r="AH26" s="267">
        <v>2449</v>
      </c>
      <c r="AI26" s="267">
        <v>2208</v>
      </c>
      <c r="AJ26" s="267">
        <v>2078</v>
      </c>
      <c r="AK26" s="267">
        <v>1441</v>
      </c>
      <c r="AL26" s="267">
        <v>1143</v>
      </c>
      <c r="AM26" s="267">
        <v>963</v>
      </c>
      <c r="AN26" s="267">
        <v>806</v>
      </c>
      <c r="AO26" s="267">
        <v>585</v>
      </c>
      <c r="AP26" s="273">
        <v>632</v>
      </c>
      <c r="AQ26" s="290">
        <v>24</v>
      </c>
      <c r="AR26" s="267">
        <v>198</v>
      </c>
      <c r="AS26" s="273">
        <v>198</v>
      </c>
      <c r="AT26" s="311">
        <v>383</v>
      </c>
      <c r="AU26" s="311">
        <v>31090</v>
      </c>
      <c r="AV26" s="378">
        <v>2059</v>
      </c>
      <c r="AW26" s="249">
        <v>2178</v>
      </c>
      <c r="AX26" s="379">
        <v>14908</v>
      </c>
      <c r="AY26" s="376">
        <v>1177</v>
      </c>
    </row>
    <row r="27" spans="2:51" s="167" customFormat="1" x14ac:dyDescent="0.25">
      <c r="B27" s="343">
        <f t="shared" si="4"/>
        <v>15</v>
      </c>
      <c r="C27" s="258" t="s">
        <v>17</v>
      </c>
      <c r="D27" s="258" t="s">
        <v>26</v>
      </c>
      <c r="E27" s="261">
        <v>27290</v>
      </c>
      <c r="F27" s="260" t="s">
        <v>38</v>
      </c>
      <c r="G27" s="259" t="s">
        <v>28</v>
      </c>
      <c r="H27" s="317" t="s">
        <v>256</v>
      </c>
      <c r="I27" s="231" t="s">
        <v>256</v>
      </c>
      <c r="J27" s="231" t="s">
        <v>256</v>
      </c>
      <c r="K27" s="231" t="s">
        <v>256</v>
      </c>
      <c r="L27" s="231" t="s">
        <v>256</v>
      </c>
      <c r="M27" s="231" t="s">
        <v>256</v>
      </c>
      <c r="N27" s="231" t="s">
        <v>256</v>
      </c>
      <c r="O27" s="231" t="s">
        <v>256</v>
      </c>
      <c r="P27" s="231" t="s">
        <v>256</v>
      </c>
      <c r="Q27" s="231" t="s">
        <v>256</v>
      </c>
      <c r="R27" s="231" t="s">
        <v>256</v>
      </c>
      <c r="S27" s="231" t="s">
        <v>256</v>
      </c>
      <c r="T27" s="231" t="s">
        <v>256</v>
      </c>
      <c r="U27" s="231" t="s">
        <v>256</v>
      </c>
      <c r="V27" s="231" t="s">
        <v>256</v>
      </c>
      <c r="W27" s="231" t="s">
        <v>256</v>
      </c>
      <c r="X27" s="231" t="s">
        <v>256</v>
      </c>
      <c r="Y27" s="231" t="s">
        <v>256</v>
      </c>
      <c r="Z27" s="231" t="s">
        <v>256</v>
      </c>
      <c r="AA27" s="231" t="s">
        <v>256</v>
      </c>
      <c r="AB27" s="231" t="s">
        <v>256</v>
      </c>
      <c r="AC27" s="231" t="s">
        <v>256</v>
      </c>
      <c r="AD27" s="231" t="s">
        <v>256</v>
      </c>
      <c r="AE27" s="231" t="s">
        <v>256</v>
      </c>
      <c r="AF27" s="231" t="s">
        <v>256</v>
      </c>
      <c r="AG27" s="231" t="s">
        <v>256</v>
      </c>
      <c r="AH27" s="231" t="s">
        <v>256</v>
      </c>
      <c r="AI27" s="231" t="s">
        <v>256</v>
      </c>
      <c r="AJ27" s="231" t="s">
        <v>256</v>
      </c>
      <c r="AK27" s="231" t="s">
        <v>256</v>
      </c>
      <c r="AL27" s="231" t="s">
        <v>256</v>
      </c>
      <c r="AM27" s="231" t="s">
        <v>256</v>
      </c>
      <c r="AN27" s="231" t="s">
        <v>256</v>
      </c>
      <c r="AO27" s="231" t="s">
        <v>256</v>
      </c>
      <c r="AP27" s="318" t="s">
        <v>256</v>
      </c>
      <c r="AQ27" s="231" t="s">
        <v>256</v>
      </c>
      <c r="AR27" s="231" t="s">
        <v>256</v>
      </c>
      <c r="AS27" s="318" t="s">
        <v>256</v>
      </c>
      <c r="AT27" s="326" t="s">
        <v>256</v>
      </c>
      <c r="AU27" s="326" t="s">
        <v>256</v>
      </c>
      <c r="AV27" s="317" t="s">
        <v>256</v>
      </c>
      <c r="AW27" s="231" t="s">
        <v>256</v>
      </c>
      <c r="AX27" s="318" t="s">
        <v>256</v>
      </c>
      <c r="AY27" s="326" t="s">
        <v>256</v>
      </c>
    </row>
    <row r="28" spans="2:51" s="167" customFormat="1" x14ac:dyDescent="0.25">
      <c r="B28" s="343">
        <f t="shared" si="4"/>
        <v>16</v>
      </c>
      <c r="C28" s="258" t="s">
        <v>17</v>
      </c>
      <c r="D28" s="258" t="s">
        <v>26</v>
      </c>
      <c r="E28" s="261">
        <v>5920</v>
      </c>
      <c r="F28" s="258" t="s">
        <v>32</v>
      </c>
      <c r="G28" s="259" t="s">
        <v>30</v>
      </c>
      <c r="H28" s="293">
        <v>14850</v>
      </c>
      <c r="I28" s="267">
        <v>1340</v>
      </c>
      <c r="J28" s="267">
        <v>189</v>
      </c>
      <c r="K28" s="267">
        <v>208</v>
      </c>
      <c r="L28" s="267">
        <v>226</v>
      </c>
      <c r="M28" s="267">
        <v>218</v>
      </c>
      <c r="N28" s="267">
        <v>246</v>
      </c>
      <c r="O28" s="267">
        <v>253</v>
      </c>
      <c r="P28" s="267">
        <v>198</v>
      </c>
      <c r="Q28" s="267">
        <v>179</v>
      </c>
      <c r="R28" s="267">
        <v>160</v>
      </c>
      <c r="S28" s="267">
        <v>177</v>
      </c>
      <c r="T28" s="267">
        <v>207</v>
      </c>
      <c r="U28" s="267">
        <v>172</v>
      </c>
      <c r="V28" s="267">
        <v>207</v>
      </c>
      <c r="W28" s="267">
        <v>205</v>
      </c>
      <c r="X28" s="267">
        <v>192</v>
      </c>
      <c r="Y28" s="267">
        <v>217</v>
      </c>
      <c r="Z28" s="267">
        <v>223</v>
      </c>
      <c r="AA28" s="267">
        <v>184</v>
      </c>
      <c r="AB28" s="267">
        <v>225</v>
      </c>
      <c r="AC28" s="267">
        <v>191</v>
      </c>
      <c r="AD28" s="267">
        <v>1489</v>
      </c>
      <c r="AE28" s="267">
        <v>1375</v>
      </c>
      <c r="AF28" s="267">
        <v>1033</v>
      </c>
      <c r="AG28" s="267">
        <v>997</v>
      </c>
      <c r="AH28" s="267">
        <v>1170</v>
      </c>
      <c r="AI28" s="267">
        <v>1054</v>
      </c>
      <c r="AJ28" s="267">
        <v>993</v>
      </c>
      <c r="AK28" s="267">
        <v>689</v>
      </c>
      <c r="AL28" s="267">
        <v>546</v>
      </c>
      <c r="AM28" s="267">
        <v>460</v>
      </c>
      <c r="AN28" s="267">
        <v>385</v>
      </c>
      <c r="AO28" s="267">
        <v>279</v>
      </c>
      <c r="AP28" s="273">
        <v>303</v>
      </c>
      <c r="AQ28" s="290">
        <v>11</v>
      </c>
      <c r="AR28" s="267">
        <v>94</v>
      </c>
      <c r="AS28" s="273">
        <v>94</v>
      </c>
      <c r="AT28" s="311">
        <v>183</v>
      </c>
      <c r="AU28" s="311">
        <v>14850</v>
      </c>
      <c r="AV28" s="378">
        <v>983</v>
      </c>
      <c r="AW28" s="249">
        <v>1040</v>
      </c>
      <c r="AX28" s="379">
        <v>7118</v>
      </c>
      <c r="AY28" s="376">
        <v>561</v>
      </c>
    </row>
    <row r="29" spans="2:51" s="167" customFormat="1" x14ac:dyDescent="0.25">
      <c r="B29" s="343">
        <f t="shared" si="4"/>
        <v>17</v>
      </c>
      <c r="C29" s="258" t="s">
        <v>17</v>
      </c>
      <c r="D29" s="258" t="s">
        <v>26</v>
      </c>
      <c r="E29" s="261">
        <v>5921</v>
      </c>
      <c r="F29" s="258" t="s">
        <v>33</v>
      </c>
      <c r="G29" s="259" t="s">
        <v>30</v>
      </c>
      <c r="H29" s="293">
        <v>5681</v>
      </c>
      <c r="I29" s="267">
        <v>512</v>
      </c>
      <c r="J29" s="267">
        <v>72</v>
      </c>
      <c r="K29" s="267">
        <v>80</v>
      </c>
      <c r="L29" s="267">
        <v>86</v>
      </c>
      <c r="M29" s="267">
        <v>83</v>
      </c>
      <c r="N29" s="267">
        <v>94</v>
      </c>
      <c r="O29" s="267">
        <v>97</v>
      </c>
      <c r="P29" s="267">
        <v>76</v>
      </c>
      <c r="Q29" s="267">
        <v>69</v>
      </c>
      <c r="R29" s="267">
        <v>62</v>
      </c>
      <c r="S29" s="267">
        <v>67</v>
      </c>
      <c r="T29" s="267">
        <v>79</v>
      </c>
      <c r="U29" s="267">
        <v>66</v>
      </c>
      <c r="V29" s="267">
        <v>79</v>
      </c>
      <c r="W29" s="267">
        <v>79</v>
      </c>
      <c r="X29" s="267">
        <v>73</v>
      </c>
      <c r="Y29" s="267">
        <v>83</v>
      </c>
      <c r="Z29" s="267">
        <v>85</v>
      </c>
      <c r="AA29" s="267">
        <v>70</v>
      </c>
      <c r="AB29" s="267">
        <v>86</v>
      </c>
      <c r="AC29" s="267">
        <v>73</v>
      </c>
      <c r="AD29" s="267">
        <v>570</v>
      </c>
      <c r="AE29" s="267">
        <v>527</v>
      </c>
      <c r="AF29" s="267">
        <v>395</v>
      </c>
      <c r="AG29" s="267">
        <v>382</v>
      </c>
      <c r="AH29" s="267">
        <v>448</v>
      </c>
      <c r="AI29" s="267">
        <v>403</v>
      </c>
      <c r="AJ29" s="267">
        <v>379</v>
      </c>
      <c r="AK29" s="267">
        <v>263</v>
      </c>
      <c r="AL29" s="267">
        <v>209</v>
      </c>
      <c r="AM29" s="267">
        <v>176</v>
      </c>
      <c r="AN29" s="267">
        <v>147</v>
      </c>
      <c r="AO29" s="267">
        <v>107</v>
      </c>
      <c r="AP29" s="273">
        <v>116</v>
      </c>
      <c r="AQ29" s="290">
        <v>4</v>
      </c>
      <c r="AR29" s="267">
        <v>36</v>
      </c>
      <c r="AS29" s="273">
        <v>36</v>
      </c>
      <c r="AT29" s="311">
        <v>70</v>
      </c>
      <c r="AU29" s="311">
        <v>5681</v>
      </c>
      <c r="AV29" s="378">
        <v>376</v>
      </c>
      <c r="AW29" s="249">
        <v>399</v>
      </c>
      <c r="AX29" s="379">
        <v>2724</v>
      </c>
      <c r="AY29" s="376">
        <v>215</v>
      </c>
    </row>
    <row r="30" spans="2:51" s="167" customFormat="1" x14ac:dyDescent="0.25">
      <c r="B30" s="339">
        <f t="shared" si="4"/>
        <v>18</v>
      </c>
      <c r="C30" s="258" t="s">
        <v>23</v>
      </c>
      <c r="D30" s="258" t="s">
        <v>26</v>
      </c>
      <c r="E30" s="261">
        <v>5924</v>
      </c>
      <c r="F30" s="258" t="s">
        <v>46</v>
      </c>
      <c r="G30" s="259" t="s">
        <v>30</v>
      </c>
      <c r="H30" s="293">
        <v>9649</v>
      </c>
      <c r="I30" s="267">
        <v>977</v>
      </c>
      <c r="J30" s="267">
        <v>130</v>
      </c>
      <c r="K30" s="267">
        <v>155</v>
      </c>
      <c r="L30" s="267">
        <v>166</v>
      </c>
      <c r="M30" s="267">
        <v>167</v>
      </c>
      <c r="N30" s="267">
        <v>179</v>
      </c>
      <c r="O30" s="267">
        <v>180</v>
      </c>
      <c r="P30" s="267">
        <v>113</v>
      </c>
      <c r="Q30" s="267">
        <v>108</v>
      </c>
      <c r="R30" s="267">
        <v>106</v>
      </c>
      <c r="S30" s="267">
        <v>116</v>
      </c>
      <c r="T30" s="267">
        <v>104</v>
      </c>
      <c r="U30" s="267">
        <v>112</v>
      </c>
      <c r="V30" s="267">
        <v>95</v>
      </c>
      <c r="W30" s="267">
        <v>112</v>
      </c>
      <c r="X30" s="267">
        <v>118</v>
      </c>
      <c r="Y30" s="267">
        <v>123</v>
      </c>
      <c r="Z30" s="267">
        <v>118</v>
      </c>
      <c r="AA30" s="267">
        <v>125</v>
      </c>
      <c r="AB30" s="267">
        <v>121</v>
      </c>
      <c r="AC30" s="267">
        <v>158</v>
      </c>
      <c r="AD30" s="267">
        <v>993</v>
      </c>
      <c r="AE30" s="267">
        <v>1007</v>
      </c>
      <c r="AF30" s="267">
        <v>814</v>
      </c>
      <c r="AG30" s="267">
        <v>756</v>
      </c>
      <c r="AH30" s="267">
        <v>654</v>
      </c>
      <c r="AI30" s="267">
        <v>615</v>
      </c>
      <c r="AJ30" s="267">
        <v>590</v>
      </c>
      <c r="AK30" s="267">
        <v>494</v>
      </c>
      <c r="AL30" s="267">
        <v>362</v>
      </c>
      <c r="AM30" s="267">
        <v>299</v>
      </c>
      <c r="AN30" s="267">
        <v>189</v>
      </c>
      <c r="AO30" s="267">
        <v>124</v>
      </c>
      <c r="AP30" s="273">
        <v>146</v>
      </c>
      <c r="AQ30" s="290">
        <v>8</v>
      </c>
      <c r="AR30" s="267">
        <v>62</v>
      </c>
      <c r="AS30" s="273">
        <v>68</v>
      </c>
      <c r="AT30" s="311">
        <v>180</v>
      </c>
      <c r="AU30" s="311">
        <v>9649</v>
      </c>
      <c r="AV30" s="378">
        <v>542</v>
      </c>
      <c r="AW30" s="249">
        <v>645</v>
      </c>
      <c r="AX30" s="379">
        <v>4839</v>
      </c>
      <c r="AY30" s="376">
        <v>456</v>
      </c>
    </row>
    <row r="31" spans="2:51" s="167" customFormat="1" x14ac:dyDescent="0.25">
      <c r="B31" s="339">
        <f t="shared" si="4"/>
        <v>19</v>
      </c>
      <c r="C31" s="258" t="s">
        <v>23</v>
      </c>
      <c r="D31" s="258" t="s">
        <v>26</v>
      </c>
      <c r="E31" s="261">
        <v>5925</v>
      </c>
      <c r="F31" s="258" t="s">
        <v>47</v>
      </c>
      <c r="G31" s="259" t="s">
        <v>28</v>
      </c>
      <c r="H31" s="293">
        <v>5290</v>
      </c>
      <c r="I31" s="267">
        <v>536</v>
      </c>
      <c r="J31" s="267">
        <v>71</v>
      </c>
      <c r="K31" s="267">
        <v>85</v>
      </c>
      <c r="L31" s="267">
        <v>91</v>
      </c>
      <c r="M31" s="267">
        <v>92</v>
      </c>
      <c r="N31" s="267">
        <v>99</v>
      </c>
      <c r="O31" s="267">
        <v>98</v>
      </c>
      <c r="P31" s="267">
        <v>62</v>
      </c>
      <c r="Q31" s="267">
        <v>59</v>
      </c>
      <c r="R31" s="267">
        <v>57</v>
      </c>
      <c r="S31" s="267">
        <v>64</v>
      </c>
      <c r="T31" s="267">
        <v>57</v>
      </c>
      <c r="U31" s="267">
        <v>62</v>
      </c>
      <c r="V31" s="267">
        <v>52</v>
      </c>
      <c r="W31" s="267">
        <v>61</v>
      </c>
      <c r="X31" s="267">
        <v>65</v>
      </c>
      <c r="Y31" s="267">
        <v>68</v>
      </c>
      <c r="Z31" s="267">
        <v>65</v>
      </c>
      <c r="AA31" s="267">
        <v>69</v>
      </c>
      <c r="AB31" s="267">
        <v>67</v>
      </c>
      <c r="AC31" s="267">
        <v>87</v>
      </c>
      <c r="AD31" s="267">
        <v>544</v>
      </c>
      <c r="AE31" s="267">
        <v>551</v>
      </c>
      <c r="AF31" s="267">
        <v>446</v>
      </c>
      <c r="AG31" s="267">
        <v>414</v>
      </c>
      <c r="AH31" s="267">
        <v>358</v>
      </c>
      <c r="AI31" s="267">
        <v>336</v>
      </c>
      <c r="AJ31" s="267">
        <v>324</v>
      </c>
      <c r="AK31" s="267">
        <v>271</v>
      </c>
      <c r="AL31" s="267">
        <v>199</v>
      </c>
      <c r="AM31" s="267">
        <v>164</v>
      </c>
      <c r="AN31" s="267">
        <v>104</v>
      </c>
      <c r="AO31" s="267">
        <v>68</v>
      </c>
      <c r="AP31" s="273">
        <v>80</v>
      </c>
      <c r="AQ31" s="290">
        <v>4</v>
      </c>
      <c r="AR31" s="267">
        <v>34</v>
      </c>
      <c r="AS31" s="273">
        <v>37</v>
      </c>
      <c r="AT31" s="311">
        <v>99</v>
      </c>
      <c r="AU31" s="311">
        <v>5290</v>
      </c>
      <c r="AV31" s="378">
        <v>297</v>
      </c>
      <c r="AW31" s="249">
        <v>353</v>
      </c>
      <c r="AX31" s="379">
        <v>2651</v>
      </c>
      <c r="AY31" s="376">
        <v>249</v>
      </c>
    </row>
    <row r="32" spans="2:51" s="167" customFormat="1" x14ac:dyDescent="0.25">
      <c r="B32" s="339">
        <f t="shared" si="4"/>
        <v>20</v>
      </c>
      <c r="C32" s="258" t="s">
        <v>23</v>
      </c>
      <c r="D32" s="258" t="s">
        <v>26</v>
      </c>
      <c r="E32" s="261">
        <v>5852</v>
      </c>
      <c r="F32" s="258" t="s">
        <v>40</v>
      </c>
      <c r="G32" s="259" t="s">
        <v>30</v>
      </c>
      <c r="H32" s="293">
        <v>20618</v>
      </c>
      <c r="I32" s="267">
        <v>2085</v>
      </c>
      <c r="J32" s="267">
        <v>278</v>
      </c>
      <c r="K32" s="267">
        <v>330</v>
      </c>
      <c r="L32" s="267">
        <v>354</v>
      </c>
      <c r="M32" s="267">
        <v>357</v>
      </c>
      <c r="N32" s="267">
        <v>383</v>
      </c>
      <c r="O32" s="267">
        <v>383</v>
      </c>
      <c r="P32" s="267">
        <v>242</v>
      </c>
      <c r="Q32" s="267">
        <v>231</v>
      </c>
      <c r="R32" s="267">
        <v>225</v>
      </c>
      <c r="S32" s="267">
        <v>247</v>
      </c>
      <c r="T32" s="267">
        <v>221</v>
      </c>
      <c r="U32" s="267">
        <v>240</v>
      </c>
      <c r="V32" s="267">
        <v>203</v>
      </c>
      <c r="W32" s="267">
        <v>238</v>
      </c>
      <c r="X32" s="267">
        <v>253</v>
      </c>
      <c r="Y32" s="267">
        <v>263</v>
      </c>
      <c r="Z32" s="267">
        <v>253</v>
      </c>
      <c r="AA32" s="267">
        <v>266</v>
      </c>
      <c r="AB32" s="267">
        <v>259</v>
      </c>
      <c r="AC32" s="267">
        <v>338</v>
      </c>
      <c r="AD32" s="267">
        <v>2122</v>
      </c>
      <c r="AE32" s="267">
        <v>2151</v>
      </c>
      <c r="AF32" s="267">
        <v>1739</v>
      </c>
      <c r="AG32" s="267">
        <v>1617</v>
      </c>
      <c r="AH32" s="267">
        <v>1397</v>
      </c>
      <c r="AI32" s="267">
        <v>1313</v>
      </c>
      <c r="AJ32" s="267">
        <v>1262</v>
      </c>
      <c r="AK32" s="267">
        <v>1057</v>
      </c>
      <c r="AL32" s="267">
        <v>775</v>
      </c>
      <c r="AM32" s="267">
        <v>639</v>
      </c>
      <c r="AN32" s="267">
        <v>405</v>
      </c>
      <c r="AO32" s="267">
        <v>265</v>
      </c>
      <c r="AP32" s="273">
        <v>312</v>
      </c>
      <c r="AQ32" s="290">
        <v>16</v>
      </c>
      <c r="AR32" s="267">
        <v>133</v>
      </c>
      <c r="AS32" s="273">
        <v>146</v>
      </c>
      <c r="AT32" s="311">
        <v>384</v>
      </c>
      <c r="AU32" s="311">
        <v>20618</v>
      </c>
      <c r="AV32" s="378">
        <v>1157</v>
      </c>
      <c r="AW32" s="249">
        <v>1379</v>
      </c>
      <c r="AX32" s="379">
        <v>10338</v>
      </c>
      <c r="AY32" s="376">
        <v>973</v>
      </c>
    </row>
    <row r="33" spans="2:51" s="167" customFormat="1" x14ac:dyDescent="0.25">
      <c r="B33" s="339">
        <f t="shared" si="4"/>
        <v>21</v>
      </c>
      <c r="C33" s="258" t="s">
        <v>23</v>
      </c>
      <c r="D33" s="258" t="s">
        <v>26</v>
      </c>
      <c r="E33" s="261">
        <v>5855</v>
      </c>
      <c r="F33" s="258" t="s">
        <v>43</v>
      </c>
      <c r="G33" s="259" t="s">
        <v>28</v>
      </c>
      <c r="H33" s="293">
        <v>8102</v>
      </c>
      <c r="I33" s="267">
        <v>820</v>
      </c>
      <c r="J33" s="267">
        <v>109</v>
      </c>
      <c r="K33" s="267">
        <v>130</v>
      </c>
      <c r="L33" s="267">
        <v>139</v>
      </c>
      <c r="M33" s="267">
        <v>141</v>
      </c>
      <c r="N33" s="267">
        <v>150</v>
      </c>
      <c r="O33" s="267">
        <v>151</v>
      </c>
      <c r="P33" s="267">
        <v>95</v>
      </c>
      <c r="Q33" s="267">
        <v>90</v>
      </c>
      <c r="R33" s="267">
        <v>88</v>
      </c>
      <c r="S33" s="267">
        <v>97</v>
      </c>
      <c r="T33" s="267">
        <v>87</v>
      </c>
      <c r="U33" s="267">
        <v>94</v>
      </c>
      <c r="V33" s="267">
        <v>80</v>
      </c>
      <c r="W33" s="267">
        <v>94</v>
      </c>
      <c r="X33" s="267">
        <v>100</v>
      </c>
      <c r="Y33" s="267">
        <v>103</v>
      </c>
      <c r="Z33" s="267">
        <v>100</v>
      </c>
      <c r="AA33" s="267">
        <v>104</v>
      </c>
      <c r="AB33" s="267">
        <v>102</v>
      </c>
      <c r="AC33" s="267">
        <v>133</v>
      </c>
      <c r="AD33" s="267">
        <v>834</v>
      </c>
      <c r="AE33" s="267">
        <v>845</v>
      </c>
      <c r="AF33" s="267">
        <v>683</v>
      </c>
      <c r="AG33" s="267">
        <v>635</v>
      </c>
      <c r="AH33" s="267">
        <v>549</v>
      </c>
      <c r="AI33" s="267">
        <v>516</v>
      </c>
      <c r="AJ33" s="267">
        <v>496</v>
      </c>
      <c r="AK33" s="267">
        <v>416</v>
      </c>
      <c r="AL33" s="267">
        <v>304</v>
      </c>
      <c r="AM33" s="267">
        <v>251</v>
      </c>
      <c r="AN33" s="267">
        <v>159</v>
      </c>
      <c r="AO33" s="267">
        <v>104</v>
      </c>
      <c r="AP33" s="273">
        <v>123</v>
      </c>
      <c r="AQ33" s="290">
        <v>7</v>
      </c>
      <c r="AR33" s="267">
        <v>52</v>
      </c>
      <c r="AS33" s="273">
        <v>57</v>
      </c>
      <c r="AT33" s="311">
        <v>151</v>
      </c>
      <c r="AU33" s="311">
        <v>8102</v>
      </c>
      <c r="AV33" s="378">
        <v>455</v>
      </c>
      <c r="AW33" s="249">
        <v>542</v>
      </c>
      <c r="AX33" s="379">
        <v>4064</v>
      </c>
      <c r="AY33" s="376">
        <v>382</v>
      </c>
    </row>
    <row r="34" spans="2:51" s="224" customFormat="1" x14ac:dyDescent="0.25">
      <c r="B34" s="339">
        <f t="shared" si="4"/>
        <v>22</v>
      </c>
      <c r="C34" s="258" t="s">
        <v>23</v>
      </c>
      <c r="D34" s="258" t="s">
        <v>26</v>
      </c>
      <c r="E34" s="261">
        <v>29113</v>
      </c>
      <c r="F34" s="260" t="s">
        <v>247</v>
      </c>
      <c r="G34" s="259"/>
      <c r="H34" s="317" t="s">
        <v>256</v>
      </c>
      <c r="I34" s="231" t="s">
        <v>256</v>
      </c>
      <c r="J34" s="231" t="s">
        <v>256</v>
      </c>
      <c r="K34" s="231" t="s">
        <v>256</v>
      </c>
      <c r="L34" s="231" t="s">
        <v>256</v>
      </c>
      <c r="M34" s="231" t="s">
        <v>256</v>
      </c>
      <c r="N34" s="231" t="s">
        <v>256</v>
      </c>
      <c r="O34" s="231" t="s">
        <v>256</v>
      </c>
      <c r="P34" s="231" t="s">
        <v>256</v>
      </c>
      <c r="Q34" s="231" t="s">
        <v>256</v>
      </c>
      <c r="R34" s="231" t="s">
        <v>256</v>
      </c>
      <c r="S34" s="231" t="s">
        <v>256</v>
      </c>
      <c r="T34" s="231" t="s">
        <v>256</v>
      </c>
      <c r="U34" s="231" t="s">
        <v>256</v>
      </c>
      <c r="V34" s="231" t="s">
        <v>256</v>
      </c>
      <c r="W34" s="231" t="s">
        <v>256</v>
      </c>
      <c r="X34" s="231" t="s">
        <v>256</v>
      </c>
      <c r="Y34" s="231" t="s">
        <v>256</v>
      </c>
      <c r="Z34" s="231" t="s">
        <v>256</v>
      </c>
      <c r="AA34" s="231" t="s">
        <v>256</v>
      </c>
      <c r="AB34" s="231" t="s">
        <v>256</v>
      </c>
      <c r="AC34" s="231" t="s">
        <v>256</v>
      </c>
      <c r="AD34" s="231" t="s">
        <v>256</v>
      </c>
      <c r="AE34" s="231" t="s">
        <v>256</v>
      </c>
      <c r="AF34" s="231" t="s">
        <v>256</v>
      </c>
      <c r="AG34" s="231" t="s">
        <v>256</v>
      </c>
      <c r="AH34" s="231" t="s">
        <v>256</v>
      </c>
      <c r="AI34" s="231" t="s">
        <v>256</v>
      </c>
      <c r="AJ34" s="231" t="s">
        <v>256</v>
      </c>
      <c r="AK34" s="231" t="s">
        <v>256</v>
      </c>
      <c r="AL34" s="231" t="s">
        <v>256</v>
      </c>
      <c r="AM34" s="231" t="s">
        <v>256</v>
      </c>
      <c r="AN34" s="231" t="s">
        <v>256</v>
      </c>
      <c r="AO34" s="231" t="s">
        <v>256</v>
      </c>
      <c r="AP34" s="318" t="s">
        <v>256</v>
      </c>
      <c r="AQ34" s="231" t="s">
        <v>256</v>
      </c>
      <c r="AR34" s="231" t="s">
        <v>256</v>
      </c>
      <c r="AS34" s="318" t="s">
        <v>256</v>
      </c>
      <c r="AT34" s="326" t="s">
        <v>256</v>
      </c>
      <c r="AU34" s="326" t="s">
        <v>256</v>
      </c>
      <c r="AV34" s="317" t="s">
        <v>256</v>
      </c>
      <c r="AW34" s="231" t="s">
        <v>256</v>
      </c>
      <c r="AX34" s="318" t="s">
        <v>256</v>
      </c>
      <c r="AY34" s="326" t="s">
        <v>256</v>
      </c>
    </row>
    <row r="35" spans="2:51" s="167" customFormat="1" x14ac:dyDescent="0.25">
      <c r="B35" s="339">
        <f t="shared" si="4"/>
        <v>23</v>
      </c>
      <c r="C35" s="258" t="s">
        <v>23</v>
      </c>
      <c r="D35" s="258" t="s">
        <v>26</v>
      </c>
      <c r="E35" s="261">
        <v>5854</v>
      </c>
      <c r="F35" s="258" t="s">
        <v>42</v>
      </c>
      <c r="G35" s="259" t="s">
        <v>30</v>
      </c>
      <c r="H35" s="293">
        <v>7779</v>
      </c>
      <c r="I35" s="267">
        <v>788</v>
      </c>
      <c r="J35" s="267">
        <v>105</v>
      </c>
      <c r="K35" s="267">
        <v>125</v>
      </c>
      <c r="L35" s="267">
        <v>134</v>
      </c>
      <c r="M35" s="267">
        <v>135</v>
      </c>
      <c r="N35" s="267">
        <v>145</v>
      </c>
      <c r="O35" s="267">
        <v>144</v>
      </c>
      <c r="P35" s="267">
        <v>91</v>
      </c>
      <c r="Q35" s="267">
        <v>87</v>
      </c>
      <c r="R35" s="267">
        <v>85</v>
      </c>
      <c r="S35" s="267">
        <v>93</v>
      </c>
      <c r="T35" s="267">
        <v>83</v>
      </c>
      <c r="U35" s="267">
        <v>91</v>
      </c>
      <c r="V35" s="267">
        <v>77</v>
      </c>
      <c r="W35" s="267">
        <v>90</v>
      </c>
      <c r="X35" s="267">
        <v>96</v>
      </c>
      <c r="Y35" s="267">
        <v>100</v>
      </c>
      <c r="Z35" s="267">
        <v>95</v>
      </c>
      <c r="AA35" s="267">
        <v>101</v>
      </c>
      <c r="AB35" s="267">
        <v>97</v>
      </c>
      <c r="AC35" s="267">
        <v>127</v>
      </c>
      <c r="AD35" s="267">
        <v>801</v>
      </c>
      <c r="AE35" s="267">
        <v>812</v>
      </c>
      <c r="AF35" s="267">
        <v>656</v>
      </c>
      <c r="AG35" s="267">
        <v>610</v>
      </c>
      <c r="AH35" s="267">
        <v>527</v>
      </c>
      <c r="AI35" s="267">
        <v>495</v>
      </c>
      <c r="AJ35" s="267">
        <v>476</v>
      </c>
      <c r="AK35" s="267">
        <v>399</v>
      </c>
      <c r="AL35" s="267">
        <v>292</v>
      </c>
      <c r="AM35" s="267">
        <v>241</v>
      </c>
      <c r="AN35" s="267">
        <v>152</v>
      </c>
      <c r="AO35" s="267">
        <v>100</v>
      </c>
      <c r="AP35" s="273">
        <v>117</v>
      </c>
      <c r="AQ35" s="290">
        <v>6</v>
      </c>
      <c r="AR35" s="267">
        <v>50</v>
      </c>
      <c r="AS35" s="273">
        <v>55</v>
      </c>
      <c r="AT35" s="311">
        <v>145</v>
      </c>
      <c r="AU35" s="311">
        <v>7779</v>
      </c>
      <c r="AV35" s="378">
        <v>436</v>
      </c>
      <c r="AW35" s="249">
        <v>520</v>
      </c>
      <c r="AX35" s="379">
        <v>3902</v>
      </c>
      <c r="AY35" s="376">
        <v>367</v>
      </c>
    </row>
    <row r="36" spans="2:51" s="167" customFormat="1" x14ac:dyDescent="0.25">
      <c r="B36" s="339">
        <f t="shared" si="4"/>
        <v>24</v>
      </c>
      <c r="C36" s="258" t="s">
        <v>23</v>
      </c>
      <c r="D36" s="258" t="s">
        <v>26</v>
      </c>
      <c r="E36" s="261">
        <v>6750</v>
      </c>
      <c r="F36" s="258" t="s">
        <v>48</v>
      </c>
      <c r="G36" s="259" t="s">
        <v>49</v>
      </c>
      <c r="H36" s="293">
        <v>16064</v>
      </c>
      <c r="I36" s="267">
        <v>1620</v>
      </c>
      <c r="J36" s="267">
        <v>217</v>
      </c>
      <c r="K36" s="267">
        <v>255</v>
      </c>
      <c r="L36" s="267">
        <v>275</v>
      </c>
      <c r="M36" s="267">
        <v>276</v>
      </c>
      <c r="N36" s="267">
        <v>299</v>
      </c>
      <c r="O36" s="267">
        <v>298</v>
      </c>
      <c r="P36" s="267">
        <v>188</v>
      </c>
      <c r="Q36" s="267">
        <v>180</v>
      </c>
      <c r="R36" s="267">
        <v>175</v>
      </c>
      <c r="S36" s="267">
        <v>191</v>
      </c>
      <c r="T36" s="267">
        <v>173</v>
      </c>
      <c r="U36" s="267">
        <v>187</v>
      </c>
      <c r="V36" s="267">
        <v>159</v>
      </c>
      <c r="W36" s="267">
        <v>184</v>
      </c>
      <c r="X36" s="267">
        <v>199</v>
      </c>
      <c r="Y36" s="267">
        <v>202</v>
      </c>
      <c r="Z36" s="267">
        <v>196</v>
      </c>
      <c r="AA36" s="267">
        <v>205</v>
      </c>
      <c r="AB36" s="267">
        <v>204</v>
      </c>
      <c r="AC36" s="267">
        <v>264</v>
      </c>
      <c r="AD36" s="267">
        <v>1654</v>
      </c>
      <c r="AE36" s="267">
        <v>1676</v>
      </c>
      <c r="AF36" s="267">
        <v>1356</v>
      </c>
      <c r="AG36" s="267">
        <v>1261</v>
      </c>
      <c r="AH36" s="267">
        <v>1091</v>
      </c>
      <c r="AI36" s="267">
        <v>1023</v>
      </c>
      <c r="AJ36" s="267">
        <v>982</v>
      </c>
      <c r="AK36" s="267">
        <v>825</v>
      </c>
      <c r="AL36" s="267">
        <v>603</v>
      </c>
      <c r="AM36" s="267">
        <v>497</v>
      </c>
      <c r="AN36" s="267">
        <v>318</v>
      </c>
      <c r="AO36" s="267">
        <v>206</v>
      </c>
      <c r="AP36" s="273">
        <v>245</v>
      </c>
      <c r="AQ36" s="290">
        <v>14</v>
      </c>
      <c r="AR36" s="267">
        <v>102</v>
      </c>
      <c r="AS36" s="273">
        <v>113</v>
      </c>
      <c r="AT36" s="311">
        <v>299</v>
      </c>
      <c r="AU36" s="311">
        <v>16064</v>
      </c>
      <c r="AV36" s="378">
        <v>901</v>
      </c>
      <c r="AW36" s="249">
        <v>1074</v>
      </c>
      <c r="AX36" s="379">
        <v>8057</v>
      </c>
      <c r="AY36" s="376">
        <v>759</v>
      </c>
    </row>
    <row r="37" spans="2:51" s="167" customFormat="1" x14ac:dyDescent="0.25">
      <c r="B37" s="339">
        <f t="shared" si="4"/>
        <v>25</v>
      </c>
      <c r="C37" s="258" t="s">
        <v>23</v>
      </c>
      <c r="D37" s="258" t="s">
        <v>26</v>
      </c>
      <c r="E37" s="261">
        <v>26999</v>
      </c>
      <c r="F37" s="260" t="s">
        <v>50</v>
      </c>
      <c r="G37" s="259" t="s">
        <v>28</v>
      </c>
      <c r="H37" s="317" t="s">
        <v>256</v>
      </c>
      <c r="I37" s="231" t="s">
        <v>256</v>
      </c>
      <c r="J37" s="231" t="s">
        <v>256</v>
      </c>
      <c r="K37" s="231" t="s">
        <v>256</v>
      </c>
      <c r="L37" s="231" t="s">
        <v>256</v>
      </c>
      <c r="M37" s="231" t="s">
        <v>256</v>
      </c>
      <c r="N37" s="231" t="s">
        <v>256</v>
      </c>
      <c r="O37" s="231" t="s">
        <v>256</v>
      </c>
      <c r="P37" s="231" t="s">
        <v>256</v>
      </c>
      <c r="Q37" s="231" t="s">
        <v>256</v>
      </c>
      <c r="R37" s="231" t="s">
        <v>256</v>
      </c>
      <c r="S37" s="231" t="s">
        <v>256</v>
      </c>
      <c r="T37" s="231" t="s">
        <v>256</v>
      </c>
      <c r="U37" s="231" t="s">
        <v>256</v>
      </c>
      <c r="V37" s="231" t="s">
        <v>256</v>
      </c>
      <c r="W37" s="231" t="s">
        <v>256</v>
      </c>
      <c r="X37" s="231" t="s">
        <v>256</v>
      </c>
      <c r="Y37" s="231" t="s">
        <v>256</v>
      </c>
      <c r="Z37" s="231" t="s">
        <v>256</v>
      </c>
      <c r="AA37" s="231" t="s">
        <v>256</v>
      </c>
      <c r="AB37" s="231" t="s">
        <v>256</v>
      </c>
      <c r="AC37" s="231" t="s">
        <v>256</v>
      </c>
      <c r="AD37" s="231" t="s">
        <v>256</v>
      </c>
      <c r="AE37" s="231" t="s">
        <v>256</v>
      </c>
      <c r="AF37" s="231" t="s">
        <v>256</v>
      </c>
      <c r="AG37" s="231" t="s">
        <v>256</v>
      </c>
      <c r="AH37" s="231" t="s">
        <v>256</v>
      </c>
      <c r="AI37" s="231" t="s">
        <v>256</v>
      </c>
      <c r="AJ37" s="231" t="s">
        <v>256</v>
      </c>
      <c r="AK37" s="231" t="s">
        <v>256</v>
      </c>
      <c r="AL37" s="231" t="s">
        <v>256</v>
      </c>
      <c r="AM37" s="231" t="s">
        <v>256</v>
      </c>
      <c r="AN37" s="231" t="s">
        <v>256</v>
      </c>
      <c r="AO37" s="231" t="s">
        <v>256</v>
      </c>
      <c r="AP37" s="318" t="s">
        <v>256</v>
      </c>
      <c r="AQ37" s="231" t="s">
        <v>256</v>
      </c>
      <c r="AR37" s="231" t="s">
        <v>256</v>
      </c>
      <c r="AS37" s="318" t="s">
        <v>256</v>
      </c>
      <c r="AT37" s="326" t="s">
        <v>256</v>
      </c>
      <c r="AU37" s="326" t="s">
        <v>256</v>
      </c>
      <c r="AV37" s="317" t="s">
        <v>256</v>
      </c>
      <c r="AW37" s="231" t="s">
        <v>256</v>
      </c>
      <c r="AX37" s="318" t="s">
        <v>256</v>
      </c>
      <c r="AY37" s="326" t="s">
        <v>256</v>
      </c>
    </row>
    <row r="38" spans="2:51" s="167" customFormat="1" x14ac:dyDescent="0.25">
      <c r="B38" s="339">
        <f t="shared" si="4"/>
        <v>26</v>
      </c>
      <c r="C38" s="258" t="s">
        <v>23</v>
      </c>
      <c r="D38" s="258" t="s">
        <v>26</v>
      </c>
      <c r="E38" s="261">
        <v>5853</v>
      </c>
      <c r="F38" s="258" t="s">
        <v>41</v>
      </c>
      <c r="G38" s="259" t="s">
        <v>30</v>
      </c>
      <c r="H38" s="293">
        <v>17764</v>
      </c>
      <c r="I38" s="267">
        <v>1798</v>
      </c>
      <c r="J38" s="267">
        <v>240</v>
      </c>
      <c r="K38" s="267">
        <v>285</v>
      </c>
      <c r="L38" s="267">
        <v>305</v>
      </c>
      <c r="M38" s="267">
        <v>308</v>
      </c>
      <c r="N38" s="267">
        <v>330</v>
      </c>
      <c r="O38" s="267">
        <v>330</v>
      </c>
      <c r="P38" s="267">
        <v>209</v>
      </c>
      <c r="Q38" s="267">
        <v>198</v>
      </c>
      <c r="R38" s="267">
        <v>193</v>
      </c>
      <c r="S38" s="267">
        <v>212</v>
      </c>
      <c r="T38" s="267">
        <v>191</v>
      </c>
      <c r="U38" s="267">
        <v>208</v>
      </c>
      <c r="V38" s="267">
        <v>176</v>
      </c>
      <c r="W38" s="267">
        <v>204</v>
      </c>
      <c r="X38" s="267">
        <v>218</v>
      </c>
      <c r="Y38" s="267">
        <v>227</v>
      </c>
      <c r="Z38" s="267">
        <v>218</v>
      </c>
      <c r="AA38" s="267">
        <v>229</v>
      </c>
      <c r="AB38" s="267">
        <v>224</v>
      </c>
      <c r="AC38" s="267">
        <v>291</v>
      </c>
      <c r="AD38" s="267">
        <v>1829</v>
      </c>
      <c r="AE38" s="267">
        <v>1853</v>
      </c>
      <c r="AF38" s="267">
        <v>1499</v>
      </c>
      <c r="AG38" s="267">
        <v>1393</v>
      </c>
      <c r="AH38" s="267">
        <v>1204</v>
      </c>
      <c r="AI38" s="267">
        <v>1131</v>
      </c>
      <c r="AJ38" s="267">
        <v>1087</v>
      </c>
      <c r="AK38" s="267">
        <v>910</v>
      </c>
      <c r="AL38" s="267">
        <v>667</v>
      </c>
      <c r="AM38" s="267">
        <v>550</v>
      </c>
      <c r="AN38" s="267">
        <v>348</v>
      </c>
      <c r="AO38" s="267">
        <v>228</v>
      </c>
      <c r="AP38" s="273">
        <v>269</v>
      </c>
      <c r="AQ38" s="290">
        <v>14</v>
      </c>
      <c r="AR38" s="267">
        <v>114</v>
      </c>
      <c r="AS38" s="273">
        <v>126</v>
      </c>
      <c r="AT38" s="311">
        <v>331</v>
      </c>
      <c r="AU38" s="311">
        <v>17764</v>
      </c>
      <c r="AV38" s="378">
        <v>997</v>
      </c>
      <c r="AW38" s="249">
        <v>1187</v>
      </c>
      <c r="AX38" s="379">
        <v>8908</v>
      </c>
      <c r="AY38" s="376">
        <v>838</v>
      </c>
    </row>
    <row r="39" spans="2:51" s="167" customFormat="1" x14ac:dyDescent="0.25">
      <c r="B39" s="339">
        <f t="shared" si="4"/>
        <v>27</v>
      </c>
      <c r="C39" s="258" t="s">
        <v>23</v>
      </c>
      <c r="D39" s="258" t="s">
        <v>26</v>
      </c>
      <c r="E39" s="261">
        <v>5856</v>
      </c>
      <c r="F39" s="258" t="s">
        <v>44</v>
      </c>
      <c r="G39" s="259" t="s">
        <v>30</v>
      </c>
      <c r="H39" s="293">
        <v>16689</v>
      </c>
      <c r="I39" s="267">
        <v>1688</v>
      </c>
      <c r="J39" s="267">
        <v>225</v>
      </c>
      <c r="K39" s="267">
        <v>267</v>
      </c>
      <c r="L39" s="267">
        <v>287</v>
      </c>
      <c r="M39" s="267">
        <v>289</v>
      </c>
      <c r="N39" s="267">
        <v>310</v>
      </c>
      <c r="O39" s="267">
        <v>310</v>
      </c>
      <c r="P39" s="267">
        <v>196</v>
      </c>
      <c r="Q39" s="267">
        <v>187</v>
      </c>
      <c r="R39" s="267">
        <v>182</v>
      </c>
      <c r="S39" s="267">
        <v>200</v>
      </c>
      <c r="T39" s="267">
        <v>179</v>
      </c>
      <c r="U39" s="267">
        <v>195</v>
      </c>
      <c r="V39" s="267">
        <v>165</v>
      </c>
      <c r="W39" s="267">
        <v>193</v>
      </c>
      <c r="X39" s="267">
        <v>205</v>
      </c>
      <c r="Y39" s="267">
        <v>212</v>
      </c>
      <c r="Z39" s="267">
        <v>205</v>
      </c>
      <c r="AA39" s="267">
        <v>215</v>
      </c>
      <c r="AB39" s="267">
        <v>210</v>
      </c>
      <c r="AC39" s="267">
        <v>273</v>
      </c>
      <c r="AD39" s="267">
        <v>1718</v>
      </c>
      <c r="AE39" s="267">
        <v>1740</v>
      </c>
      <c r="AF39" s="267">
        <v>1408</v>
      </c>
      <c r="AG39" s="267">
        <v>1308</v>
      </c>
      <c r="AH39" s="267">
        <v>1131</v>
      </c>
      <c r="AI39" s="267">
        <v>1063</v>
      </c>
      <c r="AJ39" s="267">
        <v>1021</v>
      </c>
      <c r="AK39" s="267">
        <v>855</v>
      </c>
      <c r="AL39" s="267">
        <v>628</v>
      </c>
      <c r="AM39" s="267">
        <v>518</v>
      </c>
      <c r="AN39" s="267">
        <v>327</v>
      </c>
      <c r="AO39" s="267">
        <v>215</v>
      </c>
      <c r="AP39" s="273">
        <v>252</v>
      </c>
      <c r="AQ39" s="290">
        <v>13</v>
      </c>
      <c r="AR39" s="267">
        <v>107</v>
      </c>
      <c r="AS39" s="273">
        <v>118</v>
      </c>
      <c r="AT39" s="311">
        <v>311</v>
      </c>
      <c r="AU39" s="311">
        <v>16689</v>
      </c>
      <c r="AV39" s="378">
        <v>937</v>
      </c>
      <c r="AW39" s="249">
        <v>1116</v>
      </c>
      <c r="AX39" s="379">
        <v>8369</v>
      </c>
      <c r="AY39" s="376">
        <v>788</v>
      </c>
    </row>
    <row r="40" spans="2:51" s="167" customFormat="1" ht="15.75" thickBot="1" x14ac:dyDescent="0.3">
      <c r="B40" s="344">
        <f t="shared" si="4"/>
        <v>28</v>
      </c>
      <c r="C40" s="237" t="s">
        <v>23</v>
      </c>
      <c r="D40" s="237" t="s">
        <v>26</v>
      </c>
      <c r="E40" s="261">
        <v>5857</v>
      </c>
      <c r="F40" s="237" t="s">
        <v>45</v>
      </c>
      <c r="G40" s="259" t="s">
        <v>28</v>
      </c>
      <c r="H40" s="293">
        <v>15274</v>
      </c>
      <c r="I40" s="267">
        <v>1546</v>
      </c>
      <c r="J40" s="267">
        <v>206</v>
      </c>
      <c r="K40" s="267">
        <v>245</v>
      </c>
      <c r="L40" s="267">
        <v>262</v>
      </c>
      <c r="M40" s="267">
        <v>265</v>
      </c>
      <c r="N40" s="267">
        <v>284</v>
      </c>
      <c r="O40" s="267">
        <v>284</v>
      </c>
      <c r="P40" s="267">
        <v>179</v>
      </c>
      <c r="Q40" s="267">
        <v>171</v>
      </c>
      <c r="R40" s="267">
        <v>167</v>
      </c>
      <c r="S40" s="267">
        <v>183</v>
      </c>
      <c r="T40" s="267">
        <v>164</v>
      </c>
      <c r="U40" s="267">
        <v>179</v>
      </c>
      <c r="V40" s="267">
        <v>151</v>
      </c>
      <c r="W40" s="267">
        <v>176</v>
      </c>
      <c r="X40" s="267">
        <v>188</v>
      </c>
      <c r="Y40" s="267">
        <v>194</v>
      </c>
      <c r="Z40" s="267">
        <v>187</v>
      </c>
      <c r="AA40" s="267">
        <v>197</v>
      </c>
      <c r="AB40" s="267">
        <v>192</v>
      </c>
      <c r="AC40" s="267">
        <v>250</v>
      </c>
      <c r="AD40" s="267">
        <v>1571</v>
      </c>
      <c r="AE40" s="267">
        <v>1592</v>
      </c>
      <c r="AF40" s="267">
        <v>1288</v>
      </c>
      <c r="AG40" s="267">
        <v>1197</v>
      </c>
      <c r="AH40" s="267">
        <v>1036</v>
      </c>
      <c r="AI40" s="267">
        <v>973</v>
      </c>
      <c r="AJ40" s="267">
        <v>935</v>
      </c>
      <c r="AK40" s="267">
        <v>783</v>
      </c>
      <c r="AL40" s="267">
        <v>574</v>
      </c>
      <c r="AM40" s="267">
        <v>474</v>
      </c>
      <c r="AN40" s="267">
        <v>300</v>
      </c>
      <c r="AO40" s="267">
        <v>196</v>
      </c>
      <c r="AP40" s="273">
        <v>231</v>
      </c>
      <c r="AQ40" s="290">
        <v>12</v>
      </c>
      <c r="AR40" s="267">
        <v>98</v>
      </c>
      <c r="AS40" s="273">
        <v>108</v>
      </c>
      <c r="AT40" s="311">
        <v>285</v>
      </c>
      <c r="AU40" s="311">
        <v>15274</v>
      </c>
      <c r="AV40" s="378">
        <v>857</v>
      </c>
      <c r="AW40" s="249">
        <v>1021</v>
      </c>
      <c r="AX40" s="379">
        <v>7657</v>
      </c>
      <c r="AY40" s="376">
        <v>720</v>
      </c>
    </row>
    <row r="41" spans="2:51" s="224" customFormat="1" ht="15.75" thickBot="1" x14ac:dyDescent="0.3">
      <c r="B41" s="334"/>
      <c r="C41" s="266" t="s">
        <v>0</v>
      </c>
      <c r="D41" s="266" t="s">
        <v>139</v>
      </c>
      <c r="E41" s="266" t="s">
        <v>1</v>
      </c>
      <c r="F41" s="232" t="s">
        <v>193</v>
      </c>
      <c r="G41" s="233"/>
      <c r="H41" s="321">
        <f>+SUM(H42:H52)</f>
        <v>148367</v>
      </c>
      <c r="I41" s="268">
        <f t="shared" ref="I41:AY41" si="5">+SUM(I42:I52)</f>
        <v>13539</v>
      </c>
      <c r="J41" s="268">
        <f t="shared" si="5"/>
        <v>1897</v>
      </c>
      <c r="K41" s="268">
        <f t="shared" si="5"/>
        <v>2021</v>
      </c>
      <c r="L41" s="268">
        <f t="shared" si="5"/>
        <v>2281</v>
      </c>
      <c r="M41" s="268">
        <f t="shared" si="5"/>
        <v>2395</v>
      </c>
      <c r="N41" s="268">
        <f t="shared" si="5"/>
        <v>2418</v>
      </c>
      <c r="O41" s="268">
        <f t="shared" si="5"/>
        <v>2527</v>
      </c>
      <c r="P41" s="268">
        <f t="shared" si="5"/>
        <v>1896</v>
      </c>
      <c r="Q41" s="268">
        <f t="shared" si="5"/>
        <v>1957</v>
      </c>
      <c r="R41" s="268">
        <f t="shared" si="5"/>
        <v>2095</v>
      </c>
      <c r="S41" s="268">
        <f t="shared" si="5"/>
        <v>1693</v>
      </c>
      <c r="T41" s="268">
        <f t="shared" si="5"/>
        <v>2169</v>
      </c>
      <c r="U41" s="268">
        <f t="shared" si="5"/>
        <v>1910</v>
      </c>
      <c r="V41" s="268">
        <f t="shared" si="5"/>
        <v>1960</v>
      </c>
      <c r="W41" s="268">
        <f t="shared" si="5"/>
        <v>2243</v>
      </c>
      <c r="X41" s="268">
        <f t="shared" si="5"/>
        <v>2136</v>
      </c>
      <c r="Y41" s="268">
        <f t="shared" si="5"/>
        <v>1924</v>
      </c>
      <c r="Z41" s="268">
        <f t="shared" si="5"/>
        <v>1886</v>
      </c>
      <c r="AA41" s="268">
        <f t="shared" si="5"/>
        <v>2203</v>
      </c>
      <c r="AB41" s="268">
        <f t="shared" si="5"/>
        <v>2171</v>
      </c>
      <c r="AC41" s="268">
        <f t="shared" si="5"/>
        <v>2367</v>
      </c>
      <c r="AD41" s="268">
        <f t="shared" si="5"/>
        <v>13930</v>
      </c>
      <c r="AE41" s="268">
        <f t="shared" si="5"/>
        <v>14837</v>
      </c>
      <c r="AF41" s="268">
        <f t="shared" si="5"/>
        <v>12828</v>
      </c>
      <c r="AG41" s="268">
        <f t="shared" si="5"/>
        <v>10983</v>
      </c>
      <c r="AH41" s="268">
        <f t="shared" si="5"/>
        <v>12012</v>
      </c>
      <c r="AI41" s="268">
        <f t="shared" si="5"/>
        <v>10248</v>
      </c>
      <c r="AJ41" s="268">
        <f t="shared" si="5"/>
        <v>8119</v>
      </c>
      <c r="AK41" s="268">
        <f t="shared" si="5"/>
        <v>6986</v>
      </c>
      <c r="AL41" s="268">
        <f t="shared" si="5"/>
        <v>4892</v>
      </c>
      <c r="AM41" s="268">
        <f t="shared" si="5"/>
        <v>4056</v>
      </c>
      <c r="AN41" s="268">
        <f t="shared" si="5"/>
        <v>2957</v>
      </c>
      <c r="AO41" s="268">
        <f t="shared" si="5"/>
        <v>1934</v>
      </c>
      <c r="AP41" s="322">
        <f t="shared" si="5"/>
        <v>2436</v>
      </c>
      <c r="AQ41" s="268">
        <f t="shared" si="5"/>
        <v>116</v>
      </c>
      <c r="AR41" s="268">
        <f t="shared" si="5"/>
        <v>886</v>
      </c>
      <c r="AS41" s="322">
        <f t="shared" si="5"/>
        <v>1011</v>
      </c>
      <c r="AT41" s="328">
        <f t="shared" si="5"/>
        <v>2707</v>
      </c>
      <c r="AU41" s="328">
        <f t="shared" si="5"/>
        <v>148367</v>
      </c>
      <c r="AV41" s="321">
        <f t="shared" si="5"/>
        <v>10417</v>
      </c>
      <c r="AW41" s="268">
        <f t="shared" si="5"/>
        <v>10552</v>
      </c>
      <c r="AX41" s="322">
        <f t="shared" si="5"/>
        <v>74842</v>
      </c>
      <c r="AY41" s="328">
        <f t="shared" si="5"/>
        <v>6597</v>
      </c>
    </row>
    <row r="42" spans="2:51" s="167" customFormat="1" x14ac:dyDescent="0.25">
      <c r="B42" s="342">
        <f>+B40+1</f>
        <v>29</v>
      </c>
      <c r="C42" s="234" t="s">
        <v>14</v>
      </c>
      <c r="D42" s="234" t="s">
        <v>51</v>
      </c>
      <c r="E42" s="243">
        <v>5931</v>
      </c>
      <c r="F42" s="234" t="s">
        <v>58</v>
      </c>
      <c r="G42" s="235" t="s">
        <v>28</v>
      </c>
      <c r="H42" s="293">
        <v>11038</v>
      </c>
      <c r="I42" s="267">
        <v>1007</v>
      </c>
      <c r="J42" s="267">
        <v>141</v>
      </c>
      <c r="K42" s="267">
        <v>150</v>
      </c>
      <c r="L42" s="267">
        <v>170</v>
      </c>
      <c r="M42" s="267">
        <v>178</v>
      </c>
      <c r="N42" s="267">
        <v>180</v>
      </c>
      <c r="O42" s="267">
        <v>188</v>
      </c>
      <c r="P42" s="267">
        <v>141</v>
      </c>
      <c r="Q42" s="267">
        <v>146</v>
      </c>
      <c r="R42" s="267">
        <v>156</v>
      </c>
      <c r="S42" s="267">
        <v>126</v>
      </c>
      <c r="T42" s="267">
        <v>162</v>
      </c>
      <c r="U42" s="267">
        <v>142</v>
      </c>
      <c r="V42" s="267">
        <v>146</v>
      </c>
      <c r="W42" s="267">
        <v>167</v>
      </c>
      <c r="X42" s="267">
        <v>159</v>
      </c>
      <c r="Y42" s="267">
        <v>143</v>
      </c>
      <c r="Z42" s="267">
        <v>140</v>
      </c>
      <c r="AA42" s="267">
        <v>164</v>
      </c>
      <c r="AB42" s="267">
        <v>162</v>
      </c>
      <c r="AC42" s="267">
        <v>176</v>
      </c>
      <c r="AD42" s="267">
        <v>1036</v>
      </c>
      <c r="AE42" s="267">
        <v>1103</v>
      </c>
      <c r="AF42" s="267">
        <v>954</v>
      </c>
      <c r="AG42" s="267">
        <v>817</v>
      </c>
      <c r="AH42" s="267">
        <v>893</v>
      </c>
      <c r="AI42" s="267">
        <v>763</v>
      </c>
      <c r="AJ42" s="267">
        <v>604</v>
      </c>
      <c r="AK42" s="267">
        <v>520</v>
      </c>
      <c r="AL42" s="267">
        <v>364</v>
      </c>
      <c r="AM42" s="267">
        <v>302</v>
      </c>
      <c r="AN42" s="267">
        <v>220</v>
      </c>
      <c r="AO42" s="267">
        <v>144</v>
      </c>
      <c r="AP42" s="273">
        <v>181</v>
      </c>
      <c r="AQ42" s="290">
        <v>9</v>
      </c>
      <c r="AR42" s="267">
        <v>66</v>
      </c>
      <c r="AS42" s="273">
        <v>75</v>
      </c>
      <c r="AT42" s="311">
        <v>202</v>
      </c>
      <c r="AU42" s="311">
        <v>11038</v>
      </c>
      <c r="AV42" s="378">
        <v>775</v>
      </c>
      <c r="AW42" s="249">
        <v>785</v>
      </c>
      <c r="AX42" s="379">
        <v>5567</v>
      </c>
      <c r="AY42" s="376">
        <v>491</v>
      </c>
    </row>
    <row r="43" spans="2:51" s="167" customFormat="1" x14ac:dyDescent="0.25">
      <c r="B43" s="343">
        <f t="shared" si="4"/>
        <v>30</v>
      </c>
      <c r="C43" s="258" t="s">
        <v>14</v>
      </c>
      <c r="D43" s="258" t="s">
        <v>51</v>
      </c>
      <c r="E43" s="261">
        <v>5926</v>
      </c>
      <c r="F43" s="258" t="s">
        <v>55</v>
      </c>
      <c r="G43" s="259" t="s">
        <v>30</v>
      </c>
      <c r="H43" s="293">
        <v>18647</v>
      </c>
      <c r="I43" s="267">
        <v>1703</v>
      </c>
      <c r="J43" s="267">
        <v>239</v>
      </c>
      <c r="K43" s="267">
        <v>254</v>
      </c>
      <c r="L43" s="267">
        <v>287</v>
      </c>
      <c r="M43" s="267">
        <v>301</v>
      </c>
      <c r="N43" s="267">
        <v>304</v>
      </c>
      <c r="O43" s="267">
        <v>318</v>
      </c>
      <c r="P43" s="267">
        <v>239</v>
      </c>
      <c r="Q43" s="267">
        <v>246</v>
      </c>
      <c r="R43" s="267">
        <v>263</v>
      </c>
      <c r="S43" s="267">
        <v>213</v>
      </c>
      <c r="T43" s="267">
        <v>273</v>
      </c>
      <c r="U43" s="267">
        <v>240</v>
      </c>
      <c r="V43" s="267">
        <v>247</v>
      </c>
      <c r="W43" s="267">
        <v>282</v>
      </c>
      <c r="X43" s="267">
        <v>269</v>
      </c>
      <c r="Y43" s="267">
        <v>242</v>
      </c>
      <c r="Z43" s="267">
        <v>237</v>
      </c>
      <c r="AA43" s="267">
        <v>277</v>
      </c>
      <c r="AB43" s="267">
        <v>273</v>
      </c>
      <c r="AC43" s="267">
        <v>298</v>
      </c>
      <c r="AD43" s="267">
        <v>1750</v>
      </c>
      <c r="AE43" s="267">
        <v>1864</v>
      </c>
      <c r="AF43" s="267">
        <v>1612</v>
      </c>
      <c r="AG43" s="267">
        <v>1380</v>
      </c>
      <c r="AH43" s="267">
        <v>1509</v>
      </c>
      <c r="AI43" s="267">
        <v>1287</v>
      </c>
      <c r="AJ43" s="267">
        <v>1021</v>
      </c>
      <c r="AK43" s="267">
        <v>878</v>
      </c>
      <c r="AL43" s="267">
        <v>615</v>
      </c>
      <c r="AM43" s="267">
        <v>509</v>
      </c>
      <c r="AN43" s="267">
        <v>371</v>
      </c>
      <c r="AO43" s="267">
        <v>243</v>
      </c>
      <c r="AP43" s="273">
        <v>306</v>
      </c>
      <c r="AQ43" s="290">
        <v>14</v>
      </c>
      <c r="AR43" s="267">
        <v>111</v>
      </c>
      <c r="AS43" s="273">
        <v>127</v>
      </c>
      <c r="AT43" s="311">
        <v>340</v>
      </c>
      <c r="AU43" s="311">
        <v>18647</v>
      </c>
      <c r="AV43" s="378">
        <v>1309</v>
      </c>
      <c r="AW43" s="249">
        <v>1326</v>
      </c>
      <c r="AX43" s="379">
        <v>9404</v>
      </c>
      <c r="AY43" s="376">
        <v>829</v>
      </c>
    </row>
    <row r="44" spans="2:51" s="167" customFormat="1" x14ac:dyDescent="0.25">
      <c r="B44" s="343">
        <f t="shared" si="4"/>
        <v>31</v>
      </c>
      <c r="C44" s="258" t="s">
        <v>14</v>
      </c>
      <c r="D44" s="258" t="s">
        <v>51</v>
      </c>
      <c r="E44" s="261">
        <v>5928</v>
      </c>
      <c r="F44" s="258" t="s">
        <v>57</v>
      </c>
      <c r="G44" s="259" t="s">
        <v>30</v>
      </c>
      <c r="H44" s="293">
        <v>20440</v>
      </c>
      <c r="I44" s="267">
        <v>1865</v>
      </c>
      <c r="J44" s="267">
        <v>261</v>
      </c>
      <c r="K44" s="267">
        <v>279</v>
      </c>
      <c r="L44" s="267">
        <v>314</v>
      </c>
      <c r="M44" s="267">
        <v>330</v>
      </c>
      <c r="N44" s="267">
        <v>333</v>
      </c>
      <c r="O44" s="267">
        <v>348</v>
      </c>
      <c r="P44" s="267">
        <v>261</v>
      </c>
      <c r="Q44" s="267">
        <v>270</v>
      </c>
      <c r="R44" s="267">
        <v>289</v>
      </c>
      <c r="S44" s="267">
        <v>233</v>
      </c>
      <c r="T44" s="267">
        <v>299</v>
      </c>
      <c r="U44" s="267">
        <v>263</v>
      </c>
      <c r="V44" s="267">
        <v>270</v>
      </c>
      <c r="W44" s="267">
        <v>309</v>
      </c>
      <c r="X44" s="267">
        <v>294</v>
      </c>
      <c r="Y44" s="267">
        <v>265</v>
      </c>
      <c r="Z44" s="267">
        <v>260</v>
      </c>
      <c r="AA44" s="267">
        <v>304</v>
      </c>
      <c r="AB44" s="267">
        <v>300</v>
      </c>
      <c r="AC44" s="267">
        <v>326</v>
      </c>
      <c r="AD44" s="267">
        <v>1919</v>
      </c>
      <c r="AE44" s="267">
        <v>2044</v>
      </c>
      <c r="AF44" s="267">
        <v>1767</v>
      </c>
      <c r="AG44" s="267">
        <v>1513</v>
      </c>
      <c r="AH44" s="267">
        <v>1655</v>
      </c>
      <c r="AI44" s="267">
        <v>1412</v>
      </c>
      <c r="AJ44" s="267">
        <v>1118</v>
      </c>
      <c r="AK44" s="267">
        <v>962</v>
      </c>
      <c r="AL44" s="267">
        <v>674</v>
      </c>
      <c r="AM44" s="267">
        <v>558</v>
      </c>
      <c r="AN44" s="267">
        <v>407</v>
      </c>
      <c r="AO44" s="267">
        <v>267</v>
      </c>
      <c r="AP44" s="273">
        <v>336</v>
      </c>
      <c r="AQ44" s="290">
        <v>16</v>
      </c>
      <c r="AR44" s="267">
        <v>122</v>
      </c>
      <c r="AS44" s="273">
        <v>139</v>
      </c>
      <c r="AT44" s="311">
        <v>373</v>
      </c>
      <c r="AU44" s="311">
        <v>20440</v>
      </c>
      <c r="AV44" s="378">
        <v>1435</v>
      </c>
      <c r="AW44" s="249">
        <v>1453</v>
      </c>
      <c r="AX44" s="379">
        <v>10309</v>
      </c>
      <c r="AY44" s="376">
        <v>908</v>
      </c>
    </row>
    <row r="45" spans="2:51" s="167" customFormat="1" x14ac:dyDescent="0.25">
      <c r="B45" s="343">
        <f t="shared" si="4"/>
        <v>32</v>
      </c>
      <c r="C45" s="258" t="s">
        <v>14</v>
      </c>
      <c r="D45" s="258" t="s">
        <v>51</v>
      </c>
      <c r="E45" s="261">
        <v>5932</v>
      </c>
      <c r="F45" s="258" t="s">
        <v>59</v>
      </c>
      <c r="G45" s="259" t="s">
        <v>30</v>
      </c>
      <c r="H45" s="293">
        <v>15861</v>
      </c>
      <c r="I45" s="267">
        <v>1447</v>
      </c>
      <c r="J45" s="267">
        <v>203</v>
      </c>
      <c r="K45" s="267">
        <v>216</v>
      </c>
      <c r="L45" s="267">
        <v>244</v>
      </c>
      <c r="M45" s="267">
        <v>256</v>
      </c>
      <c r="N45" s="267">
        <v>258</v>
      </c>
      <c r="O45" s="267">
        <v>270</v>
      </c>
      <c r="P45" s="267">
        <v>203</v>
      </c>
      <c r="Q45" s="267">
        <v>209</v>
      </c>
      <c r="R45" s="267">
        <v>224</v>
      </c>
      <c r="S45" s="267">
        <v>180</v>
      </c>
      <c r="T45" s="267">
        <v>231</v>
      </c>
      <c r="U45" s="267">
        <v>204</v>
      </c>
      <c r="V45" s="267">
        <v>209</v>
      </c>
      <c r="W45" s="267">
        <v>239</v>
      </c>
      <c r="X45" s="267">
        <v>228</v>
      </c>
      <c r="Y45" s="267">
        <v>205</v>
      </c>
      <c r="Z45" s="267">
        <v>201</v>
      </c>
      <c r="AA45" s="267">
        <v>235</v>
      </c>
      <c r="AB45" s="267">
        <v>232</v>
      </c>
      <c r="AC45" s="267">
        <v>253</v>
      </c>
      <c r="AD45" s="267">
        <v>1490</v>
      </c>
      <c r="AE45" s="267">
        <v>1587</v>
      </c>
      <c r="AF45" s="267">
        <v>1372</v>
      </c>
      <c r="AG45" s="267">
        <v>1175</v>
      </c>
      <c r="AH45" s="267">
        <v>1284</v>
      </c>
      <c r="AI45" s="267">
        <v>1096</v>
      </c>
      <c r="AJ45" s="267">
        <v>868</v>
      </c>
      <c r="AK45" s="267">
        <v>747</v>
      </c>
      <c r="AL45" s="267">
        <v>523</v>
      </c>
      <c r="AM45" s="267">
        <v>434</v>
      </c>
      <c r="AN45" s="267">
        <v>317</v>
      </c>
      <c r="AO45" s="267">
        <v>207</v>
      </c>
      <c r="AP45" s="273">
        <v>261</v>
      </c>
      <c r="AQ45" s="290">
        <v>12</v>
      </c>
      <c r="AR45" s="267">
        <v>95</v>
      </c>
      <c r="AS45" s="273">
        <v>108</v>
      </c>
      <c r="AT45" s="311">
        <v>289</v>
      </c>
      <c r="AU45" s="311">
        <v>15861</v>
      </c>
      <c r="AV45" s="378">
        <v>1114</v>
      </c>
      <c r="AW45" s="249">
        <v>1128</v>
      </c>
      <c r="AX45" s="379">
        <v>8003</v>
      </c>
      <c r="AY45" s="376">
        <v>705</v>
      </c>
    </row>
    <row r="46" spans="2:51" s="167" customFormat="1" x14ac:dyDescent="0.25">
      <c r="B46" s="343">
        <f t="shared" si="4"/>
        <v>33</v>
      </c>
      <c r="C46" s="258" t="s">
        <v>14</v>
      </c>
      <c r="D46" s="258" t="s">
        <v>51</v>
      </c>
      <c r="E46" s="261">
        <v>5927</v>
      </c>
      <c r="F46" s="258" t="s">
        <v>56</v>
      </c>
      <c r="G46" s="259" t="s">
        <v>30</v>
      </c>
      <c r="H46" s="293">
        <v>30620</v>
      </c>
      <c r="I46" s="267">
        <v>2793</v>
      </c>
      <c r="J46" s="267">
        <v>392</v>
      </c>
      <c r="K46" s="267">
        <v>417</v>
      </c>
      <c r="L46" s="267">
        <v>470</v>
      </c>
      <c r="M46" s="267">
        <v>494</v>
      </c>
      <c r="N46" s="267">
        <v>499</v>
      </c>
      <c r="O46" s="267">
        <v>521</v>
      </c>
      <c r="P46" s="267">
        <v>391</v>
      </c>
      <c r="Q46" s="267">
        <v>404</v>
      </c>
      <c r="R46" s="267">
        <v>432</v>
      </c>
      <c r="S46" s="267">
        <v>350</v>
      </c>
      <c r="T46" s="267">
        <v>448</v>
      </c>
      <c r="U46" s="267">
        <v>395</v>
      </c>
      <c r="V46" s="267">
        <v>405</v>
      </c>
      <c r="W46" s="267">
        <v>463</v>
      </c>
      <c r="X46" s="267">
        <v>441</v>
      </c>
      <c r="Y46" s="267">
        <v>397</v>
      </c>
      <c r="Z46" s="267">
        <v>390</v>
      </c>
      <c r="AA46" s="267">
        <v>455</v>
      </c>
      <c r="AB46" s="267">
        <v>448</v>
      </c>
      <c r="AC46" s="267">
        <v>489</v>
      </c>
      <c r="AD46" s="267">
        <v>2874</v>
      </c>
      <c r="AE46" s="267">
        <v>3062</v>
      </c>
      <c r="AF46" s="267">
        <v>2647</v>
      </c>
      <c r="AG46" s="267">
        <v>2266</v>
      </c>
      <c r="AH46" s="267">
        <v>2479</v>
      </c>
      <c r="AI46" s="267">
        <v>2115</v>
      </c>
      <c r="AJ46" s="267">
        <v>1675</v>
      </c>
      <c r="AK46" s="267">
        <v>1442</v>
      </c>
      <c r="AL46" s="267">
        <v>1009</v>
      </c>
      <c r="AM46" s="267">
        <v>837</v>
      </c>
      <c r="AN46" s="267">
        <v>611</v>
      </c>
      <c r="AO46" s="267">
        <v>399</v>
      </c>
      <c r="AP46" s="273">
        <v>503</v>
      </c>
      <c r="AQ46" s="290">
        <v>24</v>
      </c>
      <c r="AR46" s="267">
        <v>183</v>
      </c>
      <c r="AS46" s="273">
        <v>209</v>
      </c>
      <c r="AT46" s="311">
        <v>559</v>
      </c>
      <c r="AU46" s="311">
        <v>30620</v>
      </c>
      <c r="AV46" s="378">
        <v>2149</v>
      </c>
      <c r="AW46" s="249">
        <v>2178</v>
      </c>
      <c r="AX46" s="379">
        <v>15442</v>
      </c>
      <c r="AY46" s="376">
        <v>1362</v>
      </c>
    </row>
    <row r="47" spans="2:51" s="167" customFormat="1" x14ac:dyDescent="0.25">
      <c r="B47" s="343">
        <f t="shared" si="4"/>
        <v>34</v>
      </c>
      <c r="C47" s="258" t="s">
        <v>14</v>
      </c>
      <c r="D47" s="258" t="s">
        <v>51</v>
      </c>
      <c r="E47" s="261">
        <v>5884</v>
      </c>
      <c r="F47" s="258" t="s">
        <v>53</v>
      </c>
      <c r="G47" s="259" t="s">
        <v>28</v>
      </c>
      <c r="H47" s="293">
        <v>13227</v>
      </c>
      <c r="I47" s="267">
        <v>1208</v>
      </c>
      <c r="J47" s="267">
        <v>169</v>
      </c>
      <c r="K47" s="267">
        <v>180</v>
      </c>
      <c r="L47" s="267">
        <v>203</v>
      </c>
      <c r="M47" s="267">
        <v>214</v>
      </c>
      <c r="N47" s="267">
        <v>216</v>
      </c>
      <c r="O47" s="267">
        <v>226</v>
      </c>
      <c r="P47" s="267">
        <v>169</v>
      </c>
      <c r="Q47" s="267">
        <v>174</v>
      </c>
      <c r="R47" s="267">
        <v>187</v>
      </c>
      <c r="S47" s="267">
        <v>151</v>
      </c>
      <c r="T47" s="267">
        <v>193</v>
      </c>
      <c r="U47" s="267">
        <v>170</v>
      </c>
      <c r="V47" s="267">
        <v>175</v>
      </c>
      <c r="W47" s="267">
        <v>200</v>
      </c>
      <c r="X47" s="267">
        <v>190</v>
      </c>
      <c r="Y47" s="267">
        <v>172</v>
      </c>
      <c r="Z47" s="267">
        <v>168</v>
      </c>
      <c r="AA47" s="267">
        <v>196</v>
      </c>
      <c r="AB47" s="267">
        <v>193</v>
      </c>
      <c r="AC47" s="267">
        <v>211</v>
      </c>
      <c r="AD47" s="267">
        <v>1242</v>
      </c>
      <c r="AE47" s="267">
        <v>1322</v>
      </c>
      <c r="AF47" s="267">
        <v>1144</v>
      </c>
      <c r="AG47" s="267">
        <v>980</v>
      </c>
      <c r="AH47" s="267">
        <v>1071</v>
      </c>
      <c r="AI47" s="267">
        <v>914</v>
      </c>
      <c r="AJ47" s="267">
        <v>724</v>
      </c>
      <c r="AK47" s="267">
        <v>623</v>
      </c>
      <c r="AL47" s="267">
        <v>436</v>
      </c>
      <c r="AM47" s="267">
        <v>361</v>
      </c>
      <c r="AN47" s="267">
        <v>264</v>
      </c>
      <c r="AO47" s="267">
        <v>172</v>
      </c>
      <c r="AP47" s="273">
        <v>217</v>
      </c>
      <c r="AQ47" s="290">
        <v>11</v>
      </c>
      <c r="AR47" s="267">
        <v>79</v>
      </c>
      <c r="AS47" s="273">
        <v>90</v>
      </c>
      <c r="AT47" s="311">
        <v>242</v>
      </c>
      <c r="AU47" s="311">
        <v>13227</v>
      </c>
      <c r="AV47" s="378">
        <v>928</v>
      </c>
      <c r="AW47" s="249">
        <v>941</v>
      </c>
      <c r="AX47" s="379">
        <v>6674</v>
      </c>
      <c r="AY47" s="376">
        <v>588</v>
      </c>
    </row>
    <row r="48" spans="2:51" s="167" customFormat="1" x14ac:dyDescent="0.25">
      <c r="B48" s="343">
        <f t="shared" si="4"/>
        <v>35</v>
      </c>
      <c r="C48" s="258" t="s">
        <v>14</v>
      </c>
      <c r="D48" s="258" t="s">
        <v>51</v>
      </c>
      <c r="E48" s="261">
        <v>13186</v>
      </c>
      <c r="F48" s="258" t="s">
        <v>52</v>
      </c>
      <c r="G48" s="259" t="s">
        <v>28</v>
      </c>
      <c r="H48" s="293">
        <v>3232</v>
      </c>
      <c r="I48" s="267">
        <v>295</v>
      </c>
      <c r="J48" s="267">
        <v>41</v>
      </c>
      <c r="K48" s="267">
        <v>44</v>
      </c>
      <c r="L48" s="267">
        <v>50</v>
      </c>
      <c r="M48" s="267">
        <v>52</v>
      </c>
      <c r="N48" s="267">
        <v>53</v>
      </c>
      <c r="O48" s="267">
        <v>55</v>
      </c>
      <c r="P48" s="267">
        <v>41</v>
      </c>
      <c r="Q48" s="267">
        <v>42</v>
      </c>
      <c r="R48" s="267">
        <v>46</v>
      </c>
      <c r="S48" s="267">
        <v>37</v>
      </c>
      <c r="T48" s="267">
        <v>47</v>
      </c>
      <c r="U48" s="267">
        <v>41</v>
      </c>
      <c r="V48" s="267">
        <v>42</v>
      </c>
      <c r="W48" s="267">
        <v>49</v>
      </c>
      <c r="X48" s="267">
        <v>47</v>
      </c>
      <c r="Y48" s="267">
        <v>42</v>
      </c>
      <c r="Z48" s="267">
        <v>41</v>
      </c>
      <c r="AA48" s="267">
        <v>48</v>
      </c>
      <c r="AB48" s="267">
        <v>47</v>
      </c>
      <c r="AC48" s="267">
        <v>51</v>
      </c>
      <c r="AD48" s="267">
        <v>304</v>
      </c>
      <c r="AE48" s="267">
        <v>324</v>
      </c>
      <c r="AF48" s="267">
        <v>280</v>
      </c>
      <c r="AG48" s="267">
        <v>239</v>
      </c>
      <c r="AH48" s="267">
        <v>262</v>
      </c>
      <c r="AI48" s="267">
        <v>223</v>
      </c>
      <c r="AJ48" s="267">
        <v>177</v>
      </c>
      <c r="AK48" s="267">
        <v>152</v>
      </c>
      <c r="AL48" s="267">
        <v>107</v>
      </c>
      <c r="AM48" s="267">
        <v>89</v>
      </c>
      <c r="AN48" s="267">
        <v>64</v>
      </c>
      <c r="AO48" s="267">
        <v>42</v>
      </c>
      <c r="AP48" s="273">
        <v>53</v>
      </c>
      <c r="AQ48" s="290">
        <v>2</v>
      </c>
      <c r="AR48" s="267">
        <v>19</v>
      </c>
      <c r="AS48" s="273">
        <v>22</v>
      </c>
      <c r="AT48" s="311">
        <v>58</v>
      </c>
      <c r="AU48" s="311">
        <v>3232</v>
      </c>
      <c r="AV48" s="378">
        <v>228</v>
      </c>
      <c r="AW48" s="249">
        <v>230</v>
      </c>
      <c r="AX48" s="379">
        <v>1633</v>
      </c>
      <c r="AY48" s="376">
        <v>144</v>
      </c>
    </row>
    <row r="49" spans="2:51" s="167" customFormat="1" x14ac:dyDescent="0.25">
      <c r="B49" s="343">
        <f t="shared" si="4"/>
        <v>36</v>
      </c>
      <c r="C49" s="258" t="s">
        <v>14</v>
      </c>
      <c r="D49" s="258" t="s">
        <v>51</v>
      </c>
      <c r="E49" s="261">
        <v>7149</v>
      </c>
      <c r="F49" s="258" t="s">
        <v>60</v>
      </c>
      <c r="G49" s="259" t="s">
        <v>28</v>
      </c>
      <c r="H49" s="293">
        <v>11581</v>
      </c>
      <c r="I49" s="267">
        <v>1057</v>
      </c>
      <c r="J49" s="267">
        <v>148</v>
      </c>
      <c r="K49" s="267">
        <v>158</v>
      </c>
      <c r="L49" s="267">
        <v>178</v>
      </c>
      <c r="M49" s="267">
        <v>187</v>
      </c>
      <c r="N49" s="267">
        <v>189</v>
      </c>
      <c r="O49" s="267">
        <v>197</v>
      </c>
      <c r="P49" s="267">
        <v>148</v>
      </c>
      <c r="Q49" s="267">
        <v>153</v>
      </c>
      <c r="R49" s="267">
        <v>163</v>
      </c>
      <c r="S49" s="267">
        <v>132</v>
      </c>
      <c r="T49" s="267">
        <v>169</v>
      </c>
      <c r="U49" s="267">
        <v>149</v>
      </c>
      <c r="V49" s="267">
        <v>153</v>
      </c>
      <c r="W49" s="267">
        <v>175</v>
      </c>
      <c r="X49" s="267">
        <v>167</v>
      </c>
      <c r="Y49" s="267">
        <v>150</v>
      </c>
      <c r="Z49" s="267">
        <v>147</v>
      </c>
      <c r="AA49" s="267">
        <v>172</v>
      </c>
      <c r="AB49" s="267">
        <v>169</v>
      </c>
      <c r="AC49" s="267">
        <v>185</v>
      </c>
      <c r="AD49" s="267">
        <v>1088</v>
      </c>
      <c r="AE49" s="267">
        <v>1159</v>
      </c>
      <c r="AF49" s="267">
        <v>1001</v>
      </c>
      <c r="AG49" s="267">
        <v>857</v>
      </c>
      <c r="AH49" s="267">
        <v>938</v>
      </c>
      <c r="AI49" s="267">
        <v>800</v>
      </c>
      <c r="AJ49" s="267">
        <v>634</v>
      </c>
      <c r="AK49" s="267">
        <v>545</v>
      </c>
      <c r="AL49" s="267">
        <v>382</v>
      </c>
      <c r="AM49" s="267">
        <v>317</v>
      </c>
      <c r="AN49" s="267">
        <v>230</v>
      </c>
      <c r="AO49" s="267">
        <v>151</v>
      </c>
      <c r="AP49" s="273">
        <v>190</v>
      </c>
      <c r="AQ49" s="290">
        <v>9</v>
      </c>
      <c r="AR49" s="267">
        <v>69</v>
      </c>
      <c r="AS49" s="273">
        <v>79</v>
      </c>
      <c r="AT49" s="311">
        <v>211</v>
      </c>
      <c r="AU49" s="311">
        <v>11581</v>
      </c>
      <c r="AV49" s="378">
        <v>813</v>
      </c>
      <c r="AW49" s="249">
        <v>824</v>
      </c>
      <c r="AX49" s="379">
        <v>5843</v>
      </c>
      <c r="AY49" s="376">
        <v>515</v>
      </c>
    </row>
    <row r="50" spans="2:51" s="167" customFormat="1" x14ac:dyDescent="0.25">
      <c r="B50" s="343">
        <f t="shared" si="4"/>
        <v>37</v>
      </c>
      <c r="C50" s="258" t="s">
        <v>14</v>
      </c>
      <c r="D50" s="258" t="s">
        <v>51</v>
      </c>
      <c r="E50" s="261">
        <v>5885</v>
      </c>
      <c r="F50" s="258" t="s">
        <v>54</v>
      </c>
      <c r="G50" s="259" t="s">
        <v>30</v>
      </c>
      <c r="H50" s="293">
        <v>23721</v>
      </c>
      <c r="I50" s="267">
        <v>2164</v>
      </c>
      <c r="J50" s="267">
        <v>303</v>
      </c>
      <c r="K50" s="267">
        <v>323</v>
      </c>
      <c r="L50" s="267">
        <v>365</v>
      </c>
      <c r="M50" s="267">
        <v>383</v>
      </c>
      <c r="N50" s="267">
        <v>386</v>
      </c>
      <c r="O50" s="267">
        <v>404</v>
      </c>
      <c r="P50" s="267">
        <v>303</v>
      </c>
      <c r="Q50" s="267">
        <v>313</v>
      </c>
      <c r="R50" s="267">
        <v>335</v>
      </c>
      <c r="S50" s="267">
        <v>271</v>
      </c>
      <c r="T50" s="267">
        <v>347</v>
      </c>
      <c r="U50" s="267">
        <v>306</v>
      </c>
      <c r="V50" s="267">
        <v>313</v>
      </c>
      <c r="W50" s="267">
        <v>359</v>
      </c>
      <c r="X50" s="267">
        <v>341</v>
      </c>
      <c r="Y50" s="267">
        <v>308</v>
      </c>
      <c r="Z50" s="267">
        <v>302</v>
      </c>
      <c r="AA50" s="267">
        <v>352</v>
      </c>
      <c r="AB50" s="267">
        <v>347</v>
      </c>
      <c r="AC50" s="267">
        <v>378</v>
      </c>
      <c r="AD50" s="267">
        <v>2227</v>
      </c>
      <c r="AE50" s="267">
        <v>2372</v>
      </c>
      <c r="AF50" s="267">
        <v>2051</v>
      </c>
      <c r="AG50" s="267">
        <v>1756</v>
      </c>
      <c r="AH50" s="267">
        <v>1921</v>
      </c>
      <c r="AI50" s="267">
        <v>1638</v>
      </c>
      <c r="AJ50" s="267">
        <v>1298</v>
      </c>
      <c r="AK50" s="267">
        <v>1117</v>
      </c>
      <c r="AL50" s="267">
        <v>782</v>
      </c>
      <c r="AM50" s="267">
        <v>649</v>
      </c>
      <c r="AN50" s="267">
        <v>473</v>
      </c>
      <c r="AO50" s="267">
        <v>309</v>
      </c>
      <c r="AP50" s="273">
        <v>389</v>
      </c>
      <c r="AQ50" s="290">
        <v>19</v>
      </c>
      <c r="AR50" s="267">
        <v>142</v>
      </c>
      <c r="AS50" s="273">
        <v>162</v>
      </c>
      <c r="AT50" s="311">
        <v>433</v>
      </c>
      <c r="AU50" s="311">
        <v>23721</v>
      </c>
      <c r="AV50" s="378">
        <v>1666</v>
      </c>
      <c r="AW50" s="249">
        <v>1687</v>
      </c>
      <c r="AX50" s="379">
        <v>11967</v>
      </c>
      <c r="AY50" s="376">
        <v>1055</v>
      </c>
    </row>
    <row r="51" spans="2:51" s="224" customFormat="1" x14ac:dyDescent="0.25">
      <c r="B51" s="343">
        <f t="shared" si="4"/>
        <v>38</v>
      </c>
      <c r="C51" s="258" t="s">
        <v>14</v>
      </c>
      <c r="D51" s="258" t="s">
        <v>51</v>
      </c>
      <c r="E51" s="261">
        <v>29115</v>
      </c>
      <c r="F51" s="260" t="s">
        <v>249</v>
      </c>
      <c r="G51" s="259"/>
      <c r="H51" s="317" t="s">
        <v>256</v>
      </c>
      <c r="I51" s="231" t="s">
        <v>256</v>
      </c>
      <c r="J51" s="231" t="s">
        <v>256</v>
      </c>
      <c r="K51" s="231" t="s">
        <v>256</v>
      </c>
      <c r="L51" s="231" t="s">
        <v>256</v>
      </c>
      <c r="M51" s="231" t="s">
        <v>256</v>
      </c>
      <c r="N51" s="231" t="s">
        <v>256</v>
      </c>
      <c r="O51" s="231" t="s">
        <v>256</v>
      </c>
      <c r="P51" s="231" t="s">
        <v>256</v>
      </c>
      <c r="Q51" s="231" t="s">
        <v>256</v>
      </c>
      <c r="R51" s="231" t="s">
        <v>256</v>
      </c>
      <c r="S51" s="231" t="s">
        <v>256</v>
      </c>
      <c r="T51" s="231" t="s">
        <v>256</v>
      </c>
      <c r="U51" s="231" t="s">
        <v>256</v>
      </c>
      <c r="V51" s="231" t="s">
        <v>256</v>
      </c>
      <c r="W51" s="231" t="s">
        <v>256</v>
      </c>
      <c r="X51" s="231" t="s">
        <v>256</v>
      </c>
      <c r="Y51" s="231" t="s">
        <v>256</v>
      </c>
      <c r="Z51" s="231" t="s">
        <v>256</v>
      </c>
      <c r="AA51" s="231" t="s">
        <v>256</v>
      </c>
      <c r="AB51" s="231" t="s">
        <v>256</v>
      </c>
      <c r="AC51" s="231" t="s">
        <v>256</v>
      </c>
      <c r="AD51" s="231" t="s">
        <v>256</v>
      </c>
      <c r="AE51" s="231" t="s">
        <v>256</v>
      </c>
      <c r="AF51" s="231" t="s">
        <v>256</v>
      </c>
      <c r="AG51" s="231" t="s">
        <v>256</v>
      </c>
      <c r="AH51" s="231" t="s">
        <v>256</v>
      </c>
      <c r="AI51" s="231" t="s">
        <v>256</v>
      </c>
      <c r="AJ51" s="231" t="s">
        <v>256</v>
      </c>
      <c r="AK51" s="231" t="s">
        <v>256</v>
      </c>
      <c r="AL51" s="231" t="s">
        <v>256</v>
      </c>
      <c r="AM51" s="231" t="s">
        <v>256</v>
      </c>
      <c r="AN51" s="231" t="s">
        <v>256</v>
      </c>
      <c r="AO51" s="231" t="s">
        <v>256</v>
      </c>
      <c r="AP51" s="318" t="s">
        <v>256</v>
      </c>
      <c r="AQ51" s="231" t="s">
        <v>256</v>
      </c>
      <c r="AR51" s="231" t="s">
        <v>256</v>
      </c>
      <c r="AS51" s="318" t="s">
        <v>256</v>
      </c>
      <c r="AT51" s="326" t="s">
        <v>256</v>
      </c>
      <c r="AU51" s="326" t="s">
        <v>256</v>
      </c>
      <c r="AV51" s="317" t="s">
        <v>256</v>
      </c>
      <c r="AW51" s="231" t="s">
        <v>256</v>
      </c>
      <c r="AX51" s="318" t="s">
        <v>256</v>
      </c>
      <c r="AY51" s="326" t="s">
        <v>256</v>
      </c>
    </row>
    <row r="52" spans="2:51" s="167" customFormat="1" ht="15.75" thickBot="1" x14ac:dyDescent="0.3">
      <c r="B52" s="345">
        <f t="shared" si="4"/>
        <v>39</v>
      </c>
      <c r="C52" s="237" t="s">
        <v>14</v>
      </c>
      <c r="D52" s="237" t="s">
        <v>51</v>
      </c>
      <c r="E52" s="261">
        <v>27068</v>
      </c>
      <c r="F52" s="239" t="s">
        <v>70</v>
      </c>
      <c r="G52" s="259" t="s">
        <v>28</v>
      </c>
      <c r="H52" s="317" t="s">
        <v>256</v>
      </c>
      <c r="I52" s="231" t="s">
        <v>256</v>
      </c>
      <c r="J52" s="231" t="s">
        <v>256</v>
      </c>
      <c r="K52" s="231" t="s">
        <v>256</v>
      </c>
      <c r="L52" s="231" t="s">
        <v>256</v>
      </c>
      <c r="M52" s="231" t="s">
        <v>256</v>
      </c>
      <c r="N52" s="231" t="s">
        <v>256</v>
      </c>
      <c r="O52" s="231" t="s">
        <v>256</v>
      </c>
      <c r="P52" s="231" t="s">
        <v>256</v>
      </c>
      <c r="Q52" s="231" t="s">
        <v>256</v>
      </c>
      <c r="R52" s="231" t="s">
        <v>256</v>
      </c>
      <c r="S52" s="231" t="s">
        <v>256</v>
      </c>
      <c r="T52" s="231" t="s">
        <v>256</v>
      </c>
      <c r="U52" s="231" t="s">
        <v>256</v>
      </c>
      <c r="V52" s="231" t="s">
        <v>256</v>
      </c>
      <c r="W52" s="231" t="s">
        <v>256</v>
      </c>
      <c r="X52" s="231" t="s">
        <v>256</v>
      </c>
      <c r="Y52" s="231" t="s">
        <v>256</v>
      </c>
      <c r="Z52" s="231" t="s">
        <v>256</v>
      </c>
      <c r="AA52" s="231" t="s">
        <v>256</v>
      </c>
      <c r="AB52" s="231" t="s">
        <v>256</v>
      </c>
      <c r="AC52" s="231" t="s">
        <v>256</v>
      </c>
      <c r="AD52" s="231" t="s">
        <v>256</v>
      </c>
      <c r="AE52" s="231" t="s">
        <v>256</v>
      </c>
      <c r="AF52" s="231" t="s">
        <v>256</v>
      </c>
      <c r="AG52" s="231" t="s">
        <v>256</v>
      </c>
      <c r="AH52" s="231" t="s">
        <v>256</v>
      </c>
      <c r="AI52" s="231" t="s">
        <v>256</v>
      </c>
      <c r="AJ52" s="231" t="s">
        <v>256</v>
      </c>
      <c r="AK52" s="231" t="s">
        <v>256</v>
      </c>
      <c r="AL52" s="231" t="s">
        <v>256</v>
      </c>
      <c r="AM52" s="231" t="s">
        <v>256</v>
      </c>
      <c r="AN52" s="231" t="s">
        <v>256</v>
      </c>
      <c r="AO52" s="231" t="s">
        <v>256</v>
      </c>
      <c r="AP52" s="318" t="s">
        <v>256</v>
      </c>
      <c r="AQ52" s="231" t="s">
        <v>256</v>
      </c>
      <c r="AR52" s="231" t="s">
        <v>256</v>
      </c>
      <c r="AS52" s="318" t="s">
        <v>256</v>
      </c>
      <c r="AT52" s="326" t="s">
        <v>256</v>
      </c>
      <c r="AU52" s="326" t="s">
        <v>256</v>
      </c>
      <c r="AV52" s="317" t="s">
        <v>256</v>
      </c>
      <c r="AW52" s="231" t="s">
        <v>256</v>
      </c>
      <c r="AX52" s="318" t="s">
        <v>256</v>
      </c>
      <c r="AY52" s="326" t="s">
        <v>256</v>
      </c>
    </row>
    <row r="53" spans="2:51" s="224" customFormat="1" ht="15.75" thickBot="1" x14ac:dyDescent="0.3">
      <c r="B53" s="334"/>
      <c r="C53" s="266" t="s">
        <v>0</v>
      </c>
      <c r="D53" s="266" t="s">
        <v>139</v>
      </c>
      <c r="E53" s="266" t="s">
        <v>1</v>
      </c>
      <c r="F53" s="232" t="s">
        <v>195</v>
      </c>
      <c r="G53" s="233"/>
      <c r="H53" s="321">
        <f>+SUM(H54:H64)</f>
        <v>144914</v>
      </c>
      <c r="I53" s="268">
        <f t="shared" ref="I53:AY53" si="6">+SUM(I54:I64)</f>
        <v>13224</v>
      </c>
      <c r="J53" s="268">
        <f t="shared" si="6"/>
        <v>1853</v>
      </c>
      <c r="K53" s="268">
        <f t="shared" si="6"/>
        <v>1972</v>
      </c>
      <c r="L53" s="268">
        <f t="shared" si="6"/>
        <v>2227</v>
      </c>
      <c r="M53" s="268">
        <f t="shared" si="6"/>
        <v>2341</v>
      </c>
      <c r="N53" s="268">
        <f t="shared" si="6"/>
        <v>2362</v>
      </c>
      <c r="O53" s="268">
        <f t="shared" si="6"/>
        <v>2469</v>
      </c>
      <c r="P53" s="268">
        <f t="shared" si="6"/>
        <v>1853</v>
      </c>
      <c r="Q53" s="268">
        <f t="shared" si="6"/>
        <v>1913</v>
      </c>
      <c r="R53" s="268">
        <f t="shared" si="6"/>
        <v>2046</v>
      </c>
      <c r="S53" s="268">
        <f t="shared" si="6"/>
        <v>1655</v>
      </c>
      <c r="T53" s="268">
        <f t="shared" si="6"/>
        <v>2120</v>
      </c>
      <c r="U53" s="268">
        <f t="shared" si="6"/>
        <v>1866</v>
      </c>
      <c r="V53" s="268">
        <f t="shared" si="6"/>
        <v>1913</v>
      </c>
      <c r="W53" s="268">
        <f t="shared" si="6"/>
        <v>2190</v>
      </c>
      <c r="X53" s="268">
        <f t="shared" si="6"/>
        <v>2085</v>
      </c>
      <c r="Y53" s="268">
        <f t="shared" si="6"/>
        <v>1880</v>
      </c>
      <c r="Z53" s="268">
        <f t="shared" si="6"/>
        <v>1844</v>
      </c>
      <c r="AA53" s="268">
        <f t="shared" si="6"/>
        <v>2152</v>
      </c>
      <c r="AB53" s="268">
        <f t="shared" si="6"/>
        <v>2121</v>
      </c>
      <c r="AC53" s="268">
        <f t="shared" si="6"/>
        <v>2312</v>
      </c>
      <c r="AD53" s="268">
        <f t="shared" si="6"/>
        <v>13604</v>
      </c>
      <c r="AE53" s="268">
        <f t="shared" si="6"/>
        <v>14489</v>
      </c>
      <c r="AF53" s="268">
        <f t="shared" si="6"/>
        <v>12531</v>
      </c>
      <c r="AG53" s="268">
        <f t="shared" si="6"/>
        <v>10726</v>
      </c>
      <c r="AH53" s="268">
        <f t="shared" si="6"/>
        <v>11733</v>
      </c>
      <c r="AI53" s="268">
        <f t="shared" si="6"/>
        <v>10010</v>
      </c>
      <c r="AJ53" s="268">
        <f t="shared" si="6"/>
        <v>7930</v>
      </c>
      <c r="AK53" s="268">
        <f t="shared" si="6"/>
        <v>6824</v>
      </c>
      <c r="AL53" s="268">
        <f t="shared" si="6"/>
        <v>4775</v>
      </c>
      <c r="AM53" s="268">
        <f t="shared" si="6"/>
        <v>3958</v>
      </c>
      <c r="AN53" s="268">
        <f t="shared" si="6"/>
        <v>2889</v>
      </c>
      <c r="AO53" s="268">
        <f t="shared" si="6"/>
        <v>1891</v>
      </c>
      <c r="AP53" s="322">
        <f t="shared" si="6"/>
        <v>2380</v>
      </c>
      <c r="AQ53" s="268">
        <f t="shared" si="6"/>
        <v>113</v>
      </c>
      <c r="AR53" s="268">
        <f t="shared" si="6"/>
        <v>864</v>
      </c>
      <c r="AS53" s="322">
        <f t="shared" si="6"/>
        <v>987</v>
      </c>
      <c r="AT53" s="328">
        <f t="shared" si="6"/>
        <v>2645</v>
      </c>
      <c r="AU53" s="328">
        <f t="shared" si="6"/>
        <v>144914</v>
      </c>
      <c r="AV53" s="321">
        <f t="shared" si="6"/>
        <v>10172</v>
      </c>
      <c r="AW53" s="268">
        <f t="shared" si="6"/>
        <v>10308</v>
      </c>
      <c r="AX53" s="322">
        <f t="shared" si="6"/>
        <v>73091</v>
      </c>
      <c r="AY53" s="328">
        <f t="shared" si="6"/>
        <v>6444</v>
      </c>
    </row>
    <row r="54" spans="2:51" s="167" customFormat="1" x14ac:dyDescent="0.25">
      <c r="B54" s="342">
        <f>+B52+1</f>
        <v>40</v>
      </c>
      <c r="C54" s="234" t="s">
        <v>14</v>
      </c>
      <c r="D54" s="234" t="s">
        <v>51</v>
      </c>
      <c r="E54" s="243">
        <v>5966</v>
      </c>
      <c r="F54" s="234" t="s">
        <v>69</v>
      </c>
      <c r="G54" s="235" t="s">
        <v>49</v>
      </c>
      <c r="H54" s="293">
        <v>14628</v>
      </c>
      <c r="I54" s="267">
        <v>1335</v>
      </c>
      <c r="J54" s="267">
        <v>187</v>
      </c>
      <c r="K54" s="267">
        <v>199</v>
      </c>
      <c r="L54" s="267">
        <v>225</v>
      </c>
      <c r="M54" s="267">
        <v>236</v>
      </c>
      <c r="N54" s="267">
        <v>239</v>
      </c>
      <c r="O54" s="267">
        <v>249</v>
      </c>
      <c r="P54" s="267">
        <v>187</v>
      </c>
      <c r="Q54" s="267">
        <v>193</v>
      </c>
      <c r="R54" s="267">
        <v>206</v>
      </c>
      <c r="S54" s="267">
        <v>167</v>
      </c>
      <c r="T54" s="267">
        <v>214</v>
      </c>
      <c r="U54" s="267">
        <v>188</v>
      </c>
      <c r="V54" s="267">
        <v>193</v>
      </c>
      <c r="W54" s="267">
        <v>221</v>
      </c>
      <c r="X54" s="267">
        <v>210</v>
      </c>
      <c r="Y54" s="267">
        <v>189</v>
      </c>
      <c r="Z54" s="267">
        <v>186</v>
      </c>
      <c r="AA54" s="267">
        <v>217</v>
      </c>
      <c r="AB54" s="267">
        <v>214</v>
      </c>
      <c r="AC54" s="267">
        <v>233</v>
      </c>
      <c r="AD54" s="267">
        <v>1374</v>
      </c>
      <c r="AE54" s="267">
        <v>1463</v>
      </c>
      <c r="AF54" s="267">
        <v>1265</v>
      </c>
      <c r="AG54" s="267">
        <v>1083</v>
      </c>
      <c r="AH54" s="267">
        <v>1185</v>
      </c>
      <c r="AI54" s="267">
        <v>1011</v>
      </c>
      <c r="AJ54" s="267">
        <v>800</v>
      </c>
      <c r="AK54" s="267">
        <v>689</v>
      </c>
      <c r="AL54" s="267">
        <v>482</v>
      </c>
      <c r="AM54" s="267">
        <v>400</v>
      </c>
      <c r="AN54" s="267">
        <v>292</v>
      </c>
      <c r="AO54" s="267">
        <v>191</v>
      </c>
      <c r="AP54" s="273">
        <v>240</v>
      </c>
      <c r="AQ54" s="290">
        <v>12</v>
      </c>
      <c r="AR54" s="267">
        <v>87</v>
      </c>
      <c r="AS54" s="273">
        <v>100</v>
      </c>
      <c r="AT54" s="311">
        <v>267</v>
      </c>
      <c r="AU54" s="311">
        <v>14628</v>
      </c>
      <c r="AV54" s="378">
        <v>1027</v>
      </c>
      <c r="AW54" s="249">
        <v>1041</v>
      </c>
      <c r="AX54" s="379">
        <v>7381</v>
      </c>
      <c r="AY54" s="376">
        <v>651</v>
      </c>
    </row>
    <row r="55" spans="2:51" s="167" customFormat="1" x14ac:dyDescent="0.25">
      <c r="B55" s="343">
        <f t="shared" si="4"/>
        <v>41</v>
      </c>
      <c r="C55" s="258" t="s">
        <v>14</v>
      </c>
      <c r="D55" s="258" t="s">
        <v>51</v>
      </c>
      <c r="E55" s="261">
        <v>5962</v>
      </c>
      <c r="F55" s="258" t="s">
        <v>66</v>
      </c>
      <c r="G55" s="259" t="s">
        <v>30</v>
      </c>
      <c r="H55" s="293">
        <v>9326</v>
      </c>
      <c r="I55" s="267">
        <v>851</v>
      </c>
      <c r="J55" s="267">
        <v>119</v>
      </c>
      <c r="K55" s="267">
        <v>127</v>
      </c>
      <c r="L55" s="267">
        <v>143</v>
      </c>
      <c r="M55" s="267">
        <v>151</v>
      </c>
      <c r="N55" s="267">
        <v>152</v>
      </c>
      <c r="O55" s="267">
        <v>159</v>
      </c>
      <c r="P55" s="267">
        <v>119</v>
      </c>
      <c r="Q55" s="267">
        <v>123</v>
      </c>
      <c r="R55" s="267">
        <v>132</v>
      </c>
      <c r="S55" s="267">
        <v>107</v>
      </c>
      <c r="T55" s="267">
        <v>136</v>
      </c>
      <c r="U55" s="267">
        <v>120</v>
      </c>
      <c r="V55" s="267">
        <v>123</v>
      </c>
      <c r="W55" s="267">
        <v>141</v>
      </c>
      <c r="X55" s="267">
        <v>135</v>
      </c>
      <c r="Y55" s="267">
        <v>121</v>
      </c>
      <c r="Z55" s="267">
        <v>119</v>
      </c>
      <c r="AA55" s="267">
        <v>139</v>
      </c>
      <c r="AB55" s="267">
        <v>137</v>
      </c>
      <c r="AC55" s="267">
        <v>149</v>
      </c>
      <c r="AD55" s="267">
        <v>875</v>
      </c>
      <c r="AE55" s="267">
        <v>932</v>
      </c>
      <c r="AF55" s="267">
        <v>807</v>
      </c>
      <c r="AG55" s="267">
        <v>690</v>
      </c>
      <c r="AH55" s="267">
        <v>755</v>
      </c>
      <c r="AI55" s="267">
        <v>644</v>
      </c>
      <c r="AJ55" s="267">
        <v>510</v>
      </c>
      <c r="AK55" s="267">
        <v>439</v>
      </c>
      <c r="AL55" s="267">
        <v>307</v>
      </c>
      <c r="AM55" s="267">
        <v>254</v>
      </c>
      <c r="AN55" s="267">
        <v>186</v>
      </c>
      <c r="AO55" s="267">
        <v>122</v>
      </c>
      <c r="AP55" s="273">
        <v>153</v>
      </c>
      <c r="AQ55" s="290">
        <v>7</v>
      </c>
      <c r="AR55" s="267">
        <v>56</v>
      </c>
      <c r="AS55" s="273">
        <v>64</v>
      </c>
      <c r="AT55" s="311">
        <v>170</v>
      </c>
      <c r="AU55" s="311">
        <v>9326</v>
      </c>
      <c r="AV55" s="378">
        <v>654</v>
      </c>
      <c r="AW55" s="249">
        <v>663</v>
      </c>
      <c r="AX55" s="379">
        <v>4704</v>
      </c>
      <c r="AY55" s="376">
        <v>414</v>
      </c>
    </row>
    <row r="56" spans="2:51" s="167" customFormat="1" x14ac:dyDescent="0.25">
      <c r="B56" s="343">
        <f t="shared" si="4"/>
        <v>42</v>
      </c>
      <c r="C56" s="258" t="s">
        <v>14</v>
      </c>
      <c r="D56" s="258" t="s">
        <v>51</v>
      </c>
      <c r="E56" s="261">
        <v>28434</v>
      </c>
      <c r="F56" s="258" t="s">
        <v>67</v>
      </c>
      <c r="G56" s="259" t="s">
        <v>30</v>
      </c>
      <c r="H56" s="293">
        <v>9290</v>
      </c>
      <c r="I56" s="267">
        <v>847</v>
      </c>
      <c r="J56" s="267">
        <v>119</v>
      </c>
      <c r="K56" s="267">
        <v>126</v>
      </c>
      <c r="L56" s="267">
        <v>143</v>
      </c>
      <c r="M56" s="267">
        <v>150</v>
      </c>
      <c r="N56" s="267">
        <v>151</v>
      </c>
      <c r="O56" s="267">
        <v>158</v>
      </c>
      <c r="P56" s="267">
        <v>119</v>
      </c>
      <c r="Q56" s="267">
        <v>123</v>
      </c>
      <c r="R56" s="267">
        <v>131</v>
      </c>
      <c r="S56" s="267">
        <v>106</v>
      </c>
      <c r="T56" s="267">
        <v>136</v>
      </c>
      <c r="U56" s="267">
        <v>120</v>
      </c>
      <c r="V56" s="267">
        <v>123</v>
      </c>
      <c r="W56" s="267">
        <v>140</v>
      </c>
      <c r="X56" s="267">
        <v>134</v>
      </c>
      <c r="Y56" s="267">
        <v>121</v>
      </c>
      <c r="Z56" s="267">
        <v>118</v>
      </c>
      <c r="AA56" s="267">
        <v>138</v>
      </c>
      <c r="AB56" s="267">
        <v>136</v>
      </c>
      <c r="AC56" s="267">
        <v>149</v>
      </c>
      <c r="AD56" s="267">
        <v>872</v>
      </c>
      <c r="AE56" s="267">
        <v>928</v>
      </c>
      <c r="AF56" s="267">
        <v>803</v>
      </c>
      <c r="AG56" s="267">
        <v>688</v>
      </c>
      <c r="AH56" s="267">
        <v>753</v>
      </c>
      <c r="AI56" s="267">
        <v>641</v>
      </c>
      <c r="AJ56" s="267">
        <v>508</v>
      </c>
      <c r="AK56" s="267">
        <v>437</v>
      </c>
      <c r="AL56" s="267">
        <v>307</v>
      </c>
      <c r="AM56" s="267">
        <v>253</v>
      </c>
      <c r="AN56" s="267">
        <v>185</v>
      </c>
      <c r="AO56" s="267">
        <v>121</v>
      </c>
      <c r="AP56" s="273">
        <v>153</v>
      </c>
      <c r="AQ56" s="290">
        <v>7</v>
      </c>
      <c r="AR56" s="267">
        <v>55</v>
      </c>
      <c r="AS56" s="273">
        <v>63</v>
      </c>
      <c r="AT56" s="311">
        <v>170</v>
      </c>
      <c r="AU56" s="311">
        <v>9290</v>
      </c>
      <c r="AV56" s="378">
        <v>652</v>
      </c>
      <c r="AW56" s="249">
        <v>661</v>
      </c>
      <c r="AX56" s="379">
        <v>4685</v>
      </c>
      <c r="AY56" s="376">
        <v>413</v>
      </c>
    </row>
    <row r="57" spans="2:51" s="167" customFormat="1" x14ac:dyDescent="0.25">
      <c r="B57" s="343">
        <f t="shared" si="4"/>
        <v>43</v>
      </c>
      <c r="C57" s="258" t="s">
        <v>14</v>
      </c>
      <c r="D57" s="258" t="s">
        <v>51</v>
      </c>
      <c r="E57" s="261">
        <v>5964</v>
      </c>
      <c r="F57" s="258" t="s">
        <v>68</v>
      </c>
      <c r="G57" s="259" t="s">
        <v>30</v>
      </c>
      <c r="H57" s="293">
        <v>5320</v>
      </c>
      <c r="I57" s="267">
        <v>486</v>
      </c>
      <c r="J57" s="267">
        <v>68</v>
      </c>
      <c r="K57" s="267">
        <v>72</v>
      </c>
      <c r="L57" s="267">
        <v>82</v>
      </c>
      <c r="M57" s="267">
        <v>86</v>
      </c>
      <c r="N57" s="267">
        <v>87</v>
      </c>
      <c r="O57" s="267">
        <v>91</v>
      </c>
      <c r="P57" s="267">
        <v>68</v>
      </c>
      <c r="Q57" s="267">
        <v>70</v>
      </c>
      <c r="R57" s="267">
        <v>75</v>
      </c>
      <c r="S57" s="267">
        <v>60</v>
      </c>
      <c r="T57" s="267">
        <v>77</v>
      </c>
      <c r="U57" s="267">
        <v>68</v>
      </c>
      <c r="V57" s="267">
        <v>70</v>
      </c>
      <c r="W57" s="267">
        <v>80</v>
      </c>
      <c r="X57" s="267">
        <v>76</v>
      </c>
      <c r="Y57" s="267">
        <v>69</v>
      </c>
      <c r="Z57" s="267">
        <v>67</v>
      </c>
      <c r="AA57" s="267">
        <v>79</v>
      </c>
      <c r="AB57" s="267">
        <v>78</v>
      </c>
      <c r="AC57" s="267">
        <v>84</v>
      </c>
      <c r="AD57" s="267">
        <v>500</v>
      </c>
      <c r="AE57" s="267">
        <v>533</v>
      </c>
      <c r="AF57" s="267">
        <v>460</v>
      </c>
      <c r="AG57" s="267">
        <v>394</v>
      </c>
      <c r="AH57" s="267">
        <v>431</v>
      </c>
      <c r="AI57" s="267">
        <v>368</v>
      </c>
      <c r="AJ57" s="267">
        <v>292</v>
      </c>
      <c r="AK57" s="267">
        <v>250</v>
      </c>
      <c r="AL57" s="267">
        <v>175</v>
      </c>
      <c r="AM57" s="267">
        <v>146</v>
      </c>
      <c r="AN57" s="267">
        <v>107</v>
      </c>
      <c r="AO57" s="267">
        <v>69</v>
      </c>
      <c r="AP57" s="273">
        <v>88</v>
      </c>
      <c r="AQ57" s="290">
        <v>4</v>
      </c>
      <c r="AR57" s="267">
        <v>32</v>
      </c>
      <c r="AS57" s="273">
        <v>36</v>
      </c>
      <c r="AT57" s="311">
        <v>97</v>
      </c>
      <c r="AU57" s="311">
        <v>5320</v>
      </c>
      <c r="AV57" s="378">
        <v>373</v>
      </c>
      <c r="AW57" s="249">
        <v>379</v>
      </c>
      <c r="AX57" s="379">
        <v>2685</v>
      </c>
      <c r="AY57" s="376">
        <v>237</v>
      </c>
    </row>
    <row r="58" spans="2:51" s="167" customFormat="1" x14ac:dyDescent="0.25">
      <c r="B58" s="343">
        <f t="shared" si="4"/>
        <v>44</v>
      </c>
      <c r="C58" s="258" t="s">
        <v>14</v>
      </c>
      <c r="D58" s="258" t="s">
        <v>51</v>
      </c>
      <c r="E58" s="261">
        <v>5930</v>
      </c>
      <c r="F58" s="258" t="s">
        <v>63</v>
      </c>
      <c r="G58" s="259" t="s">
        <v>28</v>
      </c>
      <c r="H58" s="293">
        <v>11636</v>
      </c>
      <c r="I58" s="267">
        <v>1062</v>
      </c>
      <c r="J58" s="267">
        <v>149</v>
      </c>
      <c r="K58" s="267">
        <v>158</v>
      </c>
      <c r="L58" s="267">
        <v>179</v>
      </c>
      <c r="M58" s="267">
        <v>188</v>
      </c>
      <c r="N58" s="267">
        <v>190</v>
      </c>
      <c r="O58" s="267">
        <v>198</v>
      </c>
      <c r="P58" s="267">
        <v>149</v>
      </c>
      <c r="Q58" s="267">
        <v>154</v>
      </c>
      <c r="R58" s="267">
        <v>164</v>
      </c>
      <c r="S58" s="267">
        <v>133</v>
      </c>
      <c r="T58" s="267">
        <v>170</v>
      </c>
      <c r="U58" s="267">
        <v>150</v>
      </c>
      <c r="V58" s="267">
        <v>154</v>
      </c>
      <c r="W58" s="267">
        <v>176</v>
      </c>
      <c r="X58" s="267">
        <v>167</v>
      </c>
      <c r="Y58" s="267">
        <v>151</v>
      </c>
      <c r="Z58" s="267">
        <v>148</v>
      </c>
      <c r="AA58" s="267">
        <v>173</v>
      </c>
      <c r="AB58" s="267">
        <v>170</v>
      </c>
      <c r="AC58" s="267">
        <v>185</v>
      </c>
      <c r="AD58" s="267">
        <v>1093</v>
      </c>
      <c r="AE58" s="267">
        <v>1164</v>
      </c>
      <c r="AF58" s="267">
        <v>1006</v>
      </c>
      <c r="AG58" s="267">
        <v>861</v>
      </c>
      <c r="AH58" s="267">
        <v>942</v>
      </c>
      <c r="AI58" s="267">
        <v>804</v>
      </c>
      <c r="AJ58" s="267">
        <v>637</v>
      </c>
      <c r="AK58" s="267">
        <v>548</v>
      </c>
      <c r="AL58" s="267">
        <v>383</v>
      </c>
      <c r="AM58" s="267">
        <v>318</v>
      </c>
      <c r="AN58" s="267">
        <v>231</v>
      </c>
      <c r="AO58" s="267">
        <v>152</v>
      </c>
      <c r="AP58" s="273">
        <v>191</v>
      </c>
      <c r="AQ58" s="290">
        <v>9</v>
      </c>
      <c r="AR58" s="267">
        <v>70</v>
      </c>
      <c r="AS58" s="273">
        <v>79</v>
      </c>
      <c r="AT58" s="311">
        <v>213</v>
      </c>
      <c r="AU58" s="311">
        <v>11636</v>
      </c>
      <c r="AV58" s="378">
        <v>817</v>
      </c>
      <c r="AW58" s="249">
        <v>828</v>
      </c>
      <c r="AX58" s="379">
        <v>5867</v>
      </c>
      <c r="AY58" s="376">
        <v>517</v>
      </c>
    </row>
    <row r="59" spans="2:51" s="167" customFormat="1" x14ac:dyDescent="0.25">
      <c r="B59" s="343">
        <f t="shared" si="4"/>
        <v>45</v>
      </c>
      <c r="C59" s="258" t="s">
        <v>14</v>
      </c>
      <c r="D59" s="258" t="s">
        <v>51</v>
      </c>
      <c r="E59" s="261"/>
      <c r="F59" s="260" t="s">
        <v>241</v>
      </c>
      <c r="G59" s="259" t="s">
        <v>28</v>
      </c>
      <c r="H59" s="317" t="s">
        <v>256</v>
      </c>
      <c r="I59" s="231" t="s">
        <v>256</v>
      </c>
      <c r="J59" s="231" t="s">
        <v>256</v>
      </c>
      <c r="K59" s="231" t="s">
        <v>256</v>
      </c>
      <c r="L59" s="231" t="s">
        <v>256</v>
      </c>
      <c r="M59" s="231" t="s">
        <v>256</v>
      </c>
      <c r="N59" s="231" t="s">
        <v>256</v>
      </c>
      <c r="O59" s="231" t="s">
        <v>256</v>
      </c>
      <c r="P59" s="231" t="s">
        <v>256</v>
      </c>
      <c r="Q59" s="231" t="s">
        <v>256</v>
      </c>
      <c r="R59" s="231" t="s">
        <v>256</v>
      </c>
      <c r="S59" s="231" t="s">
        <v>256</v>
      </c>
      <c r="T59" s="231" t="s">
        <v>256</v>
      </c>
      <c r="U59" s="231" t="s">
        <v>256</v>
      </c>
      <c r="V59" s="231" t="s">
        <v>256</v>
      </c>
      <c r="W59" s="231" t="s">
        <v>256</v>
      </c>
      <c r="X59" s="231" t="s">
        <v>256</v>
      </c>
      <c r="Y59" s="231" t="s">
        <v>256</v>
      </c>
      <c r="Z59" s="231" t="s">
        <v>256</v>
      </c>
      <c r="AA59" s="231" t="s">
        <v>256</v>
      </c>
      <c r="AB59" s="231" t="s">
        <v>256</v>
      </c>
      <c r="AC59" s="231" t="s">
        <v>256</v>
      </c>
      <c r="AD59" s="231" t="s">
        <v>256</v>
      </c>
      <c r="AE59" s="231" t="s">
        <v>256</v>
      </c>
      <c r="AF59" s="231" t="s">
        <v>256</v>
      </c>
      <c r="AG59" s="231" t="s">
        <v>256</v>
      </c>
      <c r="AH59" s="231" t="s">
        <v>256</v>
      </c>
      <c r="AI59" s="231" t="s">
        <v>256</v>
      </c>
      <c r="AJ59" s="231" t="s">
        <v>256</v>
      </c>
      <c r="AK59" s="231" t="s">
        <v>256</v>
      </c>
      <c r="AL59" s="231" t="s">
        <v>256</v>
      </c>
      <c r="AM59" s="231" t="s">
        <v>256</v>
      </c>
      <c r="AN59" s="231" t="s">
        <v>256</v>
      </c>
      <c r="AO59" s="231" t="s">
        <v>256</v>
      </c>
      <c r="AP59" s="318" t="s">
        <v>256</v>
      </c>
      <c r="AQ59" s="231" t="s">
        <v>256</v>
      </c>
      <c r="AR59" s="231" t="s">
        <v>256</v>
      </c>
      <c r="AS59" s="318" t="s">
        <v>256</v>
      </c>
      <c r="AT59" s="326" t="s">
        <v>256</v>
      </c>
      <c r="AU59" s="326" t="s">
        <v>256</v>
      </c>
      <c r="AV59" s="317" t="s">
        <v>256</v>
      </c>
      <c r="AW59" s="231" t="s">
        <v>256</v>
      </c>
      <c r="AX59" s="318" t="s">
        <v>256</v>
      </c>
      <c r="AY59" s="326" t="s">
        <v>256</v>
      </c>
    </row>
    <row r="60" spans="2:51" s="167" customFormat="1" x14ac:dyDescent="0.25">
      <c r="B60" s="343">
        <f t="shared" si="4"/>
        <v>46</v>
      </c>
      <c r="C60" s="258" t="s">
        <v>14</v>
      </c>
      <c r="D60" s="258" t="s">
        <v>51</v>
      </c>
      <c r="E60" s="261">
        <v>5851</v>
      </c>
      <c r="F60" s="258" t="s">
        <v>61</v>
      </c>
      <c r="G60" s="259" t="s">
        <v>30</v>
      </c>
      <c r="H60" s="293">
        <v>41678</v>
      </c>
      <c r="I60" s="267">
        <v>3803</v>
      </c>
      <c r="J60" s="267">
        <v>533</v>
      </c>
      <c r="K60" s="267">
        <v>568</v>
      </c>
      <c r="L60" s="267">
        <v>640</v>
      </c>
      <c r="M60" s="267">
        <v>673</v>
      </c>
      <c r="N60" s="267">
        <v>679</v>
      </c>
      <c r="O60" s="267">
        <v>710</v>
      </c>
      <c r="P60" s="267">
        <v>533</v>
      </c>
      <c r="Q60" s="267">
        <v>550</v>
      </c>
      <c r="R60" s="267">
        <v>589</v>
      </c>
      <c r="S60" s="267">
        <v>476</v>
      </c>
      <c r="T60" s="267">
        <v>610</v>
      </c>
      <c r="U60" s="267">
        <v>537</v>
      </c>
      <c r="V60" s="267">
        <v>550</v>
      </c>
      <c r="W60" s="267">
        <v>630</v>
      </c>
      <c r="X60" s="267">
        <v>600</v>
      </c>
      <c r="Y60" s="267">
        <v>541</v>
      </c>
      <c r="Z60" s="267">
        <v>531</v>
      </c>
      <c r="AA60" s="267">
        <v>619</v>
      </c>
      <c r="AB60" s="267">
        <v>610</v>
      </c>
      <c r="AC60" s="267">
        <v>665</v>
      </c>
      <c r="AD60" s="267">
        <v>3912</v>
      </c>
      <c r="AE60" s="267">
        <v>4167</v>
      </c>
      <c r="AF60" s="267">
        <v>3604</v>
      </c>
      <c r="AG60" s="267">
        <v>3084</v>
      </c>
      <c r="AH60" s="267">
        <v>3374</v>
      </c>
      <c r="AI60" s="267">
        <v>2878</v>
      </c>
      <c r="AJ60" s="267">
        <v>2281</v>
      </c>
      <c r="AK60" s="267">
        <v>1963</v>
      </c>
      <c r="AL60" s="267">
        <v>1373</v>
      </c>
      <c r="AM60" s="267">
        <v>1139</v>
      </c>
      <c r="AN60" s="267">
        <v>831</v>
      </c>
      <c r="AO60" s="267">
        <v>544</v>
      </c>
      <c r="AP60" s="273">
        <v>684</v>
      </c>
      <c r="AQ60" s="290">
        <v>33</v>
      </c>
      <c r="AR60" s="267">
        <v>249</v>
      </c>
      <c r="AS60" s="273">
        <v>284</v>
      </c>
      <c r="AT60" s="311">
        <v>761</v>
      </c>
      <c r="AU60" s="311">
        <v>41678</v>
      </c>
      <c r="AV60" s="378">
        <v>2926</v>
      </c>
      <c r="AW60" s="249">
        <v>2964</v>
      </c>
      <c r="AX60" s="379">
        <v>21020</v>
      </c>
      <c r="AY60" s="376">
        <v>1854</v>
      </c>
    </row>
    <row r="61" spans="2:51" s="167" customFormat="1" x14ac:dyDescent="0.25">
      <c r="B61" s="343">
        <f t="shared" si="4"/>
        <v>47</v>
      </c>
      <c r="C61" s="258" t="s">
        <v>14</v>
      </c>
      <c r="D61" s="258" t="s">
        <v>51</v>
      </c>
      <c r="E61" s="261">
        <v>5929</v>
      </c>
      <c r="F61" s="258" t="s">
        <v>62</v>
      </c>
      <c r="G61" s="259" t="s">
        <v>30</v>
      </c>
      <c r="H61" s="293">
        <v>25857</v>
      </c>
      <c r="I61" s="267">
        <v>2360</v>
      </c>
      <c r="J61" s="267">
        <v>331</v>
      </c>
      <c r="K61" s="267">
        <v>352</v>
      </c>
      <c r="L61" s="267">
        <v>397</v>
      </c>
      <c r="M61" s="267">
        <v>418</v>
      </c>
      <c r="N61" s="267">
        <v>421</v>
      </c>
      <c r="O61" s="267">
        <v>441</v>
      </c>
      <c r="P61" s="267">
        <v>330</v>
      </c>
      <c r="Q61" s="267">
        <v>341</v>
      </c>
      <c r="R61" s="267">
        <v>365</v>
      </c>
      <c r="S61" s="267">
        <v>295</v>
      </c>
      <c r="T61" s="267">
        <v>378</v>
      </c>
      <c r="U61" s="267">
        <v>333</v>
      </c>
      <c r="V61" s="267">
        <v>341</v>
      </c>
      <c r="W61" s="267">
        <v>391</v>
      </c>
      <c r="X61" s="267">
        <v>372</v>
      </c>
      <c r="Y61" s="267">
        <v>335</v>
      </c>
      <c r="Z61" s="267">
        <v>329</v>
      </c>
      <c r="AA61" s="267">
        <v>384</v>
      </c>
      <c r="AB61" s="267">
        <v>378</v>
      </c>
      <c r="AC61" s="267">
        <v>413</v>
      </c>
      <c r="AD61" s="267">
        <v>2427</v>
      </c>
      <c r="AE61" s="267">
        <v>2585</v>
      </c>
      <c r="AF61" s="267">
        <v>2236</v>
      </c>
      <c r="AG61" s="267">
        <v>1914</v>
      </c>
      <c r="AH61" s="267">
        <v>2094</v>
      </c>
      <c r="AI61" s="267">
        <v>1787</v>
      </c>
      <c r="AJ61" s="267">
        <v>1415</v>
      </c>
      <c r="AK61" s="267">
        <v>1218</v>
      </c>
      <c r="AL61" s="267">
        <v>852</v>
      </c>
      <c r="AM61" s="267">
        <v>706</v>
      </c>
      <c r="AN61" s="267">
        <v>516</v>
      </c>
      <c r="AO61" s="267">
        <v>337</v>
      </c>
      <c r="AP61" s="273">
        <v>425</v>
      </c>
      <c r="AQ61" s="290">
        <v>20</v>
      </c>
      <c r="AR61" s="267">
        <v>154</v>
      </c>
      <c r="AS61" s="273">
        <v>176</v>
      </c>
      <c r="AT61" s="311">
        <v>471</v>
      </c>
      <c r="AU61" s="311">
        <v>25857</v>
      </c>
      <c r="AV61" s="378">
        <v>1816</v>
      </c>
      <c r="AW61" s="249">
        <v>1840</v>
      </c>
      <c r="AX61" s="379">
        <v>13044</v>
      </c>
      <c r="AY61" s="376">
        <v>1150</v>
      </c>
    </row>
    <row r="62" spans="2:51" s="224" customFormat="1" x14ac:dyDescent="0.25">
      <c r="B62" s="343">
        <f t="shared" si="4"/>
        <v>48</v>
      </c>
      <c r="C62" s="258" t="s">
        <v>14</v>
      </c>
      <c r="D62" s="258" t="s">
        <v>51</v>
      </c>
      <c r="E62" s="261">
        <v>29167</v>
      </c>
      <c r="F62" s="260" t="s">
        <v>248</v>
      </c>
      <c r="G62" s="259"/>
      <c r="H62" s="317" t="s">
        <v>256</v>
      </c>
      <c r="I62" s="231" t="s">
        <v>256</v>
      </c>
      <c r="J62" s="231" t="s">
        <v>256</v>
      </c>
      <c r="K62" s="231" t="s">
        <v>256</v>
      </c>
      <c r="L62" s="231" t="s">
        <v>256</v>
      </c>
      <c r="M62" s="231" t="s">
        <v>256</v>
      </c>
      <c r="N62" s="231" t="s">
        <v>256</v>
      </c>
      <c r="O62" s="231" t="s">
        <v>256</v>
      </c>
      <c r="P62" s="231" t="s">
        <v>256</v>
      </c>
      <c r="Q62" s="231" t="s">
        <v>256</v>
      </c>
      <c r="R62" s="231" t="s">
        <v>256</v>
      </c>
      <c r="S62" s="231" t="s">
        <v>256</v>
      </c>
      <c r="T62" s="231" t="s">
        <v>256</v>
      </c>
      <c r="U62" s="231" t="s">
        <v>256</v>
      </c>
      <c r="V62" s="231" t="s">
        <v>256</v>
      </c>
      <c r="W62" s="231" t="s">
        <v>256</v>
      </c>
      <c r="X62" s="231" t="s">
        <v>256</v>
      </c>
      <c r="Y62" s="231" t="s">
        <v>256</v>
      </c>
      <c r="Z62" s="231" t="s">
        <v>256</v>
      </c>
      <c r="AA62" s="231" t="s">
        <v>256</v>
      </c>
      <c r="AB62" s="231" t="s">
        <v>256</v>
      </c>
      <c r="AC62" s="231" t="s">
        <v>256</v>
      </c>
      <c r="AD62" s="231" t="s">
        <v>256</v>
      </c>
      <c r="AE62" s="231" t="s">
        <v>256</v>
      </c>
      <c r="AF62" s="231" t="s">
        <v>256</v>
      </c>
      <c r="AG62" s="231" t="s">
        <v>256</v>
      </c>
      <c r="AH62" s="231" t="s">
        <v>256</v>
      </c>
      <c r="AI62" s="231" t="s">
        <v>256</v>
      </c>
      <c r="AJ62" s="231" t="s">
        <v>256</v>
      </c>
      <c r="AK62" s="231" t="s">
        <v>256</v>
      </c>
      <c r="AL62" s="231" t="s">
        <v>256</v>
      </c>
      <c r="AM62" s="231" t="s">
        <v>256</v>
      </c>
      <c r="AN62" s="231" t="s">
        <v>256</v>
      </c>
      <c r="AO62" s="231" t="s">
        <v>256</v>
      </c>
      <c r="AP62" s="318" t="s">
        <v>256</v>
      </c>
      <c r="AQ62" s="231" t="s">
        <v>256</v>
      </c>
      <c r="AR62" s="231" t="s">
        <v>256</v>
      </c>
      <c r="AS62" s="318" t="s">
        <v>256</v>
      </c>
      <c r="AT62" s="326" t="s">
        <v>256</v>
      </c>
      <c r="AU62" s="326" t="s">
        <v>256</v>
      </c>
      <c r="AV62" s="317" t="s">
        <v>256</v>
      </c>
      <c r="AW62" s="231" t="s">
        <v>256</v>
      </c>
      <c r="AX62" s="318" t="s">
        <v>256</v>
      </c>
      <c r="AY62" s="326" t="s">
        <v>256</v>
      </c>
    </row>
    <row r="63" spans="2:51" s="167" customFormat="1" x14ac:dyDescent="0.25">
      <c r="B63" s="343">
        <f t="shared" si="4"/>
        <v>49</v>
      </c>
      <c r="C63" s="258" t="s">
        <v>14</v>
      </c>
      <c r="D63" s="258" t="s">
        <v>51</v>
      </c>
      <c r="E63" s="261">
        <v>6849</v>
      </c>
      <c r="F63" s="258" t="s">
        <v>65</v>
      </c>
      <c r="G63" s="259" t="s">
        <v>28</v>
      </c>
      <c r="H63" s="293">
        <v>8644</v>
      </c>
      <c r="I63" s="267">
        <v>789</v>
      </c>
      <c r="J63" s="267">
        <v>110</v>
      </c>
      <c r="K63" s="267">
        <v>118</v>
      </c>
      <c r="L63" s="267">
        <v>133</v>
      </c>
      <c r="M63" s="267">
        <v>140</v>
      </c>
      <c r="N63" s="267">
        <v>141</v>
      </c>
      <c r="O63" s="267">
        <v>147</v>
      </c>
      <c r="P63" s="267">
        <v>111</v>
      </c>
      <c r="Q63" s="267">
        <v>114</v>
      </c>
      <c r="R63" s="267">
        <v>122</v>
      </c>
      <c r="S63" s="267">
        <v>99</v>
      </c>
      <c r="T63" s="267">
        <v>127</v>
      </c>
      <c r="U63" s="267">
        <v>111</v>
      </c>
      <c r="V63" s="267">
        <v>114</v>
      </c>
      <c r="W63" s="267">
        <v>131</v>
      </c>
      <c r="X63" s="267">
        <v>124</v>
      </c>
      <c r="Y63" s="267">
        <v>112</v>
      </c>
      <c r="Z63" s="267">
        <v>110</v>
      </c>
      <c r="AA63" s="267">
        <v>128</v>
      </c>
      <c r="AB63" s="267">
        <v>127</v>
      </c>
      <c r="AC63" s="267">
        <v>138</v>
      </c>
      <c r="AD63" s="267">
        <v>811</v>
      </c>
      <c r="AE63" s="267">
        <v>864</v>
      </c>
      <c r="AF63" s="267">
        <v>748</v>
      </c>
      <c r="AG63" s="267">
        <v>640</v>
      </c>
      <c r="AH63" s="267">
        <v>699</v>
      </c>
      <c r="AI63" s="267">
        <v>597</v>
      </c>
      <c r="AJ63" s="267">
        <v>473</v>
      </c>
      <c r="AK63" s="267">
        <v>407</v>
      </c>
      <c r="AL63" s="267">
        <v>285</v>
      </c>
      <c r="AM63" s="267">
        <v>236</v>
      </c>
      <c r="AN63" s="267">
        <v>172</v>
      </c>
      <c r="AO63" s="267">
        <v>113</v>
      </c>
      <c r="AP63" s="273">
        <v>142</v>
      </c>
      <c r="AQ63" s="290">
        <v>7</v>
      </c>
      <c r="AR63" s="267">
        <v>51</v>
      </c>
      <c r="AS63" s="273">
        <v>59</v>
      </c>
      <c r="AT63" s="311">
        <v>158</v>
      </c>
      <c r="AU63" s="311">
        <v>8644</v>
      </c>
      <c r="AV63" s="378">
        <v>606</v>
      </c>
      <c r="AW63" s="249">
        <v>614</v>
      </c>
      <c r="AX63" s="379">
        <v>4358</v>
      </c>
      <c r="AY63" s="376">
        <v>384</v>
      </c>
    </row>
    <row r="64" spans="2:51" s="167" customFormat="1" ht="15.75" thickBot="1" x14ac:dyDescent="0.3">
      <c r="B64" s="343">
        <f t="shared" si="4"/>
        <v>50</v>
      </c>
      <c r="C64" s="258" t="s">
        <v>14</v>
      </c>
      <c r="D64" s="258" t="s">
        <v>51</v>
      </c>
      <c r="E64" s="261">
        <v>5933</v>
      </c>
      <c r="F64" s="258" t="s">
        <v>64</v>
      </c>
      <c r="G64" s="259" t="s">
        <v>30</v>
      </c>
      <c r="H64" s="293">
        <v>18535</v>
      </c>
      <c r="I64" s="267">
        <v>1691</v>
      </c>
      <c r="J64" s="267">
        <v>237</v>
      </c>
      <c r="K64" s="267">
        <v>252</v>
      </c>
      <c r="L64" s="267">
        <v>285</v>
      </c>
      <c r="M64" s="267">
        <v>299</v>
      </c>
      <c r="N64" s="267">
        <v>302</v>
      </c>
      <c r="O64" s="267">
        <v>316</v>
      </c>
      <c r="P64" s="267">
        <v>237</v>
      </c>
      <c r="Q64" s="267">
        <v>245</v>
      </c>
      <c r="R64" s="267">
        <v>262</v>
      </c>
      <c r="S64" s="267">
        <v>212</v>
      </c>
      <c r="T64" s="267">
        <v>272</v>
      </c>
      <c r="U64" s="267">
        <v>239</v>
      </c>
      <c r="V64" s="267">
        <v>245</v>
      </c>
      <c r="W64" s="267">
        <v>280</v>
      </c>
      <c r="X64" s="267">
        <v>267</v>
      </c>
      <c r="Y64" s="267">
        <v>241</v>
      </c>
      <c r="Z64" s="267">
        <v>236</v>
      </c>
      <c r="AA64" s="267">
        <v>275</v>
      </c>
      <c r="AB64" s="267">
        <v>271</v>
      </c>
      <c r="AC64" s="267">
        <v>296</v>
      </c>
      <c r="AD64" s="267">
        <v>1740</v>
      </c>
      <c r="AE64" s="267">
        <v>1853</v>
      </c>
      <c r="AF64" s="267">
        <v>1602</v>
      </c>
      <c r="AG64" s="267">
        <v>1372</v>
      </c>
      <c r="AH64" s="267">
        <v>1500</v>
      </c>
      <c r="AI64" s="267">
        <v>1280</v>
      </c>
      <c r="AJ64" s="267">
        <v>1014</v>
      </c>
      <c r="AK64" s="267">
        <v>873</v>
      </c>
      <c r="AL64" s="267">
        <v>611</v>
      </c>
      <c r="AM64" s="267">
        <v>506</v>
      </c>
      <c r="AN64" s="267">
        <v>369</v>
      </c>
      <c r="AO64" s="267">
        <v>242</v>
      </c>
      <c r="AP64" s="273">
        <v>304</v>
      </c>
      <c r="AQ64" s="290">
        <v>14</v>
      </c>
      <c r="AR64" s="267">
        <v>110</v>
      </c>
      <c r="AS64" s="273">
        <v>126</v>
      </c>
      <c r="AT64" s="311">
        <v>338</v>
      </c>
      <c r="AU64" s="311">
        <v>18535</v>
      </c>
      <c r="AV64" s="378">
        <v>1301</v>
      </c>
      <c r="AW64" s="249">
        <v>1318</v>
      </c>
      <c r="AX64" s="379">
        <v>9347</v>
      </c>
      <c r="AY64" s="376">
        <v>824</v>
      </c>
    </row>
    <row r="65" spans="2:51" s="224" customFormat="1" ht="15.75" thickBot="1" x14ac:dyDescent="0.3">
      <c r="B65" s="334"/>
      <c r="C65" s="266" t="s">
        <v>0</v>
      </c>
      <c r="D65" s="266" t="s">
        <v>139</v>
      </c>
      <c r="E65" s="266" t="s">
        <v>1</v>
      </c>
      <c r="F65" s="232" t="s">
        <v>196</v>
      </c>
      <c r="G65" s="233"/>
      <c r="H65" s="321">
        <f>+SUM(H66:H76)</f>
        <v>106471</v>
      </c>
      <c r="I65" s="268">
        <f t="shared" ref="I65:AY65" si="7">+SUM(I66:I76)</f>
        <v>7794</v>
      </c>
      <c r="J65" s="268">
        <f t="shared" si="7"/>
        <v>1090</v>
      </c>
      <c r="K65" s="268">
        <f t="shared" si="7"/>
        <v>1190</v>
      </c>
      <c r="L65" s="268">
        <f t="shared" si="7"/>
        <v>1308</v>
      </c>
      <c r="M65" s="268">
        <f t="shared" si="7"/>
        <v>1353</v>
      </c>
      <c r="N65" s="268">
        <f t="shared" si="7"/>
        <v>1355</v>
      </c>
      <c r="O65" s="268">
        <f t="shared" si="7"/>
        <v>1498</v>
      </c>
      <c r="P65" s="268">
        <f t="shared" si="7"/>
        <v>1006</v>
      </c>
      <c r="Q65" s="268">
        <f t="shared" si="7"/>
        <v>1023</v>
      </c>
      <c r="R65" s="268">
        <f t="shared" si="7"/>
        <v>1053</v>
      </c>
      <c r="S65" s="268">
        <f t="shared" si="7"/>
        <v>1058</v>
      </c>
      <c r="T65" s="268">
        <f t="shared" si="7"/>
        <v>1006</v>
      </c>
      <c r="U65" s="268">
        <f t="shared" si="7"/>
        <v>1125</v>
      </c>
      <c r="V65" s="268">
        <f t="shared" si="7"/>
        <v>970</v>
      </c>
      <c r="W65" s="268">
        <f t="shared" si="7"/>
        <v>1072</v>
      </c>
      <c r="X65" s="268">
        <f t="shared" si="7"/>
        <v>1165</v>
      </c>
      <c r="Y65" s="268">
        <f t="shared" si="7"/>
        <v>1280</v>
      </c>
      <c r="Z65" s="268">
        <f t="shared" si="7"/>
        <v>1365</v>
      </c>
      <c r="AA65" s="268">
        <f t="shared" si="7"/>
        <v>1225</v>
      </c>
      <c r="AB65" s="268">
        <f t="shared" si="7"/>
        <v>1432</v>
      </c>
      <c r="AC65" s="268">
        <f t="shared" si="7"/>
        <v>1365</v>
      </c>
      <c r="AD65" s="268">
        <f t="shared" si="7"/>
        <v>8438</v>
      </c>
      <c r="AE65" s="268">
        <f t="shared" si="7"/>
        <v>8408</v>
      </c>
      <c r="AF65" s="268">
        <f t="shared" si="7"/>
        <v>8039</v>
      </c>
      <c r="AG65" s="268">
        <f t="shared" si="7"/>
        <v>8233</v>
      </c>
      <c r="AH65" s="268">
        <f t="shared" si="7"/>
        <v>8207</v>
      </c>
      <c r="AI65" s="268">
        <f t="shared" si="7"/>
        <v>8055</v>
      </c>
      <c r="AJ65" s="268">
        <f t="shared" si="7"/>
        <v>7768</v>
      </c>
      <c r="AK65" s="268">
        <f t="shared" si="7"/>
        <v>7095</v>
      </c>
      <c r="AL65" s="268">
        <f t="shared" si="7"/>
        <v>5618</v>
      </c>
      <c r="AM65" s="268">
        <f t="shared" si="7"/>
        <v>4280</v>
      </c>
      <c r="AN65" s="268">
        <f t="shared" si="7"/>
        <v>3253</v>
      </c>
      <c r="AO65" s="268">
        <f t="shared" si="7"/>
        <v>2117</v>
      </c>
      <c r="AP65" s="322">
        <f t="shared" si="7"/>
        <v>3021</v>
      </c>
      <c r="AQ65" s="268">
        <f t="shared" si="7"/>
        <v>57</v>
      </c>
      <c r="AR65" s="268">
        <f t="shared" si="7"/>
        <v>514</v>
      </c>
      <c r="AS65" s="322">
        <f t="shared" si="7"/>
        <v>575</v>
      </c>
      <c r="AT65" s="328">
        <f t="shared" si="7"/>
        <v>1380</v>
      </c>
      <c r="AU65" s="328">
        <f t="shared" si="7"/>
        <v>106471</v>
      </c>
      <c r="AV65" s="321">
        <f t="shared" si="7"/>
        <v>5338</v>
      </c>
      <c r="AW65" s="268">
        <f t="shared" si="7"/>
        <v>6667</v>
      </c>
      <c r="AX65" s="322">
        <f t="shared" si="7"/>
        <v>49380</v>
      </c>
      <c r="AY65" s="328">
        <f t="shared" si="7"/>
        <v>3624</v>
      </c>
    </row>
    <row r="66" spans="2:51" s="167" customFormat="1" x14ac:dyDescent="0.25">
      <c r="B66" s="346">
        <f>+B64+1</f>
        <v>51</v>
      </c>
      <c r="C66" s="227" t="s">
        <v>72</v>
      </c>
      <c r="D66" s="227" t="s">
        <v>71</v>
      </c>
      <c r="E66" s="241">
        <v>5906</v>
      </c>
      <c r="F66" s="227" t="s">
        <v>75</v>
      </c>
      <c r="G66" s="228" t="s">
        <v>28</v>
      </c>
      <c r="H66" s="293">
        <v>6775</v>
      </c>
      <c r="I66" s="267">
        <v>492</v>
      </c>
      <c r="J66" s="267">
        <v>70</v>
      </c>
      <c r="K66" s="267">
        <v>75</v>
      </c>
      <c r="L66" s="267">
        <v>82</v>
      </c>
      <c r="M66" s="267">
        <v>84</v>
      </c>
      <c r="N66" s="267">
        <v>86</v>
      </c>
      <c r="O66" s="267">
        <v>95</v>
      </c>
      <c r="P66" s="267">
        <v>63</v>
      </c>
      <c r="Q66" s="267">
        <v>63</v>
      </c>
      <c r="R66" s="267">
        <v>66</v>
      </c>
      <c r="S66" s="267">
        <v>63</v>
      </c>
      <c r="T66" s="267">
        <v>57</v>
      </c>
      <c r="U66" s="267">
        <v>67</v>
      </c>
      <c r="V66" s="267">
        <v>57</v>
      </c>
      <c r="W66" s="267">
        <v>61</v>
      </c>
      <c r="X66" s="267">
        <v>65</v>
      </c>
      <c r="Y66" s="267">
        <v>78</v>
      </c>
      <c r="Z66" s="267">
        <v>82</v>
      </c>
      <c r="AA66" s="267">
        <v>73</v>
      </c>
      <c r="AB66" s="267">
        <v>88</v>
      </c>
      <c r="AC66" s="267">
        <v>84</v>
      </c>
      <c r="AD66" s="267">
        <v>505</v>
      </c>
      <c r="AE66" s="267">
        <v>514</v>
      </c>
      <c r="AF66" s="267">
        <v>513</v>
      </c>
      <c r="AG66" s="267">
        <v>519</v>
      </c>
      <c r="AH66" s="267">
        <v>531</v>
      </c>
      <c r="AI66" s="267">
        <v>536</v>
      </c>
      <c r="AJ66" s="267">
        <v>513</v>
      </c>
      <c r="AK66" s="267">
        <v>472</v>
      </c>
      <c r="AL66" s="267">
        <v>372</v>
      </c>
      <c r="AM66" s="267">
        <v>277</v>
      </c>
      <c r="AN66" s="267">
        <v>216</v>
      </c>
      <c r="AO66" s="267">
        <v>140</v>
      </c>
      <c r="AP66" s="273">
        <v>208</v>
      </c>
      <c r="AQ66" s="290">
        <v>3</v>
      </c>
      <c r="AR66" s="267">
        <v>33</v>
      </c>
      <c r="AS66" s="273">
        <v>36</v>
      </c>
      <c r="AT66" s="311">
        <v>53</v>
      </c>
      <c r="AU66" s="311">
        <v>6775</v>
      </c>
      <c r="AV66" s="378">
        <v>306</v>
      </c>
      <c r="AW66" s="249">
        <v>405</v>
      </c>
      <c r="AX66" s="379">
        <v>3118</v>
      </c>
      <c r="AY66" s="376">
        <v>184</v>
      </c>
    </row>
    <row r="67" spans="2:51" s="167" customFormat="1" x14ac:dyDescent="0.25">
      <c r="B67" s="343">
        <f t="shared" si="4"/>
        <v>52</v>
      </c>
      <c r="C67" s="258" t="s">
        <v>72</v>
      </c>
      <c r="D67" s="258" t="s">
        <v>71</v>
      </c>
      <c r="E67" s="261">
        <v>5903</v>
      </c>
      <c r="F67" s="258" t="s">
        <v>73</v>
      </c>
      <c r="G67" s="259" t="s">
        <v>30</v>
      </c>
      <c r="H67" s="293">
        <v>27096</v>
      </c>
      <c r="I67" s="267">
        <v>1962</v>
      </c>
      <c r="J67" s="267">
        <v>278</v>
      </c>
      <c r="K67" s="267">
        <v>297</v>
      </c>
      <c r="L67" s="267">
        <v>326</v>
      </c>
      <c r="M67" s="267">
        <v>337</v>
      </c>
      <c r="N67" s="267">
        <v>345</v>
      </c>
      <c r="O67" s="267">
        <v>379</v>
      </c>
      <c r="P67" s="267">
        <v>251</v>
      </c>
      <c r="Q67" s="267">
        <v>254</v>
      </c>
      <c r="R67" s="267">
        <v>261</v>
      </c>
      <c r="S67" s="267">
        <v>258</v>
      </c>
      <c r="T67" s="267">
        <v>222</v>
      </c>
      <c r="U67" s="267">
        <v>270</v>
      </c>
      <c r="V67" s="267">
        <v>226</v>
      </c>
      <c r="W67" s="267">
        <v>242</v>
      </c>
      <c r="X67" s="267">
        <v>262</v>
      </c>
      <c r="Y67" s="267">
        <v>310</v>
      </c>
      <c r="Z67" s="267">
        <v>332</v>
      </c>
      <c r="AA67" s="267">
        <v>294</v>
      </c>
      <c r="AB67" s="267">
        <v>351</v>
      </c>
      <c r="AC67" s="267">
        <v>333</v>
      </c>
      <c r="AD67" s="267">
        <v>2020</v>
      </c>
      <c r="AE67" s="267">
        <v>2058</v>
      </c>
      <c r="AF67" s="267">
        <v>2057</v>
      </c>
      <c r="AG67" s="267">
        <v>2072</v>
      </c>
      <c r="AH67" s="267">
        <v>2121</v>
      </c>
      <c r="AI67" s="267">
        <v>2147</v>
      </c>
      <c r="AJ67" s="267">
        <v>2051</v>
      </c>
      <c r="AK67" s="267">
        <v>1888</v>
      </c>
      <c r="AL67" s="267">
        <v>1486</v>
      </c>
      <c r="AM67" s="267">
        <v>1105</v>
      </c>
      <c r="AN67" s="267">
        <v>865</v>
      </c>
      <c r="AO67" s="267">
        <v>565</v>
      </c>
      <c r="AP67" s="273">
        <v>833</v>
      </c>
      <c r="AQ67" s="290">
        <v>14</v>
      </c>
      <c r="AR67" s="267">
        <v>132</v>
      </c>
      <c r="AS67" s="273">
        <v>146</v>
      </c>
      <c r="AT67" s="311">
        <v>210</v>
      </c>
      <c r="AU67" s="311">
        <v>27096</v>
      </c>
      <c r="AV67" s="378">
        <v>1225</v>
      </c>
      <c r="AW67" s="249">
        <v>1622</v>
      </c>
      <c r="AX67" s="379">
        <v>12471</v>
      </c>
      <c r="AY67" s="376">
        <v>739</v>
      </c>
    </row>
    <row r="68" spans="2:51" s="167" customFormat="1" x14ac:dyDescent="0.25">
      <c r="B68" s="343">
        <f t="shared" si="4"/>
        <v>53</v>
      </c>
      <c r="C68" s="258" t="s">
        <v>72</v>
      </c>
      <c r="D68" s="258" t="s">
        <v>71</v>
      </c>
      <c r="E68" s="261">
        <v>27426</v>
      </c>
      <c r="F68" s="260" t="s">
        <v>78</v>
      </c>
      <c r="G68" s="259" t="s">
        <v>28</v>
      </c>
      <c r="H68" s="317" t="s">
        <v>256</v>
      </c>
      <c r="I68" s="231" t="s">
        <v>256</v>
      </c>
      <c r="J68" s="231" t="s">
        <v>256</v>
      </c>
      <c r="K68" s="231" t="s">
        <v>256</v>
      </c>
      <c r="L68" s="231" t="s">
        <v>256</v>
      </c>
      <c r="M68" s="231" t="s">
        <v>256</v>
      </c>
      <c r="N68" s="231" t="s">
        <v>256</v>
      </c>
      <c r="O68" s="231" t="s">
        <v>256</v>
      </c>
      <c r="P68" s="231" t="s">
        <v>256</v>
      </c>
      <c r="Q68" s="231" t="s">
        <v>256</v>
      </c>
      <c r="R68" s="231" t="s">
        <v>256</v>
      </c>
      <c r="S68" s="231" t="s">
        <v>256</v>
      </c>
      <c r="T68" s="231" t="s">
        <v>256</v>
      </c>
      <c r="U68" s="231" t="s">
        <v>256</v>
      </c>
      <c r="V68" s="231" t="s">
        <v>256</v>
      </c>
      <c r="W68" s="231" t="s">
        <v>256</v>
      </c>
      <c r="X68" s="231" t="s">
        <v>256</v>
      </c>
      <c r="Y68" s="231" t="s">
        <v>256</v>
      </c>
      <c r="Z68" s="231" t="s">
        <v>256</v>
      </c>
      <c r="AA68" s="231" t="s">
        <v>256</v>
      </c>
      <c r="AB68" s="231" t="s">
        <v>256</v>
      </c>
      <c r="AC68" s="231" t="s">
        <v>256</v>
      </c>
      <c r="AD68" s="231" t="s">
        <v>256</v>
      </c>
      <c r="AE68" s="231" t="s">
        <v>256</v>
      </c>
      <c r="AF68" s="231" t="s">
        <v>256</v>
      </c>
      <c r="AG68" s="231" t="s">
        <v>256</v>
      </c>
      <c r="AH68" s="231" t="s">
        <v>256</v>
      </c>
      <c r="AI68" s="231" t="s">
        <v>256</v>
      </c>
      <c r="AJ68" s="231" t="s">
        <v>256</v>
      </c>
      <c r="AK68" s="231" t="s">
        <v>256</v>
      </c>
      <c r="AL68" s="231" t="s">
        <v>256</v>
      </c>
      <c r="AM68" s="231" t="s">
        <v>256</v>
      </c>
      <c r="AN68" s="231" t="s">
        <v>256</v>
      </c>
      <c r="AO68" s="231" t="s">
        <v>256</v>
      </c>
      <c r="AP68" s="318" t="s">
        <v>256</v>
      </c>
      <c r="AQ68" s="231" t="s">
        <v>256</v>
      </c>
      <c r="AR68" s="231" t="s">
        <v>256</v>
      </c>
      <c r="AS68" s="318" t="s">
        <v>256</v>
      </c>
      <c r="AT68" s="326" t="s">
        <v>256</v>
      </c>
      <c r="AU68" s="326" t="s">
        <v>256</v>
      </c>
      <c r="AV68" s="317" t="s">
        <v>256</v>
      </c>
      <c r="AW68" s="231" t="s">
        <v>256</v>
      </c>
      <c r="AX68" s="318" t="s">
        <v>256</v>
      </c>
      <c r="AY68" s="326" t="s">
        <v>256</v>
      </c>
    </row>
    <row r="69" spans="2:51" s="167" customFormat="1" x14ac:dyDescent="0.25">
      <c r="B69" s="343">
        <f t="shared" si="4"/>
        <v>54</v>
      </c>
      <c r="C69" s="258" t="s">
        <v>72</v>
      </c>
      <c r="D69" s="258" t="s">
        <v>71</v>
      </c>
      <c r="E69" s="261">
        <v>5907</v>
      </c>
      <c r="F69" s="258" t="s">
        <v>76</v>
      </c>
      <c r="G69" s="259" t="s">
        <v>28</v>
      </c>
      <c r="H69" s="293">
        <v>16017</v>
      </c>
      <c r="I69" s="267">
        <v>1161</v>
      </c>
      <c r="J69" s="267">
        <v>165</v>
      </c>
      <c r="K69" s="267">
        <v>176</v>
      </c>
      <c r="L69" s="267">
        <v>193</v>
      </c>
      <c r="M69" s="267">
        <v>199</v>
      </c>
      <c r="N69" s="267">
        <v>204</v>
      </c>
      <c r="O69" s="267">
        <v>224</v>
      </c>
      <c r="P69" s="267">
        <v>148</v>
      </c>
      <c r="Q69" s="267">
        <v>151</v>
      </c>
      <c r="R69" s="267">
        <v>156</v>
      </c>
      <c r="S69" s="267">
        <v>150</v>
      </c>
      <c r="T69" s="267">
        <v>133</v>
      </c>
      <c r="U69" s="267">
        <v>159</v>
      </c>
      <c r="V69" s="267">
        <v>134</v>
      </c>
      <c r="W69" s="267">
        <v>144</v>
      </c>
      <c r="X69" s="267">
        <v>154</v>
      </c>
      <c r="Y69" s="267">
        <v>184</v>
      </c>
      <c r="Z69" s="267">
        <v>195</v>
      </c>
      <c r="AA69" s="267">
        <v>174</v>
      </c>
      <c r="AB69" s="267">
        <v>209</v>
      </c>
      <c r="AC69" s="267">
        <v>198</v>
      </c>
      <c r="AD69" s="267">
        <v>1195</v>
      </c>
      <c r="AE69" s="267">
        <v>1215</v>
      </c>
      <c r="AF69" s="267">
        <v>1215</v>
      </c>
      <c r="AG69" s="267">
        <v>1225</v>
      </c>
      <c r="AH69" s="267">
        <v>1253</v>
      </c>
      <c r="AI69" s="267">
        <v>1268</v>
      </c>
      <c r="AJ69" s="267">
        <v>1213</v>
      </c>
      <c r="AK69" s="267">
        <v>1116</v>
      </c>
      <c r="AL69" s="267">
        <v>879</v>
      </c>
      <c r="AM69" s="267">
        <v>653</v>
      </c>
      <c r="AN69" s="267">
        <v>510</v>
      </c>
      <c r="AO69" s="267">
        <v>333</v>
      </c>
      <c r="AP69" s="273">
        <v>492</v>
      </c>
      <c r="AQ69" s="290">
        <v>8</v>
      </c>
      <c r="AR69" s="267">
        <v>78</v>
      </c>
      <c r="AS69" s="273">
        <v>86</v>
      </c>
      <c r="AT69" s="311">
        <v>124</v>
      </c>
      <c r="AU69" s="311">
        <v>16017</v>
      </c>
      <c r="AV69" s="378">
        <v>724</v>
      </c>
      <c r="AW69" s="249">
        <v>958</v>
      </c>
      <c r="AX69" s="379">
        <v>7373</v>
      </c>
      <c r="AY69" s="376">
        <v>436</v>
      </c>
    </row>
    <row r="70" spans="2:51" s="167" customFormat="1" x14ac:dyDescent="0.25">
      <c r="B70" s="343">
        <f t="shared" si="4"/>
        <v>55</v>
      </c>
      <c r="C70" s="258" t="s">
        <v>72</v>
      </c>
      <c r="D70" s="258" t="s">
        <v>71</v>
      </c>
      <c r="E70" s="261">
        <v>6616</v>
      </c>
      <c r="F70" s="258" t="s">
        <v>77</v>
      </c>
      <c r="G70" s="259" t="s">
        <v>30</v>
      </c>
      <c r="H70" s="293">
        <v>16273</v>
      </c>
      <c r="I70" s="267">
        <v>1179</v>
      </c>
      <c r="J70" s="267">
        <v>167</v>
      </c>
      <c r="K70" s="267">
        <v>179</v>
      </c>
      <c r="L70" s="267">
        <v>196</v>
      </c>
      <c r="M70" s="267">
        <v>202</v>
      </c>
      <c r="N70" s="267">
        <v>207</v>
      </c>
      <c r="O70" s="267">
        <v>228</v>
      </c>
      <c r="P70" s="267">
        <v>150</v>
      </c>
      <c r="Q70" s="267">
        <v>153</v>
      </c>
      <c r="R70" s="267">
        <v>158</v>
      </c>
      <c r="S70" s="267">
        <v>153</v>
      </c>
      <c r="T70" s="267">
        <v>135</v>
      </c>
      <c r="U70" s="267">
        <v>162</v>
      </c>
      <c r="V70" s="267">
        <v>136</v>
      </c>
      <c r="W70" s="267">
        <v>147</v>
      </c>
      <c r="X70" s="267">
        <v>157</v>
      </c>
      <c r="Y70" s="267">
        <v>187</v>
      </c>
      <c r="Z70" s="267">
        <v>198</v>
      </c>
      <c r="AA70" s="267">
        <v>177</v>
      </c>
      <c r="AB70" s="267">
        <v>211</v>
      </c>
      <c r="AC70" s="267">
        <v>200</v>
      </c>
      <c r="AD70" s="267">
        <v>1214</v>
      </c>
      <c r="AE70" s="267">
        <v>1235</v>
      </c>
      <c r="AF70" s="267">
        <v>1234</v>
      </c>
      <c r="AG70" s="267">
        <v>1244</v>
      </c>
      <c r="AH70" s="267">
        <v>1274</v>
      </c>
      <c r="AI70" s="267">
        <v>1288</v>
      </c>
      <c r="AJ70" s="267">
        <v>1233</v>
      </c>
      <c r="AK70" s="267">
        <v>1133</v>
      </c>
      <c r="AL70" s="267">
        <v>893</v>
      </c>
      <c r="AM70" s="267">
        <v>664</v>
      </c>
      <c r="AN70" s="267">
        <v>519</v>
      </c>
      <c r="AO70" s="267">
        <v>339</v>
      </c>
      <c r="AP70" s="273">
        <v>500</v>
      </c>
      <c r="AQ70" s="290">
        <v>9</v>
      </c>
      <c r="AR70" s="267">
        <v>79</v>
      </c>
      <c r="AS70" s="273">
        <v>88</v>
      </c>
      <c r="AT70" s="311">
        <v>126</v>
      </c>
      <c r="AU70" s="311">
        <v>16273</v>
      </c>
      <c r="AV70" s="378">
        <v>735</v>
      </c>
      <c r="AW70" s="249">
        <v>973</v>
      </c>
      <c r="AX70" s="379">
        <v>7490</v>
      </c>
      <c r="AY70" s="376">
        <v>443</v>
      </c>
    </row>
    <row r="71" spans="2:51" s="167" customFormat="1" x14ac:dyDescent="0.25">
      <c r="B71" s="343">
        <f t="shared" si="4"/>
        <v>56</v>
      </c>
      <c r="C71" s="258" t="s">
        <v>72</v>
      </c>
      <c r="D71" s="258" t="s">
        <v>71</v>
      </c>
      <c r="E71" s="261">
        <v>5904</v>
      </c>
      <c r="F71" s="258" t="s">
        <v>74</v>
      </c>
      <c r="G71" s="259" t="s">
        <v>30</v>
      </c>
      <c r="H71" s="293">
        <v>19946</v>
      </c>
      <c r="I71" s="267">
        <v>1445</v>
      </c>
      <c r="J71" s="267">
        <v>205</v>
      </c>
      <c r="K71" s="267">
        <v>219</v>
      </c>
      <c r="L71" s="267">
        <v>240</v>
      </c>
      <c r="M71" s="267">
        <v>248</v>
      </c>
      <c r="N71" s="267">
        <v>254</v>
      </c>
      <c r="O71" s="267">
        <v>279</v>
      </c>
      <c r="P71" s="267">
        <v>184</v>
      </c>
      <c r="Q71" s="267">
        <v>187</v>
      </c>
      <c r="R71" s="267">
        <v>193</v>
      </c>
      <c r="S71" s="267">
        <v>187</v>
      </c>
      <c r="T71" s="267">
        <v>166</v>
      </c>
      <c r="U71" s="267">
        <v>198</v>
      </c>
      <c r="V71" s="267">
        <v>167</v>
      </c>
      <c r="W71" s="267">
        <v>179</v>
      </c>
      <c r="X71" s="267">
        <v>192</v>
      </c>
      <c r="Y71" s="267">
        <v>228</v>
      </c>
      <c r="Z71" s="267">
        <v>243</v>
      </c>
      <c r="AA71" s="267">
        <v>216</v>
      </c>
      <c r="AB71" s="267">
        <v>260</v>
      </c>
      <c r="AC71" s="267">
        <v>246</v>
      </c>
      <c r="AD71" s="267">
        <v>1488</v>
      </c>
      <c r="AE71" s="267">
        <v>1514</v>
      </c>
      <c r="AF71" s="267">
        <v>1514</v>
      </c>
      <c r="AG71" s="267">
        <v>1525</v>
      </c>
      <c r="AH71" s="267">
        <v>1562</v>
      </c>
      <c r="AI71" s="267">
        <v>1579</v>
      </c>
      <c r="AJ71" s="267">
        <v>1511</v>
      </c>
      <c r="AK71" s="267">
        <v>1389</v>
      </c>
      <c r="AL71" s="267">
        <v>1095</v>
      </c>
      <c r="AM71" s="267">
        <v>814</v>
      </c>
      <c r="AN71" s="267">
        <v>636</v>
      </c>
      <c r="AO71" s="267">
        <v>415</v>
      </c>
      <c r="AP71" s="273">
        <v>613</v>
      </c>
      <c r="AQ71" s="290">
        <v>11</v>
      </c>
      <c r="AR71" s="267">
        <v>97</v>
      </c>
      <c r="AS71" s="273">
        <v>108</v>
      </c>
      <c r="AT71" s="311">
        <v>155</v>
      </c>
      <c r="AU71" s="311">
        <v>19946</v>
      </c>
      <c r="AV71" s="378">
        <v>902</v>
      </c>
      <c r="AW71" s="249">
        <v>1193</v>
      </c>
      <c r="AX71" s="379">
        <v>9183</v>
      </c>
      <c r="AY71" s="376">
        <v>544</v>
      </c>
    </row>
    <row r="72" spans="2:51" s="167" customFormat="1" x14ac:dyDescent="0.25">
      <c r="B72" s="343">
        <f t="shared" si="4"/>
        <v>57</v>
      </c>
      <c r="C72" s="258" t="s">
        <v>79</v>
      </c>
      <c r="D72" s="258" t="s">
        <v>71</v>
      </c>
      <c r="E72" s="261">
        <v>5978</v>
      </c>
      <c r="F72" s="258" t="s">
        <v>80</v>
      </c>
      <c r="G72" s="259" t="s">
        <v>49</v>
      </c>
      <c r="H72" s="293">
        <v>9161</v>
      </c>
      <c r="I72" s="267">
        <v>699</v>
      </c>
      <c r="J72" s="267">
        <v>92</v>
      </c>
      <c r="K72" s="267">
        <v>109</v>
      </c>
      <c r="L72" s="267">
        <v>123</v>
      </c>
      <c r="M72" s="267">
        <v>126</v>
      </c>
      <c r="N72" s="267">
        <v>117</v>
      </c>
      <c r="O72" s="267">
        <v>132</v>
      </c>
      <c r="P72" s="267">
        <v>94</v>
      </c>
      <c r="Q72" s="267">
        <v>97</v>
      </c>
      <c r="R72" s="267">
        <v>99</v>
      </c>
      <c r="S72" s="267">
        <v>111</v>
      </c>
      <c r="T72" s="267">
        <v>131</v>
      </c>
      <c r="U72" s="267">
        <v>120</v>
      </c>
      <c r="V72" s="267">
        <v>114</v>
      </c>
      <c r="W72" s="267">
        <v>135</v>
      </c>
      <c r="X72" s="267">
        <v>151</v>
      </c>
      <c r="Y72" s="267">
        <v>131</v>
      </c>
      <c r="Z72" s="267">
        <v>142</v>
      </c>
      <c r="AA72" s="267">
        <v>133</v>
      </c>
      <c r="AB72" s="267">
        <v>141</v>
      </c>
      <c r="AC72" s="267">
        <v>137</v>
      </c>
      <c r="AD72" s="267">
        <v>906</v>
      </c>
      <c r="AE72" s="267">
        <v>840</v>
      </c>
      <c r="AF72" s="267">
        <v>679</v>
      </c>
      <c r="AG72" s="267">
        <v>741</v>
      </c>
      <c r="AH72" s="267">
        <v>659</v>
      </c>
      <c r="AI72" s="267">
        <v>555</v>
      </c>
      <c r="AJ72" s="267">
        <v>561</v>
      </c>
      <c r="AK72" s="267">
        <v>493</v>
      </c>
      <c r="AL72" s="267">
        <v>403</v>
      </c>
      <c r="AM72" s="267">
        <v>345</v>
      </c>
      <c r="AN72" s="267">
        <v>229</v>
      </c>
      <c r="AO72" s="267">
        <v>146</v>
      </c>
      <c r="AP72" s="273">
        <v>169</v>
      </c>
      <c r="AQ72" s="290">
        <v>6</v>
      </c>
      <c r="AR72" s="267">
        <v>43</v>
      </c>
      <c r="AS72" s="273">
        <v>50</v>
      </c>
      <c r="AT72" s="311">
        <v>320</v>
      </c>
      <c r="AU72" s="311">
        <v>9161</v>
      </c>
      <c r="AV72" s="378">
        <v>650</v>
      </c>
      <c r="AW72" s="249">
        <v>683</v>
      </c>
      <c r="AX72" s="379">
        <v>4384</v>
      </c>
      <c r="AY72" s="376">
        <v>576</v>
      </c>
    </row>
    <row r="73" spans="2:51" s="167" customFormat="1" x14ac:dyDescent="0.25">
      <c r="B73" s="343">
        <f t="shared" si="4"/>
        <v>58</v>
      </c>
      <c r="C73" s="258" t="s">
        <v>79</v>
      </c>
      <c r="D73" s="258" t="s">
        <v>71</v>
      </c>
      <c r="E73" s="261">
        <v>5980</v>
      </c>
      <c r="F73" s="258" t="s">
        <v>82</v>
      </c>
      <c r="G73" s="259" t="s">
        <v>28</v>
      </c>
      <c r="H73" s="293">
        <v>2548</v>
      </c>
      <c r="I73" s="267">
        <v>195</v>
      </c>
      <c r="J73" s="267">
        <v>26</v>
      </c>
      <c r="K73" s="267">
        <v>31</v>
      </c>
      <c r="L73" s="267">
        <v>34</v>
      </c>
      <c r="M73" s="267">
        <v>36</v>
      </c>
      <c r="N73" s="267">
        <v>32</v>
      </c>
      <c r="O73" s="267">
        <v>36</v>
      </c>
      <c r="P73" s="267">
        <v>27</v>
      </c>
      <c r="Q73" s="267">
        <v>27</v>
      </c>
      <c r="R73" s="267">
        <v>27</v>
      </c>
      <c r="S73" s="267">
        <v>31</v>
      </c>
      <c r="T73" s="267">
        <v>37</v>
      </c>
      <c r="U73" s="267">
        <v>34</v>
      </c>
      <c r="V73" s="267">
        <v>31</v>
      </c>
      <c r="W73" s="267">
        <v>37</v>
      </c>
      <c r="X73" s="267">
        <v>42</v>
      </c>
      <c r="Y73" s="267">
        <v>37</v>
      </c>
      <c r="Z73" s="267">
        <v>39</v>
      </c>
      <c r="AA73" s="267">
        <v>36</v>
      </c>
      <c r="AB73" s="267">
        <v>39</v>
      </c>
      <c r="AC73" s="267">
        <v>38</v>
      </c>
      <c r="AD73" s="267">
        <v>252</v>
      </c>
      <c r="AE73" s="267">
        <v>235</v>
      </c>
      <c r="AF73" s="267">
        <v>188</v>
      </c>
      <c r="AG73" s="267">
        <v>206</v>
      </c>
      <c r="AH73" s="267">
        <v>184</v>
      </c>
      <c r="AI73" s="267">
        <v>155</v>
      </c>
      <c r="AJ73" s="267">
        <v>156</v>
      </c>
      <c r="AK73" s="267">
        <v>137</v>
      </c>
      <c r="AL73" s="267">
        <v>112</v>
      </c>
      <c r="AM73" s="267">
        <v>96</v>
      </c>
      <c r="AN73" s="267">
        <v>63</v>
      </c>
      <c r="AO73" s="267">
        <v>40</v>
      </c>
      <c r="AP73" s="273">
        <v>47</v>
      </c>
      <c r="AQ73" s="290">
        <v>1</v>
      </c>
      <c r="AR73" s="267">
        <v>12</v>
      </c>
      <c r="AS73" s="273">
        <v>14</v>
      </c>
      <c r="AT73" s="311">
        <v>89</v>
      </c>
      <c r="AU73" s="311">
        <v>2548</v>
      </c>
      <c r="AV73" s="378">
        <v>181</v>
      </c>
      <c r="AW73" s="249">
        <v>189</v>
      </c>
      <c r="AX73" s="379">
        <v>1218</v>
      </c>
      <c r="AY73" s="376">
        <v>159</v>
      </c>
    </row>
    <row r="74" spans="2:51" s="167" customFormat="1" x14ac:dyDescent="0.25">
      <c r="B74" s="343">
        <f t="shared" si="4"/>
        <v>59</v>
      </c>
      <c r="C74" s="258" t="s">
        <v>79</v>
      </c>
      <c r="D74" s="258" t="s">
        <v>71</v>
      </c>
      <c r="E74" s="261">
        <v>5979</v>
      </c>
      <c r="F74" s="258" t="s">
        <v>81</v>
      </c>
      <c r="G74" s="259" t="s">
        <v>28</v>
      </c>
      <c r="H74" s="293">
        <v>3482</v>
      </c>
      <c r="I74" s="267">
        <v>266</v>
      </c>
      <c r="J74" s="267">
        <v>35</v>
      </c>
      <c r="K74" s="267">
        <v>42</v>
      </c>
      <c r="L74" s="267">
        <v>46</v>
      </c>
      <c r="M74" s="267">
        <v>49</v>
      </c>
      <c r="N74" s="267">
        <v>44</v>
      </c>
      <c r="O74" s="267">
        <v>50</v>
      </c>
      <c r="P74" s="267">
        <v>36</v>
      </c>
      <c r="Q74" s="267">
        <v>36</v>
      </c>
      <c r="R74" s="267">
        <v>38</v>
      </c>
      <c r="S74" s="267">
        <v>42</v>
      </c>
      <c r="T74" s="267">
        <v>50</v>
      </c>
      <c r="U74" s="267">
        <v>46</v>
      </c>
      <c r="V74" s="267">
        <v>42</v>
      </c>
      <c r="W74" s="267">
        <v>51</v>
      </c>
      <c r="X74" s="267">
        <v>57</v>
      </c>
      <c r="Y74" s="267">
        <v>51</v>
      </c>
      <c r="Z74" s="267">
        <v>54</v>
      </c>
      <c r="AA74" s="267">
        <v>49</v>
      </c>
      <c r="AB74" s="267">
        <v>54</v>
      </c>
      <c r="AC74" s="267">
        <v>52</v>
      </c>
      <c r="AD74" s="267">
        <v>345</v>
      </c>
      <c r="AE74" s="267">
        <v>321</v>
      </c>
      <c r="AF74" s="267">
        <v>257</v>
      </c>
      <c r="AG74" s="267">
        <v>282</v>
      </c>
      <c r="AH74" s="267">
        <v>251</v>
      </c>
      <c r="AI74" s="267">
        <v>212</v>
      </c>
      <c r="AJ74" s="267">
        <v>213</v>
      </c>
      <c r="AK74" s="267">
        <v>188</v>
      </c>
      <c r="AL74" s="267">
        <v>152</v>
      </c>
      <c r="AM74" s="267">
        <v>131</v>
      </c>
      <c r="AN74" s="267">
        <v>86</v>
      </c>
      <c r="AO74" s="267">
        <v>56</v>
      </c>
      <c r="AP74" s="273">
        <v>64</v>
      </c>
      <c r="AQ74" s="290">
        <v>2</v>
      </c>
      <c r="AR74" s="267">
        <v>16</v>
      </c>
      <c r="AS74" s="273">
        <v>19</v>
      </c>
      <c r="AT74" s="311">
        <v>122</v>
      </c>
      <c r="AU74" s="311">
        <v>3482</v>
      </c>
      <c r="AV74" s="378">
        <v>247</v>
      </c>
      <c r="AW74" s="249">
        <v>259</v>
      </c>
      <c r="AX74" s="379">
        <v>1666</v>
      </c>
      <c r="AY74" s="376">
        <v>218</v>
      </c>
    </row>
    <row r="75" spans="2:51" s="167" customFormat="1" x14ac:dyDescent="0.25">
      <c r="B75" s="343">
        <f t="shared" si="4"/>
        <v>60</v>
      </c>
      <c r="C75" s="258" t="s">
        <v>79</v>
      </c>
      <c r="D75" s="258" t="s">
        <v>71</v>
      </c>
      <c r="E75" s="261"/>
      <c r="F75" s="258" t="s">
        <v>242</v>
      </c>
      <c r="G75" s="259" t="s">
        <v>30</v>
      </c>
      <c r="H75" s="293">
        <v>5173</v>
      </c>
      <c r="I75" s="267">
        <v>395</v>
      </c>
      <c r="J75" s="267">
        <v>52</v>
      </c>
      <c r="K75" s="267">
        <v>62</v>
      </c>
      <c r="L75" s="267">
        <v>68</v>
      </c>
      <c r="M75" s="267">
        <v>72</v>
      </c>
      <c r="N75" s="267">
        <v>66</v>
      </c>
      <c r="O75" s="267">
        <v>75</v>
      </c>
      <c r="P75" s="267">
        <v>53</v>
      </c>
      <c r="Q75" s="267">
        <v>55</v>
      </c>
      <c r="R75" s="267">
        <v>55</v>
      </c>
      <c r="S75" s="267">
        <v>63</v>
      </c>
      <c r="T75" s="267">
        <v>75</v>
      </c>
      <c r="U75" s="267">
        <v>69</v>
      </c>
      <c r="V75" s="267">
        <v>63</v>
      </c>
      <c r="W75" s="267">
        <v>76</v>
      </c>
      <c r="X75" s="267">
        <v>85</v>
      </c>
      <c r="Y75" s="267">
        <v>74</v>
      </c>
      <c r="Z75" s="267">
        <v>80</v>
      </c>
      <c r="AA75" s="267">
        <v>73</v>
      </c>
      <c r="AB75" s="267">
        <v>79</v>
      </c>
      <c r="AC75" s="267">
        <v>77</v>
      </c>
      <c r="AD75" s="267">
        <v>513</v>
      </c>
      <c r="AE75" s="267">
        <v>476</v>
      </c>
      <c r="AF75" s="267">
        <v>382</v>
      </c>
      <c r="AG75" s="267">
        <v>419</v>
      </c>
      <c r="AH75" s="267">
        <v>372</v>
      </c>
      <c r="AI75" s="267">
        <v>315</v>
      </c>
      <c r="AJ75" s="267">
        <v>317</v>
      </c>
      <c r="AK75" s="267">
        <v>279</v>
      </c>
      <c r="AL75" s="267">
        <v>226</v>
      </c>
      <c r="AM75" s="267">
        <v>195</v>
      </c>
      <c r="AN75" s="267">
        <v>129</v>
      </c>
      <c r="AO75" s="267">
        <v>83</v>
      </c>
      <c r="AP75" s="273">
        <v>95</v>
      </c>
      <c r="AQ75" s="290">
        <v>3</v>
      </c>
      <c r="AR75" s="267">
        <v>24</v>
      </c>
      <c r="AS75" s="273">
        <v>28</v>
      </c>
      <c r="AT75" s="311">
        <v>181</v>
      </c>
      <c r="AU75" s="311">
        <v>5173</v>
      </c>
      <c r="AV75" s="378">
        <v>368</v>
      </c>
      <c r="AW75" s="249">
        <v>385</v>
      </c>
      <c r="AX75" s="379">
        <v>2477</v>
      </c>
      <c r="AY75" s="376">
        <v>325</v>
      </c>
    </row>
    <row r="76" spans="2:51" s="167" customFormat="1" ht="15.75" thickBot="1" x14ac:dyDescent="0.3">
      <c r="B76" s="345">
        <f t="shared" si="4"/>
        <v>61</v>
      </c>
      <c r="C76" s="258" t="s">
        <v>79</v>
      </c>
      <c r="D76" s="258" t="s">
        <v>71</v>
      </c>
      <c r="E76" s="261">
        <v>29044</v>
      </c>
      <c r="F76" s="238" t="s">
        <v>83</v>
      </c>
      <c r="G76" s="259" t="s">
        <v>28</v>
      </c>
      <c r="H76" s="317" t="s">
        <v>256</v>
      </c>
      <c r="I76" s="231" t="s">
        <v>256</v>
      </c>
      <c r="J76" s="231" t="s">
        <v>256</v>
      </c>
      <c r="K76" s="231" t="s">
        <v>256</v>
      </c>
      <c r="L76" s="231" t="s">
        <v>256</v>
      </c>
      <c r="M76" s="231" t="s">
        <v>256</v>
      </c>
      <c r="N76" s="231" t="s">
        <v>256</v>
      </c>
      <c r="O76" s="231" t="s">
        <v>256</v>
      </c>
      <c r="P76" s="231" t="s">
        <v>256</v>
      </c>
      <c r="Q76" s="231" t="s">
        <v>256</v>
      </c>
      <c r="R76" s="231" t="s">
        <v>256</v>
      </c>
      <c r="S76" s="231" t="s">
        <v>256</v>
      </c>
      <c r="T76" s="231" t="s">
        <v>256</v>
      </c>
      <c r="U76" s="231" t="s">
        <v>256</v>
      </c>
      <c r="V76" s="231" t="s">
        <v>256</v>
      </c>
      <c r="W76" s="231" t="s">
        <v>256</v>
      </c>
      <c r="X76" s="231" t="s">
        <v>256</v>
      </c>
      <c r="Y76" s="231" t="s">
        <v>256</v>
      </c>
      <c r="Z76" s="231" t="s">
        <v>256</v>
      </c>
      <c r="AA76" s="231" t="s">
        <v>256</v>
      </c>
      <c r="AB76" s="231" t="s">
        <v>256</v>
      </c>
      <c r="AC76" s="231" t="s">
        <v>256</v>
      </c>
      <c r="AD76" s="231" t="s">
        <v>256</v>
      </c>
      <c r="AE76" s="231" t="s">
        <v>256</v>
      </c>
      <c r="AF76" s="231" t="s">
        <v>256</v>
      </c>
      <c r="AG76" s="231" t="s">
        <v>256</v>
      </c>
      <c r="AH76" s="231" t="s">
        <v>256</v>
      </c>
      <c r="AI76" s="231" t="s">
        <v>256</v>
      </c>
      <c r="AJ76" s="231" t="s">
        <v>256</v>
      </c>
      <c r="AK76" s="231" t="s">
        <v>256</v>
      </c>
      <c r="AL76" s="231" t="s">
        <v>256</v>
      </c>
      <c r="AM76" s="231" t="s">
        <v>256</v>
      </c>
      <c r="AN76" s="231" t="s">
        <v>256</v>
      </c>
      <c r="AO76" s="231" t="s">
        <v>256</v>
      </c>
      <c r="AP76" s="318" t="s">
        <v>256</v>
      </c>
      <c r="AQ76" s="231" t="s">
        <v>256</v>
      </c>
      <c r="AR76" s="231" t="s">
        <v>256</v>
      </c>
      <c r="AS76" s="318" t="s">
        <v>256</v>
      </c>
      <c r="AT76" s="326" t="s">
        <v>256</v>
      </c>
      <c r="AU76" s="326" t="s">
        <v>256</v>
      </c>
      <c r="AV76" s="317" t="s">
        <v>256</v>
      </c>
      <c r="AW76" s="231" t="s">
        <v>256</v>
      </c>
      <c r="AX76" s="318" t="s">
        <v>256</v>
      </c>
      <c r="AY76" s="326" t="s">
        <v>256</v>
      </c>
    </row>
    <row r="77" spans="2:51" s="224" customFormat="1" ht="15.75" thickBot="1" x14ac:dyDescent="0.3">
      <c r="B77" s="334"/>
      <c r="C77" s="266" t="s">
        <v>0</v>
      </c>
      <c r="D77" s="266" t="s">
        <v>139</v>
      </c>
      <c r="E77" s="266" t="s">
        <v>1</v>
      </c>
      <c r="F77" s="232" t="s">
        <v>197</v>
      </c>
      <c r="G77" s="233"/>
      <c r="H77" s="321">
        <f>+SUM(H78:H98)</f>
        <v>69194</v>
      </c>
      <c r="I77" s="268">
        <f t="shared" ref="I77:AY77" si="8">+SUM(I78:I98)</f>
        <v>5003</v>
      </c>
      <c r="J77" s="268">
        <f t="shared" si="8"/>
        <v>668</v>
      </c>
      <c r="K77" s="268">
        <f t="shared" si="8"/>
        <v>732</v>
      </c>
      <c r="L77" s="268">
        <f t="shared" si="8"/>
        <v>820</v>
      </c>
      <c r="M77" s="268">
        <f t="shared" si="8"/>
        <v>873</v>
      </c>
      <c r="N77" s="268">
        <f t="shared" si="8"/>
        <v>938</v>
      </c>
      <c r="O77" s="268">
        <f t="shared" si="8"/>
        <v>972</v>
      </c>
      <c r="P77" s="268">
        <f t="shared" si="8"/>
        <v>868</v>
      </c>
      <c r="Q77" s="268">
        <f t="shared" si="8"/>
        <v>875</v>
      </c>
      <c r="R77" s="268">
        <f t="shared" si="8"/>
        <v>923</v>
      </c>
      <c r="S77" s="268">
        <f t="shared" si="8"/>
        <v>936</v>
      </c>
      <c r="T77" s="268">
        <f t="shared" si="8"/>
        <v>922</v>
      </c>
      <c r="U77" s="268">
        <f t="shared" si="8"/>
        <v>884</v>
      </c>
      <c r="V77" s="268">
        <f t="shared" si="8"/>
        <v>988</v>
      </c>
      <c r="W77" s="268">
        <f t="shared" si="8"/>
        <v>1004</v>
      </c>
      <c r="X77" s="268">
        <f t="shared" si="8"/>
        <v>955</v>
      </c>
      <c r="Y77" s="268">
        <f t="shared" si="8"/>
        <v>976</v>
      </c>
      <c r="Z77" s="268">
        <f t="shared" si="8"/>
        <v>982</v>
      </c>
      <c r="AA77" s="268">
        <f t="shared" si="8"/>
        <v>986</v>
      </c>
      <c r="AB77" s="268">
        <f t="shared" si="8"/>
        <v>910</v>
      </c>
      <c r="AC77" s="268">
        <f t="shared" si="8"/>
        <v>956</v>
      </c>
      <c r="AD77" s="268">
        <f t="shared" si="8"/>
        <v>6358</v>
      </c>
      <c r="AE77" s="268">
        <f t="shared" si="8"/>
        <v>5783</v>
      </c>
      <c r="AF77" s="268">
        <f t="shared" si="8"/>
        <v>5105</v>
      </c>
      <c r="AG77" s="268">
        <f t="shared" si="8"/>
        <v>5720</v>
      </c>
      <c r="AH77" s="268">
        <f t="shared" si="8"/>
        <v>5217</v>
      </c>
      <c r="AI77" s="268">
        <f t="shared" si="8"/>
        <v>4635</v>
      </c>
      <c r="AJ77" s="268">
        <f t="shared" si="8"/>
        <v>4178</v>
      </c>
      <c r="AK77" s="268">
        <f t="shared" si="8"/>
        <v>3404</v>
      </c>
      <c r="AL77" s="268">
        <f t="shared" si="8"/>
        <v>2785</v>
      </c>
      <c r="AM77" s="268">
        <f t="shared" si="8"/>
        <v>2407</v>
      </c>
      <c r="AN77" s="268">
        <f t="shared" si="8"/>
        <v>1992</v>
      </c>
      <c r="AO77" s="268">
        <f t="shared" si="8"/>
        <v>1578</v>
      </c>
      <c r="AP77" s="322">
        <f t="shared" si="8"/>
        <v>1864</v>
      </c>
      <c r="AQ77" s="268">
        <f t="shared" si="8"/>
        <v>36</v>
      </c>
      <c r="AR77" s="268">
        <f t="shared" si="8"/>
        <v>310</v>
      </c>
      <c r="AS77" s="322">
        <f t="shared" si="8"/>
        <v>353</v>
      </c>
      <c r="AT77" s="328">
        <f t="shared" si="8"/>
        <v>1244</v>
      </c>
      <c r="AU77" s="328">
        <f t="shared" si="8"/>
        <v>69194</v>
      </c>
      <c r="AV77" s="321">
        <f t="shared" si="8"/>
        <v>4756</v>
      </c>
      <c r="AW77" s="268">
        <f t="shared" si="8"/>
        <v>4809</v>
      </c>
      <c r="AX77" s="322">
        <f t="shared" si="8"/>
        <v>32820</v>
      </c>
      <c r="AY77" s="328">
        <f t="shared" si="8"/>
        <v>2469</v>
      </c>
    </row>
    <row r="78" spans="2:51" s="167" customFormat="1" x14ac:dyDescent="0.25">
      <c r="B78" s="342">
        <f>+B76+1</f>
        <v>62</v>
      </c>
      <c r="C78" s="234" t="s">
        <v>20</v>
      </c>
      <c r="D78" s="234" t="s">
        <v>84</v>
      </c>
      <c r="E78" s="243">
        <v>5864</v>
      </c>
      <c r="F78" s="234" t="s">
        <v>99</v>
      </c>
      <c r="G78" s="235" t="s">
        <v>30</v>
      </c>
      <c r="H78" s="293">
        <v>2903</v>
      </c>
      <c r="I78" s="267">
        <v>196</v>
      </c>
      <c r="J78" s="267">
        <v>26</v>
      </c>
      <c r="K78" s="267">
        <v>28</v>
      </c>
      <c r="L78" s="267">
        <v>34</v>
      </c>
      <c r="M78" s="267">
        <v>33</v>
      </c>
      <c r="N78" s="267">
        <v>37</v>
      </c>
      <c r="O78" s="267">
        <v>38</v>
      </c>
      <c r="P78" s="267">
        <v>39</v>
      </c>
      <c r="Q78" s="267">
        <v>39</v>
      </c>
      <c r="R78" s="267">
        <v>42</v>
      </c>
      <c r="S78" s="267">
        <v>42</v>
      </c>
      <c r="T78" s="267">
        <v>43</v>
      </c>
      <c r="U78" s="267">
        <v>41</v>
      </c>
      <c r="V78" s="267">
        <v>43</v>
      </c>
      <c r="W78" s="267">
        <v>47</v>
      </c>
      <c r="X78" s="267">
        <v>41</v>
      </c>
      <c r="Y78" s="267">
        <v>43</v>
      </c>
      <c r="Z78" s="267">
        <v>43</v>
      </c>
      <c r="AA78" s="267">
        <v>46</v>
      </c>
      <c r="AB78" s="267">
        <v>38</v>
      </c>
      <c r="AC78" s="267">
        <v>44</v>
      </c>
      <c r="AD78" s="267">
        <v>284</v>
      </c>
      <c r="AE78" s="267">
        <v>246</v>
      </c>
      <c r="AF78" s="267">
        <v>210</v>
      </c>
      <c r="AG78" s="267">
        <v>242</v>
      </c>
      <c r="AH78" s="267">
        <v>223</v>
      </c>
      <c r="AI78" s="267">
        <v>195</v>
      </c>
      <c r="AJ78" s="267">
        <v>169</v>
      </c>
      <c r="AK78" s="267">
        <v>133</v>
      </c>
      <c r="AL78" s="267">
        <v>110</v>
      </c>
      <c r="AM78" s="267">
        <v>93</v>
      </c>
      <c r="AN78" s="267">
        <v>78</v>
      </c>
      <c r="AO78" s="267">
        <v>62</v>
      </c>
      <c r="AP78" s="273">
        <v>71</v>
      </c>
      <c r="AQ78" s="290">
        <v>1</v>
      </c>
      <c r="AR78" s="267">
        <v>12</v>
      </c>
      <c r="AS78" s="273">
        <v>14</v>
      </c>
      <c r="AT78" s="311">
        <v>55</v>
      </c>
      <c r="AU78" s="311">
        <v>2903</v>
      </c>
      <c r="AV78" s="378">
        <v>214</v>
      </c>
      <c r="AW78" s="249">
        <v>214</v>
      </c>
      <c r="AX78" s="379">
        <v>1400</v>
      </c>
      <c r="AY78" s="376">
        <v>100</v>
      </c>
    </row>
    <row r="79" spans="2:51" s="167" customFormat="1" x14ac:dyDescent="0.25">
      <c r="B79" s="343">
        <f t="shared" si="4"/>
        <v>63</v>
      </c>
      <c r="C79" s="258" t="s">
        <v>20</v>
      </c>
      <c r="D79" s="258" t="s">
        <v>84</v>
      </c>
      <c r="E79" s="261">
        <v>5861</v>
      </c>
      <c r="F79" s="258" t="s">
        <v>96</v>
      </c>
      <c r="G79" s="259" t="s">
        <v>30</v>
      </c>
      <c r="H79" s="293">
        <v>4789</v>
      </c>
      <c r="I79" s="267">
        <v>324</v>
      </c>
      <c r="J79" s="267">
        <v>43</v>
      </c>
      <c r="K79" s="267">
        <v>47</v>
      </c>
      <c r="L79" s="267">
        <v>55</v>
      </c>
      <c r="M79" s="267">
        <v>55</v>
      </c>
      <c r="N79" s="267">
        <v>61</v>
      </c>
      <c r="O79" s="267">
        <v>63</v>
      </c>
      <c r="P79" s="267">
        <v>66</v>
      </c>
      <c r="Q79" s="267">
        <v>66</v>
      </c>
      <c r="R79" s="267">
        <v>69</v>
      </c>
      <c r="S79" s="267">
        <v>69</v>
      </c>
      <c r="T79" s="267">
        <v>70</v>
      </c>
      <c r="U79" s="267">
        <v>67</v>
      </c>
      <c r="V79" s="267">
        <v>71</v>
      </c>
      <c r="W79" s="267">
        <v>77</v>
      </c>
      <c r="X79" s="267">
        <v>68</v>
      </c>
      <c r="Y79" s="267">
        <v>70</v>
      </c>
      <c r="Z79" s="267">
        <v>70</v>
      </c>
      <c r="AA79" s="267">
        <v>77</v>
      </c>
      <c r="AB79" s="267">
        <v>64</v>
      </c>
      <c r="AC79" s="267">
        <v>72</v>
      </c>
      <c r="AD79" s="267">
        <v>469</v>
      </c>
      <c r="AE79" s="267">
        <v>406</v>
      </c>
      <c r="AF79" s="267">
        <v>345</v>
      </c>
      <c r="AG79" s="267">
        <v>399</v>
      </c>
      <c r="AH79" s="267">
        <v>369</v>
      </c>
      <c r="AI79" s="267">
        <v>319</v>
      </c>
      <c r="AJ79" s="267">
        <v>280</v>
      </c>
      <c r="AK79" s="267">
        <v>220</v>
      </c>
      <c r="AL79" s="267">
        <v>183</v>
      </c>
      <c r="AM79" s="267">
        <v>153</v>
      </c>
      <c r="AN79" s="267">
        <v>128</v>
      </c>
      <c r="AO79" s="267">
        <v>102</v>
      </c>
      <c r="AP79" s="273">
        <v>116</v>
      </c>
      <c r="AQ79" s="290">
        <v>2</v>
      </c>
      <c r="AR79" s="267">
        <v>19</v>
      </c>
      <c r="AS79" s="273">
        <v>23</v>
      </c>
      <c r="AT79" s="311">
        <v>91</v>
      </c>
      <c r="AU79" s="311">
        <v>4789</v>
      </c>
      <c r="AV79" s="378">
        <v>353</v>
      </c>
      <c r="AW79" s="249">
        <v>352</v>
      </c>
      <c r="AX79" s="379">
        <v>2307</v>
      </c>
      <c r="AY79" s="376">
        <v>164</v>
      </c>
    </row>
    <row r="80" spans="2:51" s="167" customFormat="1" x14ac:dyDescent="0.25">
      <c r="B80" s="343">
        <f t="shared" si="4"/>
        <v>64</v>
      </c>
      <c r="C80" s="258" t="s">
        <v>20</v>
      </c>
      <c r="D80" s="258" t="s">
        <v>84</v>
      </c>
      <c r="E80" s="261">
        <v>5870</v>
      </c>
      <c r="F80" s="258" t="s">
        <v>105</v>
      </c>
      <c r="G80" s="259" t="s">
        <v>28</v>
      </c>
      <c r="H80" s="293">
        <v>2165</v>
      </c>
      <c r="I80" s="267">
        <v>145</v>
      </c>
      <c r="J80" s="267">
        <v>19</v>
      </c>
      <c r="K80" s="267">
        <v>21</v>
      </c>
      <c r="L80" s="267">
        <v>25</v>
      </c>
      <c r="M80" s="267">
        <v>25</v>
      </c>
      <c r="N80" s="267">
        <v>27</v>
      </c>
      <c r="O80" s="267">
        <v>28</v>
      </c>
      <c r="P80" s="267">
        <v>30</v>
      </c>
      <c r="Q80" s="267">
        <v>30</v>
      </c>
      <c r="R80" s="267">
        <v>32</v>
      </c>
      <c r="S80" s="267">
        <v>32</v>
      </c>
      <c r="T80" s="267">
        <v>31</v>
      </c>
      <c r="U80" s="267">
        <v>30</v>
      </c>
      <c r="V80" s="267">
        <v>33</v>
      </c>
      <c r="W80" s="267">
        <v>35</v>
      </c>
      <c r="X80" s="267">
        <v>31</v>
      </c>
      <c r="Y80" s="267">
        <v>32</v>
      </c>
      <c r="Z80" s="267">
        <v>32</v>
      </c>
      <c r="AA80" s="267">
        <v>35</v>
      </c>
      <c r="AB80" s="267">
        <v>29</v>
      </c>
      <c r="AC80" s="267">
        <v>33</v>
      </c>
      <c r="AD80" s="267">
        <v>213</v>
      </c>
      <c r="AE80" s="267">
        <v>184</v>
      </c>
      <c r="AF80" s="267">
        <v>156</v>
      </c>
      <c r="AG80" s="267">
        <v>179</v>
      </c>
      <c r="AH80" s="267">
        <v>166</v>
      </c>
      <c r="AI80" s="267">
        <v>144</v>
      </c>
      <c r="AJ80" s="267">
        <v>127</v>
      </c>
      <c r="AK80" s="267">
        <v>99</v>
      </c>
      <c r="AL80" s="267">
        <v>82</v>
      </c>
      <c r="AM80" s="267">
        <v>69</v>
      </c>
      <c r="AN80" s="267">
        <v>57</v>
      </c>
      <c r="AO80" s="267">
        <v>46</v>
      </c>
      <c r="AP80" s="273">
        <v>53</v>
      </c>
      <c r="AQ80" s="290">
        <v>1</v>
      </c>
      <c r="AR80" s="267">
        <v>9</v>
      </c>
      <c r="AS80" s="273">
        <v>10</v>
      </c>
      <c r="AT80" s="311">
        <v>40</v>
      </c>
      <c r="AU80" s="311">
        <v>2165</v>
      </c>
      <c r="AV80" s="378">
        <v>160</v>
      </c>
      <c r="AW80" s="249">
        <v>159</v>
      </c>
      <c r="AX80" s="379">
        <v>1042</v>
      </c>
      <c r="AY80" s="376">
        <v>75</v>
      </c>
    </row>
    <row r="81" spans="2:51" s="167" customFormat="1" x14ac:dyDescent="0.25">
      <c r="B81" s="343">
        <f t="shared" si="4"/>
        <v>65</v>
      </c>
      <c r="C81" s="258" t="s">
        <v>20</v>
      </c>
      <c r="D81" s="258" t="s">
        <v>84</v>
      </c>
      <c r="E81" s="261">
        <v>5867</v>
      </c>
      <c r="F81" s="258" t="s">
        <v>102</v>
      </c>
      <c r="G81" s="259" t="s">
        <v>28</v>
      </c>
      <c r="H81" s="293">
        <v>1309</v>
      </c>
      <c r="I81" s="267">
        <v>88</v>
      </c>
      <c r="J81" s="267">
        <v>12</v>
      </c>
      <c r="K81" s="267">
        <v>13</v>
      </c>
      <c r="L81" s="267">
        <v>15</v>
      </c>
      <c r="M81" s="267">
        <v>15</v>
      </c>
      <c r="N81" s="267">
        <v>16</v>
      </c>
      <c r="O81" s="267">
        <v>17</v>
      </c>
      <c r="P81" s="267">
        <v>18</v>
      </c>
      <c r="Q81" s="267">
        <v>18</v>
      </c>
      <c r="R81" s="267">
        <v>19</v>
      </c>
      <c r="S81" s="267">
        <v>19</v>
      </c>
      <c r="T81" s="267">
        <v>19</v>
      </c>
      <c r="U81" s="267">
        <v>18</v>
      </c>
      <c r="V81" s="267">
        <v>19</v>
      </c>
      <c r="W81" s="267">
        <v>21</v>
      </c>
      <c r="X81" s="267">
        <v>19</v>
      </c>
      <c r="Y81" s="267">
        <v>20</v>
      </c>
      <c r="Z81" s="267">
        <v>19</v>
      </c>
      <c r="AA81" s="267">
        <v>21</v>
      </c>
      <c r="AB81" s="267">
        <v>18</v>
      </c>
      <c r="AC81" s="267">
        <v>20</v>
      </c>
      <c r="AD81" s="267">
        <v>128</v>
      </c>
      <c r="AE81" s="267">
        <v>110</v>
      </c>
      <c r="AF81" s="267">
        <v>94</v>
      </c>
      <c r="AG81" s="267">
        <v>109</v>
      </c>
      <c r="AH81" s="267">
        <v>101</v>
      </c>
      <c r="AI81" s="267">
        <v>87</v>
      </c>
      <c r="AJ81" s="267">
        <v>77</v>
      </c>
      <c r="AK81" s="267">
        <v>60</v>
      </c>
      <c r="AL81" s="267">
        <v>50</v>
      </c>
      <c r="AM81" s="267">
        <v>42</v>
      </c>
      <c r="AN81" s="267">
        <v>35</v>
      </c>
      <c r="AO81" s="267">
        <v>28</v>
      </c>
      <c r="AP81" s="273">
        <v>32</v>
      </c>
      <c r="AQ81" s="290">
        <v>0</v>
      </c>
      <c r="AR81" s="267">
        <v>5</v>
      </c>
      <c r="AS81" s="273">
        <v>6</v>
      </c>
      <c r="AT81" s="311">
        <v>25</v>
      </c>
      <c r="AU81" s="311">
        <v>1309</v>
      </c>
      <c r="AV81" s="378">
        <v>96</v>
      </c>
      <c r="AW81" s="249">
        <v>96</v>
      </c>
      <c r="AX81" s="379">
        <v>630</v>
      </c>
      <c r="AY81" s="376">
        <v>45</v>
      </c>
    </row>
    <row r="82" spans="2:51" s="167" customFormat="1" x14ac:dyDescent="0.25">
      <c r="B82" s="343">
        <f t="shared" si="4"/>
        <v>66</v>
      </c>
      <c r="C82" s="258" t="s">
        <v>20</v>
      </c>
      <c r="D82" s="258" t="s">
        <v>84</v>
      </c>
      <c r="E82" s="261">
        <v>5862</v>
      </c>
      <c r="F82" s="258" t="s">
        <v>97</v>
      </c>
      <c r="G82" s="259" t="s">
        <v>30</v>
      </c>
      <c r="H82" s="293">
        <v>9173</v>
      </c>
      <c r="I82" s="267">
        <v>622</v>
      </c>
      <c r="J82" s="267">
        <v>82</v>
      </c>
      <c r="K82" s="267">
        <v>91</v>
      </c>
      <c r="L82" s="267">
        <v>106</v>
      </c>
      <c r="M82" s="267">
        <v>106</v>
      </c>
      <c r="N82" s="267">
        <v>117</v>
      </c>
      <c r="O82" s="267">
        <v>120</v>
      </c>
      <c r="P82" s="267">
        <v>125</v>
      </c>
      <c r="Q82" s="267">
        <v>129</v>
      </c>
      <c r="R82" s="267">
        <v>129</v>
      </c>
      <c r="S82" s="267">
        <v>133</v>
      </c>
      <c r="T82" s="267">
        <v>133</v>
      </c>
      <c r="U82" s="267">
        <v>129</v>
      </c>
      <c r="V82" s="267">
        <v>136</v>
      </c>
      <c r="W82" s="267">
        <v>150</v>
      </c>
      <c r="X82" s="267">
        <v>127</v>
      </c>
      <c r="Y82" s="267">
        <v>136</v>
      </c>
      <c r="Z82" s="267">
        <v>135</v>
      </c>
      <c r="AA82" s="267">
        <v>146</v>
      </c>
      <c r="AB82" s="267">
        <v>121</v>
      </c>
      <c r="AC82" s="267">
        <v>136</v>
      </c>
      <c r="AD82" s="267">
        <v>903</v>
      </c>
      <c r="AE82" s="267">
        <v>778</v>
      </c>
      <c r="AF82" s="267">
        <v>661</v>
      </c>
      <c r="AG82" s="267">
        <v>761</v>
      </c>
      <c r="AH82" s="267">
        <v>708</v>
      </c>
      <c r="AI82" s="267">
        <v>612</v>
      </c>
      <c r="AJ82" s="267">
        <v>537</v>
      </c>
      <c r="AK82" s="267">
        <v>423</v>
      </c>
      <c r="AL82" s="267">
        <v>349</v>
      </c>
      <c r="AM82" s="267">
        <v>291</v>
      </c>
      <c r="AN82" s="267">
        <v>246</v>
      </c>
      <c r="AO82" s="267">
        <v>194</v>
      </c>
      <c r="AP82" s="273">
        <v>223</v>
      </c>
      <c r="AQ82" s="290">
        <v>5</v>
      </c>
      <c r="AR82" s="267">
        <v>38</v>
      </c>
      <c r="AS82" s="273">
        <v>44</v>
      </c>
      <c r="AT82" s="311">
        <v>177</v>
      </c>
      <c r="AU82" s="311">
        <v>9173</v>
      </c>
      <c r="AV82" s="378">
        <v>675</v>
      </c>
      <c r="AW82" s="249">
        <v>678</v>
      </c>
      <c r="AX82" s="379">
        <v>4426</v>
      </c>
      <c r="AY82" s="376">
        <v>316</v>
      </c>
    </row>
    <row r="83" spans="2:51" s="167" customFormat="1" x14ac:dyDescent="0.25">
      <c r="B83" s="343">
        <f t="shared" si="4"/>
        <v>67</v>
      </c>
      <c r="C83" s="258" t="s">
        <v>20</v>
      </c>
      <c r="D83" s="258" t="s">
        <v>84</v>
      </c>
      <c r="E83" s="261">
        <v>5982</v>
      </c>
      <c r="F83" s="258" t="s">
        <v>106</v>
      </c>
      <c r="G83" s="259" t="s">
        <v>30</v>
      </c>
      <c r="H83" s="317" t="s">
        <v>256</v>
      </c>
      <c r="I83" s="231" t="s">
        <v>256</v>
      </c>
      <c r="J83" s="231" t="s">
        <v>256</v>
      </c>
      <c r="K83" s="231" t="s">
        <v>256</v>
      </c>
      <c r="L83" s="231" t="s">
        <v>256</v>
      </c>
      <c r="M83" s="231" t="s">
        <v>256</v>
      </c>
      <c r="N83" s="231" t="s">
        <v>256</v>
      </c>
      <c r="O83" s="231" t="s">
        <v>256</v>
      </c>
      <c r="P83" s="231" t="s">
        <v>256</v>
      </c>
      <c r="Q83" s="231" t="s">
        <v>256</v>
      </c>
      <c r="R83" s="231" t="s">
        <v>256</v>
      </c>
      <c r="S83" s="231" t="s">
        <v>256</v>
      </c>
      <c r="T83" s="231" t="s">
        <v>256</v>
      </c>
      <c r="U83" s="231" t="s">
        <v>256</v>
      </c>
      <c r="V83" s="231" t="s">
        <v>256</v>
      </c>
      <c r="W83" s="231" t="s">
        <v>256</v>
      </c>
      <c r="X83" s="231" t="s">
        <v>256</v>
      </c>
      <c r="Y83" s="231" t="s">
        <v>256</v>
      </c>
      <c r="Z83" s="231" t="s">
        <v>256</v>
      </c>
      <c r="AA83" s="231" t="s">
        <v>256</v>
      </c>
      <c r="AB83" s="231" t="s">
        <v>256</v>
      </c>
      <c r="AC83" s="231" t="s">
        <v>256</v>
      </c>
      <c r="AD83" s="231" t="s">
        <v>256</v>
      </c>
      <c r="AE83" s="231" t="s">
        <v>256</v>
      </c>
      <c r="AF83" s="231" t="s">
        <v>256</v>
      </c>
      <c r="AG83" s="231" t="s">
        <v>256</v>
      </c>
      <c r="AH83" s="231" t="s">
        <v>256</v>
      </c>
      <c r="AI83" s="231" t="s">
        <v>256</v>
      </c>
      <c r="AJ83" s="231" t="s">
        <v>256</v>
      </c>
      <c r="AK83" s="231" t="s">
        <v>256</v>
      </c>
      <c r="AL83" s="231" t="s">
        <v>256</v>
      </c>
      <c r="AM83" s="231" t="s">
        <v>256</v>
      </c>
      <c r="AN83" s="231" t="s">
        <v>256</v>
      </c>
      <c r="AO83" s="231" t="s">
        <v>256</v>
      </c>
      <c r="AP83" s="318" t="s">
        <v>256</v>
      </c>
      <c r="AQ83" s="231" t="s">
        <v>256</v>
      </c>
      <c r="AR83" s="231" t="s">
        <v>256</v>
      </c>
      <c r="AS83" s="318" t="s">
        <v>256</v>
      </c>
      <c r="AT83" s="326" t="s">
        <v>256</v>
      </c>
      <c r="AU83" s="326" t="s">
        <v>256</v>
      </c>
      <c r="AV83" s="317" t="s">
        <v>256</v>
      </c>
      <c r="AW83" s="231" t="s">
        <v>256</v>
      </c>
      <c r="AX83" s="318" t="s">
        <v>256</v>
      </c>
      <c r="AY83" s="326" t="s">
        <v>256</v>
      </c>
    </row>
    <row r="84" spans="2:51" s="167" customFormat="1" x14ac:dyDescent="0.25">
      <c r="B84" s="343">
        <f t="shared" ref="B84:B98" si="9">+B83+1</f>
        <v>68</v>
      </c>
      <c r="C84" s="258" t="s">
        <v>20</v>
      </c>
      <c r="D84" s="258" t="s">
        <v>84</v>
      </c>
      <c r="E84" s="261">
        <v>5868</v>
      </c>
      <c r="F84" s="258" t="s">
        <v>103</v>
      </c>
      <c r="G84" s="259" t="s">
        <v>28</v>
      </c>
      <c r="H84" s="293">
        <v>3262</v>
      </c>
      <c r="I84" s="267">
        <v>220</v>
      </c>
      <c r="J84" s="267">
        <v>29</v>
      </c>
      <c r="K84" s="267">
        <v>32</v>
      </c>
      <c r="L84" s="267">
        <v>38</v>
      </c>
      <c r="M84" s="267">
        <v>37</v>
      </c>
      <c r="N84" s="267">
        <v>41</v>
      </c>
      <c r="O84" s="267">
        <v>43</v>
      </c>
      <c r="P84" s="267">
        <v>44</v>
      </c>
      <c r="Q84" s="267">
        <v>44</v>
      </c>
      <c r="R84" s="267">
        <v>48</v>
      </c>
      <c r="S84" s="267">
        <v>47</v>
      </c>
      <c r="T84" s="267">
        <v>48</v>
      </c>
      <c r="U84" s="267">
        <v>45</v>
      </c>
      <c r="V84" s="267">
        <v>49</v>
      </c>
      <c r="W84" s="267">
        <v>52</v>
      </c>
      <c r="X84" s="267">
        <v>46</v>
      </c>
      <c r="Y84" s="267">
        <v>48</v>
      </c>
      <c r="Z84" s="267">
        <v>48</v>
      </c>
      <c r="AA84" s="267">
        <v>52</v>
      </c>
      <c r="AB84" s="267">
        <v>43</v>
      </c>
      <c r="AC84" s="267">
        <v>49</v>
      </c>
      <c r="AD84" s="267">
        <v>320</v>
      </c>
      <c r="AE84" s="267">
        <v>277</v>
      </c>
      <c r="AF84" s="267">
        <v>235</v>
      </c>
      <c r="AG84" s="267">
        <v>271</v>
      </c>
      <c r="AH84" s="267">
        <v>252</v>
      </c>
      <c r="AI84" s="267">
        <v>218</v>
      </c>
      <c r="AJ84" s="267">
        <v>191</v>
      </c>
      <c r="AK84" s="267">
        <v>151</v>
      </c>
      <c r="AL84" s="267">
        <v>124</v>
      </c>
      <c r="AM84" s="267">
        <v>104</v>
      </c>
      <c r="AN84" s="267">
        <v>87</v>
      </c>
      <c r="AO84" s="267">
        <v>70</v>
      </c>
      <c r="AP84" s="273">
        <v>79</v>
      </c>
      <c r="AQ84" s="290">
        <v>2</v>
      </c>
      <c r="AR84" s="267">
        <v>13</v>
      </c>
      <c r="AS84" s="273">
        <v>16</v>
      </c>
      <c r="AT84" s="311">
        <v>62</v>
      </c>
      <c r="AU84" s="311">
        <v>3262</v>
      </c>
      <c r="AV84" s="378">
        <v>240</v>
      </c>
      <c r="AW84" s="249">
        <v>241</v>
      </c>
      <c r="AX84" s="379">
        <v>1573</v>
      </c>
      <c r="AY84" s="376">
        <v>113</v>
      </c>
    </row>
    <row r="85" spans="2:51" s="167" customFormat="1" x14ac:dyDescent="0.25">
      <c r="B85" s="343">
        <f t="shared" si="9"/>
        <v>69</v>
      </c>
      <c r="C85" s="258" t="s">
        <v>20</v>
      </c>
      <c r="D85" s="258" t="s">
        <v>84</v>
      </c>
      <c r="E85" s="261">
        <v>5863</v>
      </c>
      <c r="F85" s="258" t="s">
        <v>98</v>
      </c>
      <c r="G85" s="259" t="s">
        <v>30</v>
      </c>
      <c r="H85" s="293">
        <v>5954</v>
      </c>
      <c r="I85" s="267">
        <v>402</v>
      </c>
      <c r="J85" s="267">
        <v>53</v>
      </c>
      <c r="K85" s="267">
        <v>59</v>
      </c>
      <c r="L85" s="267">
        <v>69</v>
      </c>
      <c r="M85" s="267">
        <v>68</v>
      </c>
      <c r="N85" s="267">
        <v>75</v>
      </c>
      <c r="O85" s="267">
        <v>78</v>
      </c>
      <c r="P85" s="267">
        <v>81</v>
      </c>
      <c r="Q85" s="267">
        <v>81</v>
      </c>
      <c r="R85" s="267">
        <v>86</v>
      </c>
      <c r="S85" s="267">
        <v>86</v>
      </c>
      <c r="T85" s="267">
        <v>87</v>
      </c>
      <c r="U85" s="267">
        <v>83</v>
      </c>
      <c r="V85" s="267">
        <v>88</v>
      </c>
      <c r="W85" s="267">
        <v>95</v>
      </c>
      <c r="X85" s="267">
        <v>84</v>
      </c>
      <c r="Y85" s="267">
        <v>88</v>
      </c>
      <c r="Z85" s="267">
        <v>88</v>
      </c>
      <c r="AA85" s="267">
        <v>95</v>
      </c>
      <c r="AB85" s="267">
        <v>79</v>
      </c>
      <c r="AC85" s="267">
        <v>89</v>
      </c>
      <c r="AD85" s="267">
        <v>585</v>
      </c>
      <c r="AE85" s="267">
        <v>506</v>
      </c>
      <c r="AF85" s="267">
        <v>429</v>
      </c>
      <c r="AG85" s="267">
        <v>495</v>
      </c>
      <c r="AH85" s="267">
        <v>459</v>
      </c>
      <c r="AI85" s="267">
        <v>398</v>
      </c>
      <c r="AJ85" s="267">
        <v>348</v>
      </c>
      <c r="AK85" s="267">
        <v>273</v>
      </c>
      <c r="AL85" s="267">
        <v>227</v>
      </c>
      <c r="AM85" s="267">
        <v>191</v>
      </c>
      <c r="AN85" s="267">
        <v>159</v>
      </c>
      <c r="AO85" s="267">
        <v>128</v>
      </c>
      <c r="AP85" s="273">
        <v>144</v>
      </c>
      <c r="AQ85" s="290">
        <v>3</v>
      </c>
      <c r="AR85" s="267">
        <v>24</v>
      </c>
      <c r="AS85" s="273">
        <v>29</v>
      </c>
      <c r="AT85" s="311">
        <v>113</v>
      </c>
      <c r="AU85" s="311">
        <v>5954</v>
      </c>
      <c r="AV85" s="378">
        <v>439</v>
      </c>
      <c r="AW85" s="249">
        <v>438</v>
      </c>
      <c r="AX85" s="379">
        <v>2871</v>
      </c>
      <c r="AY85" s="376">
        <v>205</v>
      </c>
    </row>
    <row r="86" spans="2:51" s="167" customFormat="1" x14ac:dyDescent="0.25">
      <c r="B86" s="343">
        <f t="shared" si="9"/>
        <v>70</v>
      </c>
      <c r="C86" s="258" t="s">
        <v>20</v>
      </c>
      <c r="D86" s="258" t="s">
        <v>84</v>
      </c>
      <c r="E86" s="261">
        <v>5866</v>
      </c>
      <c r="F86" s="258" t="s">
        <v>101</v>
      </c>
      <c r="G86" s="259" t="s">
        <v>28</v>
      </c>
      <c r="H86" s="293">
        <v>1837</v>
      </c>
      <c r="I86" s="267">
        <v>124</v>
      </c>
      <c r="J86" s="267">
        <v>17</v>
      </c>
      <c r="K86" s="267">
        <v>18</v>
      </c>
      <c r="L86" s="267">
        <v>21</v>
      </c>
      <c r="M86" s="267">
        <v>21</v>
      </c>
      <c r="N86" s="267">
        <v>23</v>
      </c>
      <c r="O86" s="267">
        <v>24</v>
      </c>
      <c r="P86" s="267">
        <v>25</v>
      </c>
      <c r="Q86" s="267">
        <v>25</v>
      </c>
      <c r="R86" s="267">
        <v>27</v>
      </c>
      <c r="S86" s="267">
        <v>26</v>
      </c>
      <c r="T86" s="267">
        <v>27</v>
      </c>
      <c r="U86" s="267">
        <v>26</v>
      </c>
      <c r="V86" s="267">
        <v>28</v>
      </c>
      <c r="W86" s="267">
        <v>30</v>
      </c>
      <c r="X86" s="267">
        <v>26</v>
      </c>
      <c r="Y86" s="267">
        <v>27</v>
      </c>
      <c r="Z86" s="267">
        <v>27</v>
      </c>
      <c r="AA86" s="267">
        <v>29</v>
      </c>
      <c r="AB86" s="267">
        <v>24</v>
      </c>
      <c r="AC86" s="267">
        <v>27</v>
      </c>
      <c r="AD86" s="267">
        <v>180</v>
      </c>
      <c r="AE86" s="267">
        <v>156</v>
      </c>
      <c r="AF86" s="267">
        <v>132</v>
      </c>
      <c r="AG86" s="267">
        <v>153</v>
      </c>
      <c r="AH86" s="267">
        <v>141</v>
      </c>
      <c r="AI86" s="267">
        <v>122</v>
      </c>
      <c r="AJ86" s="267">
        <v>107</v>
      </c>
      <c r="AK86" s="267">
        <v>85</v>
      </c>
      <c r="AL86" s="267">
        <v>70</v>
      </c>
      <c r="AM86" s="267">
        <v>59</v>
      </c>
      <c r="AN86" s="267">
        <v>49</v>
      </c>
      <c r="AO86" s="267">
        <v>40</v>
      </c>
      <c r="AP86" s="273">
        <v>45</v>
      </c>
      <c r="AQ86" s="290">
        <v>1</v>
      </c>
      <c r="AR86" s="267">
        <v>7</v>
      </c>
      <c r="AS86" s="273">
        <v>9</v>
      </c>
      <c r="AT86" s="311">
        <v>35</v>
      </c>
      <c r="AU86" s="311">
        <v>1837</v>
      </c>
      <c r="AV86" s="378">
        <v>135</v>
      </c>
      <c r="AW86" s="249">
        <v>135</v>
      </c>
      <c r="AX86" s="379">
        <v>884</v>
      </c>
      <c r="AY86" s="376">
        <v>63</v>
      </c>
    </row>
    <row r="87" spans="2:51" s="167" customFormat="1" x14ac:dyDescent="0.25">
      <c r="B87" s="343">
        <f t="shared" si="9"/>
        <v>71</v>
      </c>
      <c r="C87" s="258" t="s">
        <v>20</v>
      </c>
      <c r="D87" s="258" t="s">
        <v>84</v>
      </c>
      <c r="E87" s="261">
        <v>5869</v>
      </c>
      <c r="F87" s="258" t="s">
        <v>104</v>
      </c>
      <c r="G87" s="259" t="s">
        <v>28</v>
      </c>
      <c r="H87" s="293">
        <v>3771</v>
      </c>
      <c r="I87" s="267">
        <v>255</v>
      </c>
      <c r="J87" s="267">
        <v>34</v>
      </c>
      <c r="K87" s="267">
        <v>37</v>
      </c>
      <c r="L87" s="267">
        <v>43</v>
      </c>
      <c r="M87" s="267">
        <v>43</v>
      </c>
      <c r="N87" s="267">
        <v>48</v>
      </c>
      <c r="O87" s="267">
        <v>50</v>
      </c>
      <c r="P87" s="267">
        <v>51</v>
      </c>
      <c r="Q87" s="267">
        <v>52</v>
      </c>
      <c r="R87" s="267">
        <v>55</v>
      </c>
      <c r="S87" s="267">
        <v>55</v>
      </c>
      <c r="T87" s="267">
        <v>55</v>
      </c>
      <c r="U87" s="267">
        <v>52</v>
      </c>
      <c r="V87" s="267">
        <v>56</v>
      </c>
      <c r="W87" s="267">
        <v>61</v>
      </c>
      <c r="X87" s="267">
        <v>53</v>
      </c>
      <c r="Y87" s="267">
        <v>56</v>
      </c>
      <c r="Z87" s="267">
        <v>55</v>
      </c>
      <c r="AA87" s="267">
        <v>60</v>
      </c>
      <c r="AB87" s="267">
        <v>50</v>
      </c>
      <c r="AC87" s="267">
        <v>57</v>
      </c>
      <c r="AD87" s="267">
        <v>369</v>
      </c>
      <c r="AE87" s="267">
        <v>320</v>
      </c>
      <c r="AF87" s="267">
        <v>272</v>
      </c>
      <c r="AG87" s="267">
        <v>314</v>
      </c>
      <c r="AH87" s="267">
        <v>291</v>
      </c>
      <c r="AI87" s="267">
        <v>252</v>
      </c>
      <c r="AJ87" s="267">
        <v>221</v>
      </c>
      <c r="AK87" s="267">
        <v>173</v>
      </c>
      <c r="AL87" s="267">
        <v>144</v>
      </c>
      <c r="AM87" s="267">
        <v>120</v>
      </c>
      <c r="AN87" s="267">
        <v>100</v>
      </c>
      <c r="AO87" s="267">
        <v>80</v>
      </c>
      <c r="AP87" s="273">
        <v>92</v>
      </c>
      <c r="AQ87" s="290">
        <v>2</v>
      </c>
      <c r="AR87" s="267">
        <v>16</v>
      </c>
      <c r="AS87" s="273">
        <v>18</v>
      </c>
      <c r="AT87" s="311">
        <v>71</v>
      </c>
      <c r="AU87" s="311">
        <v>3771</v>
      </c>
      <c r="AV87" s="378">
        <v>278</v>
      </c>
      <c r="AW87" s="249">
        <v>277</v>
      </c>
      <c r="AX87" s="379">
        <v>1817</v>
      </c>
      <c r="AY87" s="376">
        <v>130</v>
      </c>
    </row>
    <row r="88" spans="2:51" s="167" customFormat="1" x14ac:dyDescent="0.25">
      <c r="B88" s="343">
        <f t="shared" si="9"/>
        <v>72</v>
      </c>
      <c r="C88" s="258" t="s">
        <v>20</v>
      </c>
      <c r="D88" s="258" t="s">
        <v>84</v>
      </c>
      <c r="E88" s="261">
        <v>5865</v>
      </c>
      <c r="F88" s="258" t="s">
        <v>100</v>
      </c>
      <c r="G88" s="259" t="s">
        <v>28</v>
      </c>
      <c r="H88" s="293">
        <v>1675</v>
      </c>
      <c r="I88" s="267">
        <v>112</v>
      </c>
      <c r="J88" s="267">
        <v>15</v>
      </c>
      <c r="K88" s="267">
        <v>16</v>
      </c>
      <c r="L88" s="267">
        <v>19</v>
      </c>
      <c r="M88" s="267">
        <v>19</v>
      </c>
      <c r="N88" s="267">
        <v>21</v>
      </c>
      <c r="O88" s="267">
        <v>22</v>
      </c>
      <c r="P88" s="267">
        <v>23</v>
      </c>
      <c r="Q88" s="267">
        <v>23</v>
      </c>
      <c r="R88" s="267">
        <v>23</v>
      </c>
      <c r="S88" s="267">
        <v>25</v>
      </c>
      <c r="T88" s="267">
        <v>24</v>
      </c>
      <c r="U88" s="267">
        <v>23</v>
      </c>
      <c r="V88" s="267">
        <v>25</v>
      </c>
      <c r="W88" s="267">
        <v>26</v>
      </c>
      <c r="X88" s="267">
        <v>23</v>
      </c>
      <c r="Y88" s="267">
        <v>25</v>
      </c>
      <c r="Z88" s="267">
        <v>25</v>
      </c>
      <c r="AA88" s="267">
        <v>27</v>
      </c>
      <c r="AB88" s="267">
        <v>22</v>
      </c>
      <c r="AC88" s="267">
        <v>25</v>
      </c>
      <c r="AD88" s="267">
        <v>164</v>
      </c>
      <c r="AE88" s="267">
        <v>143</v>
      </c>
      <c r="AF88" s="267">
        <v>121</v>
      </c>
      <c r="AG88" s="267">
        <v>139</v>
      </c>
      <c r="AH88" s="267">
        <v>129</v>
      </c>
      <c r="AI88" s="267">
        <v>113</v>
      </c>
      <c r="AJ88" s="267">
        <v>98</v>
      </c>
      <c r="AK88" s="267">
        <v>77</v>
      </c>
      <c r="AL88" s="267">
        <v>64</v>
      </c>
      <c r="AM88" s="267">
        <v>54</v>
      </c>
      <c r="AN88" s="267">
        <v>45</v>
      </c>
      <c r="AO88" s="267">
        <v>36</v>
      </c>
      <c r="AP88" s="273">
        <v>41</v>
      </c>
      <c r="AQ88" s="290">
        <v>1</v>
      </c>
      <c r="AR88" s="267">
        <v>7</v>
      </c>
      <c r="AS88" s="273">
        <v>8</v>
      </c>
      <c r="AT88" s="311">
        <v>32</v>
      </c>
      <c r="AU88" s="311">
        <v>1675</v>
      </c>
      <c r="AV88" s="378">
        <v>123</v>
      </c>
      <c r="AW88" s="249">
        <v>124</v>
      </c>
      <c r="AX88" s="379">
        <v>808</v>
      </c>
      <c r="AY88" s="376">
        <v>58</v>
      </c>
    </row>
    <row r="89" spans="2:51" s="167" customFormat="1" x14ac:dyDescent="0.25">
      <c r="B89" s="343">
        <f t="shared" si="9"/>
        <v>73</v>
      </c>
      <c r="C89" s="258" t="s">
        <v>20</v>
      </c>
      <c r="D89" s="258" t="s">
        <v>84</v>
      </c>
      <c r="E89" s="261">
        <v>5943</v>
      </c>
      <c r="F89" s="258" t="s">
        <v>94</v>
      </c>
      <c r="G89" s="259" t="s">
        <v>28</v>
      </c>
      <c r="H89" s="293">
        <v>979</v>
      </c>
      <c r="I89" s="267">
        <v>66</v>
      </c>
      <c r="J89" s="267">
        <v>9</v>
      </c>
      <c r="K89" s="267">
        <v>9</v>
      </c>
      <c r="L89" s="267">
        <v>12</v>
      </c>
      <c r="M89" s="267">
        <v>11</v>
      </c>
      <c r="N89" s="267">
        <v>12</v>
      </c>
      <c r="O89" s="267">
        <v>13</v>
      </c>
      <c r="P89" s="267">
        <v>14</v>
      </c>
      <c r="Q89" s="267">
        <v>14</v>
      </c>
      <c r="R89" s="267">
        <v>14</v>
      </c>
      <c r="S89" s="267">
        <v>14</v>
      </c>
      <c r="T89" s="267">
        <v>14</v>
      </c>
      <c r="U89" s="267">
        <v>13</v>
      </c>
      <c r="V89" s="267">
        <v>14</v>
      </c>
      <c r="W89" s="267">
        <v>16</v>
      </c>
      <c r="X89" s="267">
        <v>14</v>
      </c>
      <c r="Y89" s="267">
        <v>14</v>
      </c>
      <c r="Z89" s="267">
        <v>14</v>
      </c>
      <c r="AA89" s="267">
        <v>15</v>
      </c>
      <c r="AB89" s="267">
        <v>13</v>
      </c>
      <c r="AC89" s="267">
        <v>15</v>
      </c>
      <c r="AD89" s="267">
        <v>96</v>
      </c>
      <c r="AE89" s="267">
        <v>83</v>
      </c>
      <c r="AF89" s="267">
        <v>71</v>
      </c>
      <c r="AG89" s="267">
        <v>81</v>
      </c>
      <c r="AH89" s="267">
        <v>76</v>
      </c>
      <c r="AI89" s="267">
        <v>66</v>
      </c>
      <c r="AJ89" s="267">
        <v>57</v>
      </c>
      <c r="AK89" s="267">
        <v>45</v>
      </c>
      <c r="AL89" s="267">
        <v>38</v>
      </c>
      <c r="AM89" s="267">
        <v>31</v>
      </c>
      <c r="AN89" s="267">
        <v>26</v>
      </c>
      <c r="AO89" s="267">
        <v>21</v>
      </c>
      <c r="AP89" s="273">
        <v>24</v>
      </c>
      <c r="AQ89" s="290">
        <v>0</v>
      </c>
      <c r="AR89" s="267">
        <v>4</v>
      </c>
      <c r="AS89" s="273">
        <v>5</v>
      </c>
      <c r="AT89" s="311">
        <v>18</v>
      </c>
      <c r="AU89" s="311">
        <v>979</v>
      </c>
      <c r="AV89" s="378">
        <v>73</v>
      </c>
      <c r="AW89" s="249">
        <v>72</v>
      </c>
      <c r="AX89" s="379">
        <v>474</v>
      </c>
      <c r="AY89" s="376">
        <v>33</v>
      </c>
    </row>
    <row r="90" spans="2:51" s="167" customFormat="1" x14ac:dyDescent="0.25">
      <c r="B90" s="343">
        <f t="shared" si="9"/>
        <v>74</v>
      </c>
      <c r="C90" s="258" t="s">
        <v>85</v>
      </c>
      <c r="D90" s="258" t="s">
        <v>84</v>
      </c>
      <c r="E90" s="261">
        <v>5935</v>
      </c>
      <c r="F90" s="258" t="s">
        <v>86</v>
      </c>
      <c r="G90" s="259" t="s">
        <v>30</v>
      </c>
      <c r="H90" s="293">
        <v>4570</v>
      </c>
      <c r="I90" s="267">
        <v>371</v>
      </c>
      <c r="J90" s="267">
        <v>51</v>
      </c>
      <c r="K90" s="267">
        <v>53</v>
      </c>
      <c r="L90" s="267">
        <v>57</v>
      </c>
      <c r="M90" s="267">
        <v>68</v>
      </c>
      <c r="N90" s="267">
        <v>71</v>
      </c>
      <c r="O90" s="267">
        <v>71</v>
      </c>
      <c r="P90" s="267">
        <v>48</v>
      </c>
      <c r="Q90" s="267">
        <v>46</v>
      </c>
      <c r="R90" s="267">
        <v>49</v>
      </c>
      <c r="S90" s="267">
        <v>52</v>
      </c>
      <c r="T90" s="267">
        <v>51</v>
      </c>
      <c r="U90" s="267">
        <v>48</v>
      </c>
      <c r="V90" s="267">
        <v>61</v>
      </c>
      <c r="W90" s="267">
        <v>53</v>
      </c>
      <c r="X90" s="267">
        <v>59</v>
      </c>
      <c r="Y90" s="267">
        <v>61</v>
      </c>
      <c r="Z90" s="267">
        <v>64</v>
      </c>
      <c r="AA90" s="267">
        <v>51</v>
      </c>
      <c r="AB90" s="267">
        <v>62</v>
      </c>
      <c r="AC90" s="267">
        <v>53</v>
      </c>
      <c r="AD90" s="267">
        <v>362</v>
      </c>
      <c r="AE90" s="267">
        <v>371</v>
      </c>
      <c r="AF90" s="267">
        <v>353</v>
      </c>
      <c r="AG90" s="267">
        <v>373</v>
      </c>
      <c r="AH90" s="267">
        <v>329</v>
      </c>
      <c r="AI90" s="267">
        <v>305</v>
      </c>
      <c r="AJ90" s="267">
        <v>294</v>
      </c>
      <c r="AK90" s="267">
        <v>253</v>
      </c>
      <c r="AL90" s="267">
        <v>203</v>
      </c>
      <c r="AM90" s="267">
        <v>185</v>
      </c>
      <c r="AN90" s="267">
        <v>149</v>
      </c>
      <c r="AO90" s="267">
        <v>116</v>
      </c>
      <c r="AP90" s="273">
        <v>148</v>
      </c>
      <c r="AQ90" s="290">
        <v>3</v>
      </c>
      <c r="AR90" s="267">
        <v>24</v>
      </c>
      <c r="AS90" s="273">
        <v>26</v>
      </c>
      <c r="AT90" s="311">
        <v>72</v>
      </c>
      <c r="AU90" s="311">
        <v>4570</v>
      </c>
      <c r="AV90" s="378">
        <v>269</v>
      </c>
      <c r="AW90" s="249">
        <v>280</v>
      </c>
      <c r="AX90" s="379">
        <v>2096</v>
      </c>
      <c r="AY90" s="376">
        <v>175</v>
      </c>
    </row>
    <row r="91" spans="2:51" s="167" customFormat="1" x14ac:dyDescent="0.25">
      <c r="B91" s="343">
        <f t="shared" si="9"/>
        <v>75</v>
      </c>
      <c r="C91" s="258" t="s">
        <v>85</v>
      </c>
      <c r="D91" s="258" t="s">
        <v>84</v>
      </c>
      <c r="E91" s="261">
        <v>5942</v>
      </c>
      <c r="F91" s="258" t="s">
        <v>93</v>
      </c>
      <c r="G91" s="259" t="s">
        <v>28</v>
      </c>
      <c r="H91" s="293">
        <v>392</v>
      </c>
      <c r="I91" s="267">
        <v>32</v>
      </c>
      <c r="J91" s="267">
        <v>4</v>
      </c>
      <c r="K91" s="267">
        <v>5</v>
      </c>
      <c r="L91" s="267">
        <v>5</v>
      </c>
      <c r="M91" s="267">
        <v>6</v>
      </c>
      <c r="N91" s="267">
        <v>6</v>
      </c>
      <c r="O91" s="267">
        <v>6</v>
      </c>
      <c r="P91" s="267">
        <v>4</v>
      </c>
      <c r="Q91" s="267">
        <v>4</v>
      </c>
      <c r="R91" s="267">
        <v>4</v>
      </c>
      <c r="S91" s="267">
        <v>5</v>
      </c>
      <c r="T91" s="267">
        <v>5</v>
      </c>
      <c r="U91" s="267">
        <v>4</v>
      </c>
      <c r="V91" s="267">
        <v>5</v>
      </c>
      <c r="W91" s="267">
        <v>5</v>
      </c>
      <c r="X91" s="267">
        <v>5</v>
      </c>
      <c r="Y91" s="267">
        <v>5</v>
      </c>
      <c r="Z91" s="267">
        <v>5</v>
      </c>
      <c r="AA91" s="267">
        <v>4</v>
      </c>
      <c r="AB91" s="267">
        <v>5</v>
      </c>
      <c r="AC91" s="267">
        <v>5</v>
      </c>
      <c r="AD91" s="267">
        <v>32</v>
      </c>
      <c r="AE91" s="267">
        <v>32</v>
      </c>
      <c r="AF91" s="267">
        <v>30</v>
      </c>
      <c r="AG91" s="267">
        <v>32</v>
      </c>
      <c r="AH91" s="267">
        <v>28</v>
      </c>
      <c r="AI91" s="267">
        <v>27</v>
      </c>
      <c r="AJ91" s="267">
        <v>25</v>
      </c>
      <c r="AK91" s="267">
        <v>22</v>
      </c>
      <c r="AL91" s="267">
        <v>17</v>
      </c>
      <c r="AM91" s="267">
        <v>15</v>
      </c>
      <c r="AN91" s="267">
        <v>13</v>
      </c>
      <c r="AO91" s="267">
        <v>10</v>
      </c>
      <c r="AP91" s="273">
        <v>12</v>
      </c>
      <c r="AQ91" s="290">
        <v>0</v>
      </c>
      <c r="AR91" s="267">
        <v>2</v>
      </c>
      <c r="AS91" s="273">
        <v>2</v>
      </c>
      <c r="AT91" s="311">
        <v>6</v>
      </c>
      <c r="AU91" s="311">
        <v>392</v>
      </c>
      <c r="AV91" s="378">
        <v>23</v>
      </c>
      <c r="AW91" s="249">
        <v>24</v>
      </c>
      <c r="AX91" s="379">
        <v>179</v>
      </c>
      <c r="AY91" s="376">
        <v>14</v>
      </c>
    </row>
    <row r="92" spans="2:51" s="167" customFormat="1" x14ac:dyDescent="0.25">
      <c r="B92" s="343">
        <f t="shared" si="9"/>
        <v>76</v>
      </c>
      <c r="C92" s="258" t="s">
        <v>85</v>
      </c>
      <c r="D92" s="258" t="s">
        <v>84</v>
      </c>
      <c r="E92" s="261">
        <v>5936</v>
      </c>
      <c r="F92" s="258" t="s">
        <v>87</v>
      </c>
      <c r="G92" s="259" t="s">
        <v>30</v>
      </c>
      <c r="H92" s="293">
        <v>2737</v>
      </c>
      <c r="I92" s="267">
        <v>224</v>
      </c>
      <c r="J92" s="267">
        <v>30</v>
      </c>
      <c r="K92" s="267">
        <v>33</v>
      </c>
      <c r="L92" s="267">
        <v>34</v>
      </c>
      <c r="M92" s="267">
        <v>41</v>
      </c>
      <c r="N92" s="267">
        <v>42</v>
      </c>
      <c r="O92" s="267">
        <v>44</v>
      </c>
      <c r="P92" s="267">
        <v>29</v>
      </c>
      <c r="Q92" s="267">
        <v>29</v>
      </c>
      <c r="R92" s="267">
        <v>31</v>
      </c>
      <c r="S92" s="267">
        <v>32</v>
      </c>
      <c r="T92" s="267">
        <v>29</v>
      </c>
      <c r="U92" s="267">
        <v>29</v>
      </c>
      <c r="V92" s="267">
        <v>36</v>
      </c>
      <c r="W92" s="267">
        <v>31</v>
      </c>
      <c r="X92" s="267">
        <v>37</v>
      </c>
      <c r="Y92" s="267">
        <v>34</v>
      </c>
      <c r="Z92" s="267">
        <v>36</v>
      </c>
      <c r="AA92" s="267">
        <v>29</v>
      </c>
      <c r="AB92" s="267">
        <v>35</v>
      </c>
      <c r="AC92" s="267">
        <v>31</v>
      </c>
      <c r="AD92" s="267">
        <v>218</v>
      </c>
      <c r="AE92" s="267">
        <v>221</v>
      </c>
      <c r="AF92" s="267">
        <v>211</v>
      </c>
      <c r="AG92" s="267">
        <v>225</v>
      </c>
      <c r="AH92" s="267">
        <v>197</v>
      </c>
      <c r="AI92" s="267">
        <v>184</v>
      </c>
      <c r="AJ92" s="267">
        <v>175</v>
      </c>
      <c r="AK92" s="267">
        <v>152</v>
      </c>
      <c r="AL92" s="267">
        <v>122</v>
      </c>
      <c r="AM92" s="267">
        <v>111</v>
      </c>
      <c r="AN92" s="267">
        <v>90</v>
      </c>
      <c r="AO92" s="267">
        <v>71</v>
      </c>
      <c r="AP92" s="273">
        <v>88</v>
      </c>
      <c r="AQ92" s="290">
        <v>2</v>
      </c>
      <c r="AR92" s="267">
        <v>15</v>
      </c>
      <c r="AS92" s="273">
        <v>16</v>
      </c>
      <c r="AT92" s="311">
        <v>44</v>
      </c>
      <c r="AU92" s="311">
        <v>2737</v>
      </c>
      <c r="AV92" s="378">
        <v>162</v>
      </c>
      <c r="AW92" s="249">
        <v>168</v>
      </c>
      <c r="AX92" s="379">
        <v>1257</v>
      </c>
      <c r="AY92" s="376">
        <v>104</v>
      </c>
    </row>
    <row r="93" spans="2:51" s="167" customFormat="1" x14ac:dyDescent="0.25">
      <c r="B93" s="343">
        <f t="shared" si="9"/>
        <v>77</v>
      </c>
      <c r="C93" s="258" t="s">
        <v>85</v>
      </c>
      <c r="D93" s="258" t="s">
        <v>84</v>
      </c>
      <c r="E93" s="261">
        <v>5937</v>
      </c>
      <c r="F93" s="258" t="s">
        <v>88</v>
      </c>
      <c r="G93" s="259" t="s">
        <v>30</v>
      </c>
      <c r="H93" s="293">
        <v>4607</v>
      </c>
      <c r="I93" s="267">
        <v>377</v>
      </c>
      <c r="J93" s="267">
        <v>51</v>
      </c>
      <c r="K93" s="267">
        <v>56</v>
      </c>
      <c r="L93" s="267">
        <v>57</v>
      </c>
      <c r="M93" s="267">
        <v>69</v>
      </c>
      <c r="N93" s="267">
        <v>71</v>
      </c>
      <c r="O93" s="267">
        <v>73</v>
      </c>
      <c r="P93" s="267">
        <v>48</v>
      </c>
      <c r="Q93" s="267">
        <v>48</v>
      </c>
      <c r="R93" s="267">
        <v>52</v>
      </c>
      <c r="S93" s="267">
        <v>54</v>
      </c>
      <c r="T93" s="267">
        <v>49</v>
      </c>
      <c r="U93" s="267">
        <v>48</v>
      </c>
      <c r="V93" s="267">
        <v>60</v>
      </c>
      <c r="W93" s="267">
        <v>52</v>
      </c>
      <c r="X93" s="267">
        <v>62</v>
      </c>
      <c r="Y93" s="267">
        <v>58</v>
      </c>
      <c r="Z93" s="267">
        <v>60</v>
      </c>
      <c r="AA93" s="267">
        <v>50</v>
      </c>
      <c r="AB93" s="267">
        <v>59</v>
      </c>
      <c r="AC93" s="267">
        <v>53</v>
      </c>
      <c r="AD93" s="267">
        <v>366</v>
      </c>
      <c r="AE93" s="267">
        <v>373</v>
      </c>
      <c r="AF93" s="267">
        <v>356</v>
      </c>
      <c r="AG93" s="267">
        <v>377</v>
      </c>
      <c r="AH93" s="267">
        <v>332</v>
      </c>
      <c r="AI93" s="267">
        <v>311</v>
      </c>
      <c r="AJ93" s="267">
        <v>295</v>
      </c>
      <c r="AK93" s="267">
        <v>256</v>
      </c>
      <c r="AL93" s="267">
        <v>205</v>
      </c>
      <c r="AM93" s="267">
        <v>187</v>
      </c>
      <c r="AN93" s="267">
        <v>152</v>
      </c>
      <c r="AO93" s="267">
        <v>119</v>
      </c>
      <c r="AP93" s="273">
        <v>148</v>
      </c>
      <c r="AQ93" s="290">
        <v>3</v>
      </c>
      <c r="AR93" s="267">
        <v>24</v>
      </c>
      <c r="AS93" s="273">
        <v>26</v>
      </c>
      <c r="AT93" s="311">
        <v>74</v>
      </c>
      <c r="AU93" s="311">
        <v>4607</v>
      </c>
      <c r="AV93" s="378">
        <v>271</v>
      </c>
      <c r="AW93" s="249">
        <v>282</v>
      </c>
      <c r="AX93" s="379">
        <v>2113</v>
      </c>
      <c r="AY93" s="376">
        <v>176</v>
      </c>
    </row>
    <row r="94" spans="2:51" s="167" customFormat="1" x14ac:dyDescent="0.25">
      <c r="B94" s="343">
        <f t="shared" si="9"/>
        <v>78</v>
      </c>
      <c r="C94" s="258" t="s">
        <v>85</v>
      </c>
      <c r="D94" s="258" t="s">
        <v>84</v>
      </c>
      <c r="E94" s="261">
        <v>5938</v>
      </c>
      <c r="F94" s="258" t="s">
        <v>89</v>
      </c>
      <c r="G94" s="259" t="s">
        <v>49</v>
      </c>
      <c r="H94" s="293">
        <v>4542</v>
      </c>
      <c r="I94" s="267">
        <v>373</v>
      </c>
      <c r="J94" s="267">
        <v>50</v>
      </c>
      <c r="K94" s="267">
        <v>56</v>
      </c>
      <c r="L94" s="267">
        <v>56</v>
      </c>
      <c r="M94" s="267">
        <v>68</v>
      </c>
      <c r="N94" s="267">
        <v>70</v>
      </c>
      <c r="O94" s="267">
        <v>73</v>
      </c>
      <c r="P94" s="267">
        <v>47</v>
      </c>
      <c r="Q94" s="267">
        <v>47</v>
      </c>
      <c r="R94" s="267">
        <v>52</v>
      </c>
      <c r="S94" s="267">
        <v>52</v>
      </c>
      <c r="T94" s="267">
        <v>49</v>
      </c>
      <c r="U94" s="267">
        <v>47</v>
      </c>
      <c r="V94" s="267">
        <v>59</v>
      </c>
      <c r="W94" s="267">
        <v>51</v>
      </c>
      <c r="X94" s="267">
        <v>61</v>
      </c>
      <c r="Y94" s="267">
        <v>58</v>
      </c>
      <c r="Z94" s="267">
        <v>60</v>
      </c>
      <c r="AA94" s="267">
        <v>49</v>
      </c>
      <c r="AB94" s="267">
        <v>58</v>
      </c>
      <c r="AC94" s="267">
        <v>52</v>
      </c>
      <c r="AD94" s="267">
        <v>361</v>
      </c>
      <c r="AE94" s="267">
        <v>368</v>
      </c>
      <c r="AF94" s="267">
        <v>351</v>
      </c>
      <c r="AG94" s="267">
        <v>371</v>
      </c>
      <c r="AH94" s="267">
        <v>327</v>
      </c>
      <c r="AI94" s="267">
        <v>307</v>
      </c>
      <c r="AJ94" s="267">
        <v>291</v>
      </c>
      <c r="AK94" s="267">
        <v>253</v>
      </c>
      <c r="AL94" s="267">
        <v>202</v>
      </c>
      <c r="AM94" s="267">
        <v>184</v>
      </c>
      <c r="AN94" s="267">
        <v>150</v>
      </c>
      <c r="AO94" s="267">
        <v>117</v>
      </c>
      <c r="AP94" s="273">
        <v>145</v>
      </c>
      <c r="AQ94" s="290">
        <v>3</v>
      </c>
      <c r="AR94" s="267">
        <v>23</v>
      </c>
      <c r="AS94" s="273">
        <v>26</v>
      </c>
      <c r="AT94" s="311">
        <v>72</v>
      </c>
      <c r="AU94" s="311">
        <v>4542</v>
      </c>
      <c r="AV94" s="378">
        <v>268</v>
      </c>
      <c r="AW94" s="249">
        <v>279</v>
      </c>
      <c r="AX94" s="379">
        <v>2087</v>
      </c>
      <c r="AY94" s="376">
        <v>174</v>
      </c>
    </row>
    <row r="95" spans="2:51" s="167" customFormat="1" x14ac:dyDescent="0.25">
      <c r="B95" s="343">
        <f t="shared" si="9"/>
        <v>79</v>
      </c>
      <c r="C95" s="258" t="s">
        <v>85</v>
      </c>
      <c r="D95" s="258" t="s">
        <v>84</v>
      </c>
      <c r="E95" s="261">
        <v>5941</v>
      </c>
      <c r="F95" s="258" t="s">
        <v>92</v>
      </c>
      <c r="G95" s="259" t="s">
        <v>28</v>
      </c>
      <c r="H95" s="293">
        <v>1639</v>
      </c>
      <c r="I95" s="267">
        <v>134</v>
      </c>
      <c r="J95" s="267">
        <v>18</v>
      </c>
      <c r="K95" s="267">
        <v>20</v>
      </c>
      <c r="L95" s="267">
        <v>21</v>
      </c>
      <c r="M95" s="267">
        <v>24</v>
      </c>
      <c r="N95" s="267">
        <v>25</v>
      </c>
      <c r="O95" s="267">
        <v>26</v>
      </c>
      <c r="P95" s="267">
        <v>17</v>
      </c>
      <c r="Q95" s="267">
        <v>18</v>
      </c>
      <c r="R95" s="267">
        <v>19</v>
      </c>
      <c r="S95" s="267">
        <v>20</v>
      </c>
      <c r="T95" s="267">
        <v>17</v>
      </c>
      <c r="U95" s="267">
        <v>17</v>
      </c>
      <c r="V95" s="267">
        <v>21</v>
      </c>
      <c r="W95" s="267">
        <v>18</v>
      </c>
      <c r="X95" s="267">
        <v>22</v>
      </c>
      <c r="Y95" s="267">
        <v>21</v>
      </c>
      <c r="Z95" s="267">
        <v>21</v>
      </c>
      <c r="AA95" s="267">
        <v>18</v>
      </c>
      <c r="AB95" s="267">
        <v>21</v>
      </c>
      <c r="AC95" s="267">
        <v>18</v>
      </c>
      <c r="AD95" s="267">
        <v>130</v>
      </c>
      <c r="AE95" s="267">
        <v>133</v>
      </c>
      <c r="AF95" s="267">
        <v>126</v>
      </c>
      <c r="AG95" s="267">
        <v>134</v>
      </c>
      <c r="AH95" s="267">
        <v>118</v>
      </c>
      <c r="AI95" s="267">
        <v>111</v>
      </c>
      <c r="AJ95" s="267">
        <v>105</v>
      </c>
      <c r="AK95" s="267">
        <v>91</v>
      </c>
      <c r="AL95" s="267">
        <v>74</v>
      </c>
      <c r="AM95" s="267">
        <v>66</v>
      </c>
      <c r="AN95" s="267">
        <v>54</v>
      </c>
      <c r="AO95" s="267">
        <v>42</v>
      </c>
      <c r="AP95" s="273">
        <v>53</v>
      </c>
      <c r="AQ95" s="290">
        <v>1</v>
      </c>
      <c r="AR95" s="267">
        <v>9</v>
      </c>
      <c r="AS95" s="273">
        <v>9</v>
      </c>
      <c r="AT95" s="311">
        <v>26</v>
      </c>
      <c r="AU95" s="311">
        <v>1639</v>
      </c>
      <c r="AV95" s="378">
        <v>97</v>
      </c>
      <c r="AW95" s="249">
        <v>100</v>
      </c>
      <c r="AX95" s="379">
        <v>753</v>
      </c>
      <c r="AY95" s="376">
        <v>63</v>
      </c>
    </row>
    <row r="96" spans="2:51" s="167" customFormat="1" x14ac:dyDescent="0.25">
      <c r="B96" s="343">
        <f t="shared" si="9"/>
        <v>80</v>
      </c>
      <c r="C96" s="258" t="s">
        <v>85</v>
      </c>
      <c r="D96" s="258" t="s">
        <v>84</v>
      </c>
      <c r="E96" s="261">
        <v>5940</v>
      </c>
      <c r="F96" s="258" t="s">
        <v>91</v>
      </c>
      <c r="G96" s="259" t="s">
        <v>28</v>
      </c>
      <c r="H96" s="293">
        <v>3784</v>
      </c>
      <c r="I96" s="267">
        <v>310</v>
      </c>
      <c r="J96" s="267">
        <v>42</v>
      </c>
      <c r="K96" s="267">
        <v>46</v>
      </c>
      <c r="L96" s="267">
        <v>47</v>
      </c>
      <c r="M96" s="267">
        <v>57</v>
      </c>
      <c r="N96" s="267">
        <v>58</v>
      </c>
      <c r="O96" s="267">
        <v>60</v>
      </c>
      <c r="P96" s="267">
        <v>39</v>
      </c>
      <c r="Q96" s="267">
        <v>40</v>
      </c>
      <c r="R96" s="267">
        <v>42</v>
      </c>
      <c r="S96" s="267">
        <v>44</v>
      </c>
      <c r="T96" s="267">
        <v>41</v>
      </c>
      <c r="U96" s="267">
        <v>40</v>
      </c>
      <c r="V96" s="267">
        <v>49</v>
      </c>
      <c r="W96" s="267">
        <v>42</v>
      </c>
      <c r="X96" s="267">
        <v>51</v>
      </c>
      <c r="Y96" s="267">
        <v>48</v>
      </c>
      <c r="Z96" s="267">
        <v>49</v>
      </c>
      <c r="AA96" s="267">
        <v>41</v>
      </c>
      <c r="AB96" s="267">
        <v>49</v>
      </c>
      <c r="AC96" s="267">
        <v>43</v>
      </c>
      <c r="AD96" s="267">
        <v>302</v>
      </c>
      <c r="AE96" s="267">
        <v>307</v>
      </c>
      <c r="AF96" s="267">
        <v>292</v>
      </c>
      <c r="AG96" s="267">
        <v>309</v>
      </c>
      <c r="AH96" s="267">
        <v>273</v>
      </c>
      <c r="AI96" s="267">
        <v>255</v>
      </c>
      <c r="AJ96" s="267">
        <v>243</v>
      </c>
      <c r="AK96" s="267">
        <v>210</v>
      </c>
      <c r="AL96" s="267">
        <v>168</v>
      </c>
      <c r="AM96" s="267">
        <v>153</v>
      </c>
      <c r="AN96" s="267">
        <v>125</v>
      </c>
      <c r="AO96" s="267">
        <v>98</v>
      </c>
      <c r="AP96" s="273">
        <v>121</v>
      </c>
      <c r="AQ96" s="290">
        <v>2</v>
      </c>
      <c r="AR96" s="267">
        <v>20</v>
      </c>
      <c r="AS96" s="273">
        <v>22</v>
      </c>
      <c r="AT96" s="311">
        <v>60</v>
      </c>
      <c r="AU96" s="311">
        <v>3784</v>
      </c>
      <c r="AV96" s="378">
        <v>224</v>
      </c>
      <c r="AW96" s="249">
        <v>232</v>
      </c>
      <c r="AX96" s="379">
        <v>1737</v>
      </c>
      <c r="AY96" s="376">
        <v>145</v>
      </c>
    </row>
    <row r="97" spans="2:51" s="167" customFormat="1" x14ac:dyDescent="0.25">
      <c r="B97" s="343">
        <f t="shared" si="9"/>
        <v>81</v>
      </c>
      <c r="C97" s="258" t="s">
        <v>85</v>
      </c>
      <c r="D97" s="258" t="s">
        <v>84</v>
      </c>
      <c r="E97" s="261">
        <v>5939</v>
      </c>
      <c r="F97" s="258" t="s">
        <v>90</v>
      </c>
      <c r="G97" s="259" t="s">
        <v>28</v>
      </c>
      <c r="H97" s="293">
        <v>903</v>
      </c>
      <c r="I97" s="267">
        <v>74</v>
      </c>
      <c r="J97" s="267">
        <v>10</v>
      </c>
      <c r="K97" s="267">
        <v>11</v>
      </c>
      <c r="L97" s="267">
        <v>11</v>
      </c>
      <c r="M97" s="267">
        <v>13</v>
      </c>
      <c r="N97" s="267">
        <v>14</v>
      </c>
      <c r="O97" s="267">
        <v>15</v>
      </c>
      <c r="P97" s="267">
        <v>9</v>
      </c>
      <c r="Q97" s="267">
        <v>10</v>
      </c>
      <c r="R97" s="267">
        <v>11</v>
      </c>
      <c r="S97" s="267">
        <v>11</v>
      </c>
      <c r="T97" s="267">
        <v>10</v>
      </c>
      <c r="U97" s="267">
        <v>10</v>
      </c>
      <c r="V97" s="267">
        <v>12</v>
      </c>
      <c r="W97" s="267">
        <v>10</v>
      </c>
      <c r="X97" s="267">
        <v>11</v>
      </c>
      <c r="Y97" s="267">
        <v>11</v>
      </c>
      <c r="Z97" s="267">
        <v>11</v>
      </c>
      <c r="AA97" s="267">
        <v>10</v>
      </c>
      <c r="AB97" s="267">
        <v>11</v>
      </c>
      <c r="AC97" s="267">
        <v>11</v>
      </c>
      <c r="AD97" s="267">
        <v>72</v>
      </c>
      <c r="AE97" s="267">
        <v>73</v>
      </c>
      <c r="AF97" s="267">
        <v>69</v>
      </c>
      <c r="AG97" s="267">
        <v>74</v>
      </c>
      <c r="AH97" s="267">
        <v>65</v>
      </c>
      <c r="AI97" s="267">
        <v>61</v>
      </c>
      <c r="AJ97" s="267">
        <v>58</v>
      </c>
      <c r="AK97" s="267">
        <v>50</v>
      </c>
      <c r="AL97" s="267">
        <v>40</v>
      </c>
      <c r="AM97" s="267">
        <v>37</v>
      </c>
      <c r="AN97" s="267">
        <v>30</v>
      </c>
      <c r="AO97" s="267">
        <v>23</v>
      </c>
      <c r="AP97" s="273">
        <v>29</v>
      </c>
      <c r="AQ97" s="290">
        <v>0</v>
      </c>
      <c r="AR97" s="267">
        <v>5</v>
      </c>
      <c r="AS97" s="273">
        <v>5</v>
      </c>
      <c r="AT97" s="311">
        <v>15</v>
      </c>
      <c r="AU97" s="311">
        <v>903</v>
      </c>
      <c r="AV97" s="378">
        <v>53</v>
      </c>
      <c r="AW97" s="249">
        <v>55</v>
      </c>
      <c r="AX97" s="379">
        <v>412</v>
      </c>
      <c r="AY97" s="376">
        <v>34</v>
      </c>
    </row>
    <row r="98" spans="2:51" s="167" customFormat="1" ht="15.75" thickBot="1" x14ac:dyDescent="0.3">
      <c r="B98" s="343">
        <f t="shared" si="9"/>
        <v>82</v>
      </c>
      <c r="C98" s="258" t="s">
        <v>20</v>
      </c>
      <c r="D98" s="258" t="s">
        <v>84</v>
      </c>
      <c r="E98" s="261">
        <v>5944</v>
      </c>
      <c r="F98" s="258" t="s">
        <v>95</v>
      </c>
      <c r="G98" s="259" t="s">
        <v>30</v>
      </c>
      <c r="H98" s="293">
        <v>8203</v>
      </c>
      <c r="I98" s="267">
        <v>554</v>
      </c>
      <c r="J98" s="267">
        <v>73</v>
      </c>
      <c r="K98" s="267">
        <v>81</v>
      </c>
      <c r="L98" s="267">
        <v>95</v>
      </c>
      <c r="M98" s="267">
        <v>94</v>
      </c>
      <c r="N98" s="267">
        <v>103</v>
      </c>
      <c r="O98" s="267">
        <v>108</v>
      </c>
      <c r="P98" s="267">
        <v>111</v>
      </c>
      <c r="Q98" s="267">
        <v>112</v>
      </c>
      <c r="R98" s="267">
        <v>119</v>
      </c>
      <c r="S98" s="267">
        <v>118</v>
      </c>
      <c r="T98" s="267">
        <v>120</v>
      </c>
      <c r="U98" s="267">
        <v>114</v>
      </c>
      <c r="V98" s="267">
        <v>123</v>
      </c>
      <c r="W98" s="267">
        <v>132</v>
      </c>
      <c r="X98" s="267">
        <v>115</v>
      </c>
      <c r="Y98" s="267">
        <v>121</v>
      </c>
      <c r="Z98" s="267">
        <v>120</v>
      </c>
      <c r="AA98" s="267">
        <v>131</v>
      </c>
      <c r="AB98" s="267">
        <v>109</v>
      </c>
      <c r="AC98" s="267">
        <v>123</v>
      </c>
      <c r="AD98" s="267">
        <v>804</v>
      </c>
      <c r="AE98" s="267">
        <v>696</v>
      </c>
      <c r="AF98" s="267">
        <v>591</v>
      </c>
      <c r="AG98" s="267">
        <v>682</v>
      </c>
      <c r="AH98" s="267">
        <v>633</v>
      </c>
      <c r="AI98" s="267">
        <v>548</v>
      </c>
      <c r="AJ98" s="267">
        <v>480</v>
      </c>
      <c r="AK98" s="267">
        <v>378</v>
      </c>
      <c r="AL98" s="267">
        <v>313</v>
      </c>
      <c r="AM98" s="267">
        <v>262</v>
      </c>
      <c r="AN98" s="267">
        <v>219</v>
      </c>
      <c r="AO98" s="267">
        <v>175</v>
      </c>
      <c r="AP98" s="273">
        <v>200</v>
      </c>
      <c r="AQ98" s="290">
        <v>4</v>
      </c>
      <c r="AR98" s="267">
        <v>34</v>
      </c>
      <c r="AS98" s="273">
        <v>39</v>
      </c>
      <c r="AT98" s="311">
        <v>156</v>
      </c>
      <c r="AU98" s="311">
        <v>8203</v>
      </c>
      <c r="AV98" s="378">
        <v>603</v>
      </c>
      <c r="AW98" s="249">
        <v>603</v>
      </c>
      <c r="AX98" s="379">
        <v>3954</v>
      </c>
      <c r="AY98" s="376">
        <v>282</v>
      </c>
    </row>
    <row r="99" spans="2:51" s="224" customFormat="1" ht="15.75" thickBot="1" x14ac:dyDescent="0.3">
      <c r="B99" s="334"/>
      <c r="C99" s="266" t="s">
        <v>0</v>
      </c>
      <c r="D99" s="266" t="s">
        <v>139</v>
      </c>
      <c r="E99" s="266" t="s">
        <v>1</v>
      </c>
      <c r="F99" s="266" t="s">
        <v>198</v>
      </c>
      <c r="G99" s="233"/>
      <c r="H99" s="321">
        <f>+SUM(H100:H107)</f>
        <v>100364</v>
      </c>
      <c r="I99" s="268">
        <f t="shared" ref="I99:AY99" si="10">+SUM(I100:I107)</f>
        <v>6768</v>
      </c>
      <c r="J99" s="268">
        <f t="shared" si="10"/>
        <v>893</v>
      </c>
      <c r="K99" s="268">
        <f t="shared" si="10"/>
        <v>988</v>
      </c>
      <c r="L99" s="268">
        <f t="shared" si="10"/>
        <v>1156</v>
      </c>
      <c r="M99" s="268">
        <f t="shared" si="10"/>
        <v>1148</v>
      </c>
      <c r="N99" s="268">
        <f t="shared" si="10"/>
        <v>1263</v>
      </c>
      <c r="O99" s="268">
        <f t="shared" si="10"/>
        <v>1320</v>
      </c>
      <c r="P99" s="268">
        <f t="shared" si="10"/>
        <v>1367</v>
      </c>
      <c r="Q99" s="268">
        <f t="shared" si="10"/>
        <v>1376</v>
      </c>
      <c r="R99" s="268">
        <f t="shared" si="10"/>
        <v>1450</v>
      </c>
      <c r="S99" s="268">
        <f t="shared" si="10"/>
        <v>1450</v>
      </c>
      <c r="T99" s="268">
        <f t="shared" si="10"/>
        <v>1466</v>
      </c>
      <c r="U99" s="268">
        <f t="shared" si="10"/>
        <v>1397</v>
      </c>
      <c r="V99" s="268">
        <f t="shared" si="10"/>
        <v>1496</v>
      </c>
      <c r="W99" s="268">
        <f t="shared" si="10"/>
        <v>1618</v>
      </c>
      <c r="X99" s="268">
        <f t="shared" si="10"/>
        <v>1414</v>
      </c>
      <c r="Y99" s="268">
        <f t="shared" si="10"/>
        <v>1482</v>
      </c>
      <c r="Z99" s="268">
        <f t="shared" si="10"/>
        <v>1475</v>
      </c>
      <c r="AA99" s="268">
        <f t="shared" si="10"/>
        <v>1594</v>
      </c>
      <c r="AB99" s="268">
        <f t="shared" si="10"/>
        <v>1326</v>
      </c>
      <c r="AC99" s="268">
        <f t="shared" si="10"/>
        <v>1508</v>
      </c>
      <c r="AD99" s="268">
        <f t="shared" si="10"/>
        <v>9838</v>
      </c>
      <c r="AE99" s="268">
        <f t="shared" si="10"/>
        <v>8523</v>
      </c>
      <c r="AF99" s="268">
        <f t="shared" si="10"/>
        <v>7231</v>
      </c>
      <c r="AG99" s="268">
        <f t="shared" si="10"/>
        <v>8348</v>
      </c>
      <c r="AH99" s="268">
        <f t="shared" si="10"/>
        <v>7735</v>
      </c>
      <c r="AI99" s="268">
        <f t="shared" si="10"/>
        <v>6709</v>
      </c>
      <c r="AJ99" s="268">
        <f t="shared" si="10"/>
        <v>5869</v>
      </c>
      <c r="AK99" s="268">
        <f t="shared" si="10"/>
        <v>4621</v>
      </c>
      <c r="AL99" s="268">
        <f t="shared" si="10"/>
        <v>3828</v>
      </c>
      <c r="AM99" s="268">
        <f t="shared" si="10"/>
        <v>3208</v>
      </c>
      <c r="AN99" s="268">
        <f t="shared" si="10"/>
        <v>2678</v>
      </c>
      <c r="AO99" s="268">
        <f t="shared" si="10"/>
        <v>2144</v>
      </c>
      <c r="AP99" s="322">
        <f t="shared" si="10"/>
        <v>2445</v>
      </c>
      <c r="AQ99" s="268">
        <f t="shared" si="10"/>
        <v>54</v>
      </c>
      <c r="AR99" s="268">
        <f t="shared" si="10"/>
        <v>410</v>
      </c>
      <c r="AS99" s="322">
        <f t="shared" si="10"/>
        <v>484</v>
      </c>
      <c r="AT99" s="328">
        <f t="shared" si="10"/>
        <v>1916</v>
      </c>
      <c r="AU99" s="328">
        <f t="shared" si="10"/>
        <v>100364</v>
      </c>
      <c r="AV99" s="321">
        <f t="shared" si="10"/>
        <v>7388</v>
      </c>
      <c r="AW99" s="268">
        <f t="shared" si="10"/>
        <v>7386</v>
      </c>
      <c r="AX99" s="322">
        <f t="shared" si="10"/>
        <v>48382</v>
      </c>
      <c r="AY99" s="328">
        <f t="shared" si="10"/>
        <v>3453</v>
      </c>
    </row>
    <row r="100" spans="2:51" s="167" customFormat="1" x14ac:dyDescent="0.25">
      <c r="B100" s="342">
        <f>+B98+1</f>
        <v>83</v>
      </c>
      <c r="C100" s="234" t="s">
        <v>20</v>
      </c>
      <c r="D100" s="234" t="s">
        <v>84</v>
      </c>
      <c r="E100" s="243">
        <v>5897</v>
      </c>
      <c r="F100" s="234" t="s">
        <v>108</v>
      </c>
      <c r="G100" s="235" t="s">
        <v>30</v>
      </c>
      <c r="H100" s="293">
        <v>23306</v>
      </c>
      <c r="I100" s="267">
        <v>1571</v>
      </c>
      <c r="J100" s="267">
        <v>207</v>
      </c>
      <c r="K100" s="267">
        <v>229</v>
      </c>
      <c r="L100" s="267">
        <v>269</v>
      </c>
      <c r="M100" s="267">
        <v>267</v>
      </c>
      <c r="N100" s="267">
        <v>293</v>
      </c>
      <c r="O100" s="267">
        <v>306</v>
      </c>
      <c r="P100" s="267">
        <v>317</v>
      </c>
      <c r="Q100" s="267">
        <v>320</v>
      </c>
      <c r="R100" s="267">
        <v>337</v>
      </c>
      <c r="S100" s="267">
        <v>336</v>
      </c>
      <c r="T100" s="267">
        <v>339</v>
      </c>
      <c r="U100" s="267">
        <v>326</v>
      </c>
      <c r="V100" s="267">
        <v>348</v>
      </c>
      <c r="W100" s="267">
        <v>376</v>
      </c>
      <c r="X100" s="267">
        <v>329</v>
      </c>
      <c r="Y100" s="267">
        <v>344</v>
      </c>
      <c r="Z100" s="267">
        <v>342</v>
      </c>
      <c r="AA100" s="267">
        <v>369</v>
      </c>
      <c r="AB100" s="267">
        <v>308</v>
      </c>
      <c r="AC100" s="267">
        <v>350</v>
      </c>
      <c r="AD100" s="267">
        <v>2285</v>
      </c>
      <c r="AE100" s="267">
        <v>1980</v>
      </c>
      <c r="AF100" s="267">
        <v>1678</v>
      </c>
      <c r="AG100" s="267">
        <v>1937</v>
      </c>
      <c r="AH100" s="267">
        <v>1797</v>
      </c>
      <c r="AI100" s="267">
        <v>1558</v>
      </c>
      <c r="AJ100" s="267">
        <v>1364</v>
      </c>
      <c r="AK100" s="267">
        <v>1074</v>
      </c>
      <c r="AL100" s="267">
        <v>889</v>
      </c>
      <c r="AM100" s="267">
        <v>745</v>
      </c>
      <c r="AN100" s="267">
        <v>623</v>
      </c>
      <c r="AO100" s="267">
        <v>497</v>
      </c>
      <c r="AP100" s="273">
        <v>567</v>
      </c>
      <c r="AQ100" s="290">
        <v>13</v>
      </c>
      <c r="AR100" s="267">
        <v>95</v>
      </c>
      <c r="AS100" s="273">
        <v>113</v>
      </c>
      <c r="AT100" s="311">
        <v>446</v>
      </c>
      <c r="AU100" s="311">
        <v>23306</v>
      </c>
      <c r="AV100" s="378">
        <v>1715</v>
      </c>
      <c r="AW100" s="249">
        <v>1714</v>
      </c>
      <c r="AX100" s="379">
        <v>11234</v>
      </c>
      <c r="AY100" s="376">
        <v>802</v>
      </c>
    </row>
    <row r="101" spans="2:51" x14ac:dyDescent="0.25">
      <c r="B101" s="343">
        <f t="shared" ref="B101:B107" si="11">+B100+1</f>
        <v>84</v>
      </c>
      <c r="C101" s="258" t="s">
        <v>20</v>
      </c>
      <c r="D101" s="258" t="s">
        <v>84</v>
      </c>
      <c r="E101" s="261">
        <v>5901</v>
      </c>
      <c r="F101" s="258" t="s">
        <v>112</v>
      </c>
      <c r="G101" s="259" t="s">
        <v>28</v>
      </c>
      <c r="H101" s="293">
        <v>7617</v>
      </c>
      <c r="I101" s="267">
        <v>514</v>
      </c>
      <c r="J101" s="267">
        <v>68</v>
      </c>
      <c r="K101" s="267">
        <v>75</v>
      </c>
      <c r="L101" s="267">
        <v>88</v>
      </c>
      <c r="M101" s="267">
        <v>87</v>
      </c>
      <c r="N101" s="267">
        <v>96</v>
      </c>
      <c r="O101" s="267">
        <v>100</v>
      </c>
      <c r="P101" s="267">
        <v>103</v>
      </c>
      <c r="Q101" s="267">
        <v>105</v>
      </c>
      <c r="R101" s="267">
        <v>110</v>
      </c>
      <c r="S101" s="267">
        <v>110</v>
      </c>
      <c r="T101" s="267">
        <v>111</v>
      </c>
      <c r="U101" s="267">
        <v>106</v>
      </c>
      <c r="V101" s="267">
        <v>114</v>
      </c>
      <c r="W101" s="267">
        <v>123</v>
      </c>
      <c r="X101" s="267">
        <v>107</v>
      </c>
      <c r="Y101" s="267">
        <v>112</v>
      </c>
      <c r="Z101" s="267">
        <v>112</v>
      </c>
      <c r="AA101" s="267">
        <v>121</v>
      </c>
      <c r="AB101" s="267">
        <v>101</v>
      </c>
      <c r="AC101" s="267">
        <v>114</v>
      </c>
      <c r="AD101" s="267">
        <v>747</v>
      </c>
      <c r="AE101" s="267">
        <v>647</v>
      </c>
      <c r="AF101" s="267">
        <v>549</v>
      </c>
      <c r="AG101" s="267">
        <v>634</v>
      </c>
      <c r="AH101" s="267">
        <v>587</v>
      </c>
      <c r="AI101" s="267">
        <v>509</v>
      </c>
      <c r="AJ101" s="267">
        <v>445</v>
      </c>
      <c r="AK101" s="267">
        <v>351</v>
      </c>
      <c r="AL101" s="267">
        <v>291</v>
      </c>
      <c r="AM101" s="267">
        <v>243</v>
      </c>
      <c r="AN101" s="267">
        <v>203</v>
      </c>
      <c r="AO101" s="267">
        <v>163</v>
      </c>
      <c r="AP101" s="273">
        <v>185</v>
      </c>
      <c r="AQ101" s="290">
        <v>4</v>
      </c>
      <c r="AR101" s="267">
        <v>31</v>
      </c>
      <c r="AS101" s="273">
        <v>37</v>
      </c>
      <c r="AT101" s="311">
        <v>146</v>
      </c>
      <c r="AU101" s="311">
        <v>7617</v>
      </c>
      <c r="AV101" s="378">
        <v>561</v>
      </c>
      <c r="AW101" s="249">
        <v>561</v>
      </c>
      <c r="AX101" s="379">
        <v>3673</v>
      </c>
      <c r="AY101" s="376">
        <v>262</v>
      </c>
    </row>
    <row r="102" spans="2:51" s="168" customFormat="1" x14ac:dyDescent="0.25">
      <c r="B102" s="343">
        <f t="shared" si="11"/>
        <v>85</v>
      </c>
      <c r="C102" s="258" t="s">
        <v>20</v>
      </c>
      <c r="D102" s="258" t="s">
        <v>84</v>
      </c>
      <c r="E102" s="261">
        <v>5898</v>
      </c>
      <c r="F102" s="258" t="s">
        <v>109</v>
      </c>
      <c r="G102" s="259" t="s">
        <v>30</v>
      </c>
      <c r="H102" s="293">
        <v>8784</v>
      </c>
      <c r="I102" s="267">
        <v>593</v>
      </c>
      <c r="J102" s="267">
        <v>78</v>
      </c>
      <c r="K102" s="267">
        <v>87</v>
      </c>
      <c r="L102" s="267">
        <v>101</v>
      </c>
      <c r="M102" s="267">
        <v>100</v>
      </c>
      <c r="N102" s="267">
        <v>111</v>
      </c>
      <c r="O102" s="267">
        <v>116</v>
      </c>
      <c r="P102" s="267">
        <v>120</v>
      </c>
      <c r="Q102" s="267">
        <v>120</v>
      </c>
      <c r="R102" s="267">
        <v>127</v>
      </c>
      <c r="S102" s="267">
        <v>127</v>
      </c>
      <c r="T102" s="267">
        <v>129</v>
      </c>
      <c r="U102" s="267">
        <v>122</v>
      </c>
      <c r="V102" s="267">
        <v>131</v>
      </c>
      <c r="W102" s="267">
        <v>142</v>
      </c>
      <c r="X102" s="267">
        <v>123</v>
      </c>
      <c r="Y102" s="267">
        <v>130</v>
      </c>
      <c r="Z102" s="267">
        <v>129</v>
      </c>
      <c r="AA102" s="267">
        <v>139</v>
      </c>
      <c r="AB102" s="267">
        <v>116</v>
      </c>
      <c r="AC102" s="267">
        <v>132</v>
      </c>
      <c r="AD102" s="267">
        <v>861</v>
      </c>
      <c r="AE102" s="267">
        <v>746</v>
      </c>
      <c r="AF102" s="267">
        <v>633</v>
      </c>
      <c r="AG102" s="267">
        <v>731</v>
      </c>
      <c r="AH102" s="267">
        <v>677</v>
      </c>
      <c r="AI102" s="267">
        <v>587</v>
      </c>
      <c r="AJ102" s="267">
        <v>513</v>
      </c>
      <c r="AK102" s="267">
        <v>404</v>
      </c>
      <c r="AL102" s="267">
        <v>335</v>
      </c>
      <c r="AM102" s="267">
        <v>281</v>
      </c>
      <c r="AN102" s="267">
        <v>235</v>
      </c>
      <c r="AO102" s="267">
        <v>187</v>
      </c>
      <c r="AP102" s="273">
        <v>214</v>
      </c>
      <c r="AQ102" s="290">
        <v>5</v>
      </c>
      <c r="AR102" s="267">
        <v>36</v>
      </c>
      <c r="AS102" s="273">
        <v>42</v>
      </c>
      <c r="AT102" s="311">
        <v>168</v>
      </c>
      <c r="AU102" s="311">
        <v>8784</v>
      </c>
      <c r="AV102" s="378">
        <v>646</v>
      </c>
      <c r="AW102" s="249">
        <v>647</v>
      </c>
      <c r="AX102" s="379">
        <v>4235</v>
      </c>
      <c r="AY102" s="376">
        <v>302</v>
      </c>
    </row>
    <row r="103" spans="2:51" s="168" customFormat="1" x14ac:dyDescent="0.25">
      <c r="B103" s="343">
        <f t="shared" si="11"/>
        <v>86</v>
      </c>
      <c r="C103" s="258" t="s">
        <v>20</v>
      </c>
      <c r="D103" s="258" t="s">
        <v>84</v>
      </c>
      <c r="E103" s="261">
        <v>5902</v>
      </c>
      <c r="F103" s="258" t="s">
        <v>113</v>
      </c>
      <c r="G103" s="259" t="s">
        <v>30</v>
      </c>
      <c r="H103" s="293">
        <v>9139</v>
      </c>
      <c r="I103" s="267">
        <v>616</v>
      </c>
      <c r="J103" s="267">
        <v>81</v>
      </c>
      <c r="K103" s="267">
        <v>90</v>
      </c>
      <c r="L103" s="267">
        <v>105</v>
      </c>
      <c r="M103" s="267">
        <v>105</v>
      </c>
      <c r="N103" s="267">
        <v>115</v>
      </c>
      <c r="O103" s="267">
        <v>120</v>
      </c>
      <c r="P103" s="267">
        <v>125</v>
      </c>
      <c r="Q103" s="267">
        <v>125</v>
      </c>
      <c r="R103" s="267">
        <v>132</v>
      </c>
      <c r="S103" s="267">
        <v>132</v>
      </c>
      <c r="T103" s="267">
        <v>134</v>
      </c>
      <c r="U103" s="267">
        <v>127</v>
      </c>
      <c r="V103" s="267">
        <v>136</v>
      </c>
      <c r="W103" s="267">
        <v>147</v>
      </c>
      <c r="X103" s="267">
        <v>129</v>
      </c>
      <c r="Y103" s="267">
        <v>135</v>
      </c>
      <c r="Z103" s="267">
        <v>134</v>
      </c>
      <c r="AA103" s="267">
        <v>145</v>
      </c>
      <c r="AB103" s="267">
        <v>120</v>
      </c>
      <c r="AC103" s="267">
        <v>138</v>
      </c>
      <c r="AD103" s="267">
        <v>896</v>
      </c>
      <c r="AE103" s="267">
        <v>776</v>
      </c>
      <c r="AF103" s="267">
        <v>659</v>
      </c>
      <c r="AG103" s="267">
        <v>760</v>
      </c>
      <c r="AH103" s="267">
        <v>705</v>
      </c>
      <c r="AI103" s="267">
        <v>611</v>
      </c>
      <c r="AJ103" s="267">
        <v>535</v>
      </c>
      <c r="AK103" s="267">
        <v>420</v>
      </c>
      <c r="AL103" s="267">
        <v>349</v>
      </c>
      <c r="AM103" s="267">
        <v>292</v>
      </c>
      <c r="AN103" s="267">
        <v>243</v>
      </c>
      <c r="AO103" s="267">
        <v>195</v>
      </c>
      <c r="AP103" s="273">
        <v>223</v>
      </c>
      <c r="AQ103" s="290">
        <v>5</v>
      </c>
      <c r="AR103" s="267">
        <v>38</v>
      </c>
      <c r="AS103" s="273">
        <v>44</v>
      </c>
      <c r="AT103" s="311">
        <v>174</v>
      </c>
      <c r="AU103" s="311">
        <v>9139</v>
      </c>
      <c r="AV103" s="378">
        <v>673</v>
      </c>
      <c r="AW103" s="249">
        <v>673</v>
      </c>
      <c r="AX103" s="379">
        <v>4406</v>
      </c>
      <c r="AY103" s="376">
        <v>314</v>
      </c>
    </row>
    <row r="104" spans="2:51" s="168" customFormat="1" x14ac:dyDescent="0.25">
      <c r="B104" s="343">
        <f t="shared" si="11"/>
        <v>87</v>
      </c>
      <c r="C104" s="258" t="s">
        <v>20</v>
      </c>
      <c r="D104" s="258" t="s">
        <v>84</v>
      </c>
      <c r="E104" s="261">
        <v>5900</v>
      </c>
      <c r="F104" s="258" t="s">
        <v>111</v>
      </c>
      <c r="G104" s="259" t="s">
        <v>30</v>
      </c>
      <c r="H104" s="293">
        <v>16082</v>
      </c>
      <c r="I104" s="267">
        <v>1083</v>
      </c>
      <c r="J104" s="267">
        <v>143</v>
      </c>
      <c r="K104" s="267">
        <v>158</v>
      </c>
      <c r="L104" s="267">
        <v>185</v>
      </c>
      <c r="M104" s="267">
        <v>184</v>
      </c>
      <c r="N104" s="267">
        <v>202</v>
      </c>
      <c r="O104" s="267">
        <v>211</v>
      </c>
      <c r="P104" s="267">
        <v>219</v>
      </c>
      <c r="Q104" s="267">
        <v>220</v>
      </c>
      <c r="R104" s="267">
        <v>232</v>
      </c>
      <c r="S104" s="267">
        <v>233</v>
      </c>
      <c r="T104" s="267">
        <v>235</v>
      </c>
      <c r="U104" s="267">
        <v>224</v>
      </c>
      <c r="V104" s="267">
        <v>239</v>
      </c>
      <c r="W104" s="267">
        <v>259</v>
      </c>
      <c r="X104" s="267">
        <v>227</v>
      </c>
      <c r="Y104" s="267">
        <v>238</v>
      </c>
      <c r="Z104" s="267">
        <v>236</v>
      </c>
      <c r="AA104" s="267">
        <v>256</v>
      </c>
      <c r="AB104" s="267">
        <v>213</v>
      </c>
      <c r="AC104" s="267">
        <v>242</v>
      </c>
      <c r="AD104" s="267">
        <v>1576</v>
      </c>
      <c r="AE104" s="267">
        <v>1366</v>
      </c>
      <c r="AF104" s="267">
        <v>1159</v>
      </c>
      <c r="AG104" s="267">
        <v>1338</v>
      </c>
      <c r="AH104" s="267">
        <v>1240</v>
      </c>
      <c r="AI104" s="267">
        <v>1075</v>
      </c>
      <c r="AJ104" s="267">
        <v>940</v>
      </c>
      <c r="AK104" s="267">
        <v>741</v>
      </c>
      <c r="AL104" s="267">
        <v>613</v>
      </c>
      <c r="AM104" s="267">
        <v>514</v>
      </c>
      <c r="AN104" s="267">
        <v>429</v>
      </c>
      <c r="AO104" s="267">
        <v>344</v>
      </c>
      <c r="AP104" s="273">
        <v>391</v>
      </c>
      <c r="AQ104" s="290">
        <v>9</v>
      </c>
      <c r="AR104" s="267">
        <v>66</v>
      </c>
      <c r="AS104" s="273">
        <v>77</v>
      </c>
      <c r="AT104" s="311">
        <v>306</v>
      </c>
      <c r="AU104" s="311">
        <v>16082</v>
      </c>
      <c r="AV104" s="378">
        <v>1185</v>
      </c>
      <c r="AW104" s="249">
        <v>1183</v>
      </c>
      <c r="AX104" s="379">
        <v>7753</v>
      </c>
      <c r="AY104" s="376">
        <v>553</v>
      </c>
    </row>
    <row r="105" spans="2:51" s="168" customFormat="1" x14ac:dyDescent="0.25">
      <c r="B105" s="343">
        <f t="shared" si="11"/>
        <v>88</v>
      </c>
      <c r="C105" s="258" t="s">
        <v>20</v>
      </c>
      <c r="D105" s="258" t="s">
        <v>84</v>
      </c>
      <c r="E105" s="261">
        <v>6735</v>
      </c>
      <c r="F105" s="258" t="s">
        <v>114</v>
      </c>
      <c r="G105" s="259" t="s">
        <v>28</v>
      </c>
      <c r="H105" s="293">
        <v>8413</v>
      </c>
      <c r="I105" s="267">
        <v>568</v>
      </c>
      <c r="J105" s="267">
        <v>75</v>
      </c>
      <c r="K105" s="267">
        <v>83</v>
      </c>
      <c r="L105" s="267">
        <v>97</v>
      </c>
      <c r="M105" s="267">
        <v>96</v>
      </c>
      <c r="N105" s="267">
        <v>106</v>
      </c>
      <c r="O105" s="267">
        <v>111</v>
      </c>
      <c r="P105" s="267">
        <v>115</v>
      </c>
      <c r="Q105" s="267">
        <v>115</v>
      </c>
      <c r="R105" s="267">
        <v>122</v>
      </c>
      <c r="S105" s="267">
        <v>122</v>
      </c>
      <c r="T105" s="267">
        <v>123</v>
      </c>
      <c r="U105" s="267">
        <v>117</v>
      </c>
      <c r="V105" s="267">
        <v>125</v>
      </c>
      <c r="W105" s="267">
        <v>136</v>
      </c>
      <c r="X105" s="267">
        <v>118</v>
      </c>
      <c r="Y105" s="267">
        <v>124</v>
      </c>
      <c r="Z105" s="267">
        <v>124</v>
      </c>
      <c r="AA105" s="267">
        <v>134</v>
      </c>
      <c r="AB105" s="267">
        <v>111</v>
      </c>
      <c r="AC105" s="267">
        <v>126</v>
      </c>
      <c r="AD105" s="267">
        <v>824</v>
      </c>
      <c r="AE105" s="267">
        <v>714</v>
      </c>
      <c r="AF105" s="267">
        <v>606</v>
      </c>
      <c r="AG105" s="267">
        <v>700</v>
      </c>
      <c r="AH105" s="267">
        <v>648</v>
      </c>
      <c r="AI105" s="267">
        <v>562</v>
      </c>
      <c r="AJ105" s="267">
        <v>492</v>
      </c>
      <c r="AK105" s="267">
        <v>387</v>
      </c>
      <c r="AL105" s="267">
        <v>321</v>
      </c>
      <c r="AM105" s="267">
        <v>269</v>
      </c>
      <c r="AN105" s="267">
        <v>224</v>
      </c>
      <c r="AO105" s="267">
        <v>180</v>
      </c>
      <c r="AP105" s="273">
        <v>206</v>
      </c>
      <c r="AQ105" s="290">
        <v>4</v>
      </c>
      <c r="AR105" s="267">
        <v>34</v>
      </c>
      <c r="AS105" s="273">
        <v>40</v>
      </c>
      <c r="AT105" s="311">
        <v>160</v>
      </c>
      <c r="AU105" s="311">
        <v>8413</v>
      </c>
      <c r="AV105" s="378">
        <v>619</v>
      </c>
      <c r="AW105" s="249">
        <v>619</v>
      </c>
      <c r="AX105" s="379">
        <v>4054</v>
      </c>
      <c r="AY105" s="376">
        <v>290</v>
      </c>
    </row>
    <row r="106" spans="2:51" s="168" customFormat="1" x14ac:dyDescent="0.25">
      <c r="B106" s="343">
        <f t="shared" si="11"/>
        <v>89</v>
      </c>
      <c r="C106" s="258" t="s">
        <v>20</v>
      </c>
      <c r="D106" s="258" t="s">
        <v>84</v>
      </c>
      <c r="E106" s="261">
        <v>10093</v>
      </c>
      <c r="F106" s="258" t="s">
        <v>107</v>
      </c>
      <c r="G106" s="259" t="s">
        <v>28</v>
      </c>
      <c r="H106" s="293">
        <v>8109</v>
      </c>
      <c r="I106" s="267">
        <v>547</v>
      </c>
      <c r="J106" s="267">
        <v>72</v>
      </c>
      <c r="K106" s="267">
        <v>80</v>
      </c>
      <c r="L106" s="267">
        <v>93</v>
      </c>
      <c r="M106" s="267">
        <v>93</v>
      </c>
      <c r="N106" s="267">
        <v>102</v>
      </c>
      <c r="O106" s="267">
        <v>107</v>
      </c>
      <c r="P106" s="267">
        <v>110</v>
      </c>
      <c r="Q106" s="267">
        <v>112</v>
      </c>
      <c r="R106" s="267">
        <v>117</v>
      </c>
      <c r="S106" s="267">
        <v>117</v>
      </c>
      <c r="T106" s="267">
        <v>119</v>
      </c>
      <c r="U106" s="267">
        <v>112</v>
      </c>
      <c r="V106" s="267">
        <v>121</v>
      </c>
      <c r="W106" s="267">
        <v>131</v>
      </c>
      <c r="X106" s="267">
        <v>115</v>
      </c>
      <c r="Y106" s="267">
        <v>119</v>
      </c>
      <c r="Z106" s="267">
        <v>120</v>
      </c>
      <c r="AA106" s="267">
        <v>129</v>
      </c>
      <c r="AB106" s="267">
        <v>107</v>
      </c>
      <c r="AC106" s="267">
        <v>122</v>
      </c>
      <c r="AD106" s="267">
        <v>795</v>
      </c>
      <c r="AE106" s="267">
        <v>688</v>
      </c>
      <c r="AF106" s="267">
        <v>584</v>
      </c>
      <c r="AG106" s="267">
        <v>674</v>
      </c>
      <c r="AH106" s="267">
        <v>624</v>
      </c>
      <c r="AI106" s="267">
        <v>542</v>
      </c>
      <c r="AJ106" s="267">
        <v>474</v>
      </c>
      <c r="AK106" s="267">
        <v>373</v>
      </c>
      <c r="AL106" s="267">
        <v>309</v>
      </c>
      <c r="AM106" s="267">
        <v>260</v>
      </c>
      <c r="AN106" s="267">
        <v>216</v>
      </c>
      <c r="AO106" s="267">
        <v>174</v>
      </c>
      <c r="AP106" s="273">
        <v>198</v>
      </c>
      <c r="AQ106" s="290">
        <v>4</v>
      </c>
      <c r="AR106" s="267">
        <v>33</v>
      </c>
      <c r="AS106" s="273">
        <v>39</v>
      </c>
      <c r="AT106" s="311">
        <v>155</v>
      </c>
      <c r="AU106" s="311">
        <v>8109</v>
      </c>
      <c r="AV106" s="378">
        <v>597</v>
      </c>
      <c r="AW106" s="249">
        <v>597</v>
      </c>
      <c r="AX106" s="379">
        <v>3909</v>
      </c>
      <c r="AY106" s="376">
        <v>279</v>
      </c>
    </row>
    <row r="107" spans="2:51" s="168" customFormat="1" ht="15.75" thickBot="1" x14ac:dyDescent="0.3">
      <c r="B107" s="345">
        <f t="shared" si="11"/>
        <v>90</v>
      </c>
      <c r="C107" s="237" t="s">
        <v>20</v>
      </c>
      <c r="D107" s="237" t="s">
        <v>84</v>
      </c>
      <c r="E107" s="244">
        <v>5899</v>
      </c>
      <c r="F107" s="237" t="s">
        <v>110</v>
      </c>
      <c r="G107" s="240" t="s">
        <v>28</v>
      </c>
      <c r="H107" s="294">
        <v>18914</v>
      </c>
      <c r="I107" s="270">
        <v>1276</v>
      </c>
      <c r="J107" s="270">
        <v>169</v>
      </c>
      <c r="K107" s="270">
        <v>186</v>
      </c>
      <c r="L107" s="270">
        <v>218</v>
      </c>
      <c r="M107" s="270">
        <v>216</v>
      </c>
      <c r="N107" s="270">
        <v>238</v>
      </c>
      <c r="O107" s="270">
        <v>249</v>
      </c>
      <c r="P107" s="270">
        <v>258</v>
      </c>
      <c r="Q107" s="270">
        <v>259</v>
      </c>
      <c r="R107" s="270">
        <v>273</v>
      </c>
      <c r="S107" s="270">
        <v>273</v>
      </c>
      <c r="T107" s="270">
        <v>276</v>
      </c>
      <c r="U107" s="270">
        <v>263</v>
      </c>
      <c r="V107" s="270">
        <v>282</v>
      </c>
      <c r="W107" s="270">
        <v>304</v>
      </c>
      <c r="X107" s="270">
        <v>266</v>
      </c>
      <c r="Y107" s="270">
        <v>280</v>
      </c>
      <c r="Z107" s="270">
        <v>278</v>
      </c>
      <c r="AA107" s="270">
        <v>301</v>
      </c>
      <c r="AB107" s="270">
        <v>250</v>
      </c>
      <c r="AC107" s="270">
        <v>284</v>
      </c>
      <c r="AD107" s="270">
        <v>1854</v>
      </c>
      <c r="AE107" s="270">
        <v>1606</v>
      </c>
      <c r="AF107" s="270">
        <v>1363</v>
      </c>
      <c r="AG107" s="270">
        <v>1574</v>
      </c>
      <c r="AH107" s="270">
        <v>1457</v>
      </c>
      <c r="AI107" s="270">
        <v>1265</v>
      </c>
      <c r="AJ107" s="270">
        <v>1106</v>
      </c>
      <c r="AK107" s="270">
        <v>871</v>
      </c>
      <c r="AL107" s="270">
        <v>721</v>
      </c>
      <c r="AM107" s="270">
        <v>604</v>
      </c>
      <c r="AN107" s="270">
        <v>505</v>
      </c>
      <c r="AO107" s="270">
        <v>404</v>
      </c>
      <c r="AP107" s="274">
        <v>461</v>
      </c>
      <c r="AQ107" s="291">
        <v>10</v>
      </c>
      <c r="AR107" s="270">
        <v>77</v>
      </c>
      <c r="AS107" s="274">
        <v>92</v>
      </c>
      <c r="AT107" s="312">
        <v>361</v>
      </c>
      <c r="AU107" s="312">
        <v>18914</v>
      </c>
      <c r="AV107" s="380">
        <v>1392</v>
      </c>
      <c r="AW107" s="381">
        <v>1392</v>
      </c>
      <c r="AX107" s="382">
        <v>9118</v>
      </c>
      <c r="AY107" s="377">
        <v>651</v>
      </c>
    </row>
    <row r="108" spans="2:51" s="218" customFormat="1" x14ac:dyDescent="0.25">
      <c r="B108" s="225"/>
      <c r="C108" s="347" t="s">
        <v>246</v>
      </c>
      <c r="D108" s="224"/>
      <c r="E108" s="224"/>
      <c r="F108" s="224"/>
      <c r="G108" s="224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25"/>
      <c r="AW108" s="25"/>
      <c r="AX108" s="25"/>
      <c r="AY108" s="25"/>
    </row>
    <row r="109" spans="2:51" s="168" customFormat="1" x14ac:dyDescent="0.25">
      <c r="B109" s="225"/>
      <c r="C109" s="347" t="s">
        <v>244</v>
      </c>
      <c r="D109" s="224"/>
      <c r="E109" s="224"/>
      <c r="F109" s="224"/>
      <c r="G109" s="224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19"/>
      <c r="AO109" s="219"/>
      <c r="AP109" s="219"/>
      <c r="AQ109" s="219"/>
      <c r="AR109" s="219"/>
      <c r="AS109" s="219"/>
      <c r="AT109" s="219"/>
      <c r="AU109" s="219"/>
    </row>
    <row r="110" spans="2:51" s="168" customFormat="1" x14ac:dyDescent="0.25">
      <c r="B110" s="225"/>
      <c r="C110" s="347" t="s">
        <v>245</v>
      </c>
      <c r="D110" s="224"/>
      <c r="E110" s="224"/>
      <c r="F110" s="224"/>
      <c r="G110" s="224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</row>
    <row r="111" spans="2:51" s="168" customFormat="1" x14ac:dyDescent="0.25">
      <c r="B111" s="225"/>
      <c r="C111" s="347" t="s">
        <v>250</v>
      </c>
      <c r="D111" s="224"/>
      <c r="E111" s="224"/>
      <c r="F111" s="224"/>
      <c r="G111" s="224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</row>
    <row r="112" spans="2:51" s="218" customFormat="1" x14ac:dyDescent="0.25">
      <c r="B112" s="224"/>
      <c r="C112" s="224"/>
      <c r="D112" s="224"/>
      <c r="E112" s="224"/>
      <c r="F112" s="224"/>
      <c r="G112" s="224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219"/>
      <c r="AH112" s="219"/>
      <c r="AI112" s="219"/>
      <c r="AJ112" s="219"/>
      <c r="AK112" s="219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219"/>
    </row>
    <row r="113" spans="2:51" s="218" customFormat="1" x14ac:dyDescent="0.25">
      <c r="B113" s="224"/>
      <c r="C113" s="224"/>
      <c r="D113" s="224"/>
      <c r="E113" s="224"/>
      <c r="F113" s="224"/>
      <c r="G113" s="224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  <c r="Z113" s="219"/>
      <c r="AA113" s="219"/>
      <c r="AB113" s="219"/>
      <c r="AC113" s="219"/>
      <c r="AD113" s="219"/>
      <c r="AE113" s="219"/>
      <c r="AF113" s="219"/>
      <c r="AG113" s="219"/>
      <c r="AH113" s="219"/>
      <c r="AI113" s="219"/>
      <c r="AJ113" s="219"/>
      <c r="AK113" s="219"/>
      <c r="AL113" s="219"/>
      <c r="AM113" s="219"/>
      <c r="AN113" s="219"/>
      <c r="AO113" s="219"/>
      <c r="AP113" s="219"/>
      <c r="AQ113" s="219"/>
      <c r="AR113" s="219"/>
      <c r="AS113" s="219"/>
      <c r="AT113" s="219"/>
      <c r="AU113" s="219"/>
    </row>
    <row r="114" spans="2:51" s="224" customFormat="1" ht="15.75" thickBot="1" x14ac:dyDescent="0.3">
      <c r="H114" s="219" t="str">
        <f>+IF(H117=H10,"",H10-H117)</f>
        <v/>
      </c>
      <c r="I114" s="219" t="str">
        <f t="shared" ref="I114:AY114" si="12">+IF(I117=I10,"",I10-I117)</f>
        <v/>
      </c>
      <c r="J114" s="219" t="str">
        <f t="shared" si="12"/>
        <v/>
      </c>
      <c r="K114" s="219" t="str">
        <f t="shared" si="12"/>
        <v/>
      </c>
      <c r="L114" s="219" t="str">
        <f t="shared" si="12"/>
        <v/>
      </c>
      <c r="M114" s="219" t="str">
        <f t="shared" si="12"/>
        <v/>
      </c>
      <c r="N114" s="219" t="str">
        <f t="shared" si="12"/>
        <v/>
      </c>
      <c r="O114" s="219" t="str">
        <f t="shared" si="12"/>
        <v/>
      </c>
      <c r="P114" s="219" t="str">
        <f t="shared" si="12"/>
        <v/>
      </c>
      <c r="Q114" s="219" t="str">
        <f t="shared" si="12"/>
        <v/>
      </c>
      <c r="R114" s="219" t="str">
        <f t="shared" si="12"/>
        <v/>
      </c>
      <c r="S114" s="219" t="str">
        <f t="shared" si="12"/>
        <v/>
      </c>
      <c r="T114" s="219" t="str">
        <f t="shared" si="12"/>
        <v/>
      </c>
      <c r="U114" s="219" t="str">
        <f t="shared" si="12"/>
        <v/>
      </c>
      <c r="V114" s="219" t="str">
        <f t="shared" si="12"/>
        <v/>
      </c>
      <c r="W114" s="219" t="str">
        <f t="shared" si="12"/>
        <v/>
      </c>
      <c r="X114" s="219" t="str">
        <f t="shared" si="12"/>
        <v/>
      </c>
      <c r="Y114" s="219" t="str">
        <f t="shared" si="12"/>
        <v/>
      </c>
      <c r="Z114" s="219" t="str">
        <f t="shared" si="12"/>
        <v/>
      </c>
      <c r="AA114" s="219" t="str">
        <f t="shared" si="12"/>
        <v/>
      </c>
      <c r="AB114" s="219" t="str">
        <f t="shared" si="12"/>
        <v/>
      </c>
      <c r="AC114" s="219" t="str">
        <f t="shared" si="12"/>
        <v/>
      </c>
      <c r="AD114" s="219" t="str">
        <f t="shared" si="12"/>
        <v/>
      </c>
      <c r="AE114" s="219" t="str">
        <f t="shared" si="12"/>
        <v/>
      </c>
      <c r="AF114" s="219" t="str">
        <f t="shared" si="12"/>
        <v/>
      </c>
      <c r="AG114" s="219" t="str">
        <f t="shared" si="12"/>
        <v/>
      </c>
      <c r="AH114" s="219" t="str">
        <f t="shared" si="12"/>
        <v/>
      </c>
      <c r="AI114" s="219" t="str">
        <f t="shared" si="12"/>
        <v/>
      </c>
      <c r="AJ114" s="219" t="str">
        <f t="shared" si="12"/>
        <v/>
      </c>
      <c r="AK114" s="219" t="str">
        <f t="shared" si="12"/>
        <v/>
      </c>
      <c r="AL114" s="219" t="str">
        <f t="shared" si="12"/>
        <v/>
      </c>
      <c r="AM114" s="219" t="str">
        <f t="shared" si="12"/>
        <v/>
      </c>
      <c r="AN114" s="219" t="str">
        <f t="shared" si="12"/>
        <v/>
      </c>
      <c r="AO114" s="219" t="str">
        <f t="shared" si="12"/>
        <v/>
      </c>
      <c r="AP114" s="219" t="str">
        <f t="shared" si="12"/>
        <v/>
      </c>
      <c r="AQ114" s="219" t="str">
        <f t="shared" si="12"/>
        <v/>
      </c>
      <c r="AR114" s="219" t="str">
        <f t="shared" si="12"/>
        <v/>
      </c>
      <c r="AS114" s="219" t="str">
        <f t="shared" si="12"/>
        <v/>
      </c>
      <c r="AT114" s="219" t="str">
        <f t="shared" si="12"/>
        <v/>
      </c>
      <c r="AU114" s="219" t="str">
        <f t="shared" si="12"/>
        <v/>
      </c>
      <c r="AV114" s="219" t="str">
        <f t="shared" si="12"/>
        <v/>
      </c>
      <c r="AW114" s="219" t="str">
        <f t="shared" si="12"/>
        <v/>
      </c>
      <c r="AX114" s="219" t="str">
        <f t="shared" si="12"/>
        <v/>
      </c>
      <c r="AY114" s="219" t="str">
        <f t="shared" si="12"/>
        <v/>
      </c>
    </row>
    <row r="115" spans="2:51" s="168" customFormat="1" ht="27.75" customHeight="1" thickBot="1" x14ac:dyDescent="0.3">
      <c r="B115" s="224"/>
      <c r="C115" s="222"/>
      <c r="D115" s="222"/>
      <c r="E115" s="534" t="s">
        <v>255</v>
      </c>
      <c r="F115" s="538" t="s">
        <v>0</v>
      </c>
      <c r="G115" s="394"/>
      <c r="H115" s="526" t="s">
        <v>116</v>
      </c>
      <c r="I115" s="527"/>
      <c r="J115" s="528" t="s">
        <v>4</v>
      </c>
      <c r="K115" s="529"/>
      <c r="L115" s="529"/>
      <c r="M115" s="529"/>
      <c r="N115" s="529"/>
      <c r="O115" s="529"/>
      <c r="P115" s="529"/>
      <c r="Q115" s="529"/>
      <c r="R115" s="529"/>
      <c r="S115" s="529"/>
      <c r="T115" s="529"/>
      <c r="U115" s="529"/>
      <c r="V115" s="529"/>
      <c r="W115" s="529"/>
      <c r="X115" s="529"/>
      <c r="Y115" s="529"/>
      <c r="Z115" s="529"/>
      <c r="AA115" s="529"/>
      <c r="AB115" s="529"/>
      <c r="AC115" s="530"/>
      <c r="AD115" s="531" t="s">
        <v>192</v>
      </c>
      <c r="AE115" s="532"/>
      <c r="AF115" s="532"/>
      <c r="AG115" s="532"/>
      <c r="AH115" s="532"/>
      <c r="AI115" s="532"/>
      <c r="AJ115" s="532"/>
      <c r="AK115" s="532"/>
      <c r="AL115" s="532"/>
      <c r="AM115" s="532"/>
      <c r="AN115" s="532"/>
      <c r="AO115" s="532"/>
      <c r="AP115" s="533"/>
      <c r="AQ115" s="511" t="s">
        <v>212</v>
      </c>
      <c r="AR115" s="489"/>
      <c r="AS115" s="490"/>
      <c r="AT115" s="500" t="s">
        <v>215</v>
      </c>
      <c r="AU115" s="502" t="s">
        <v>216</v>
      </c>
      <c r="AV115" s="495" t="s">
        <v>217</v>
      </c>
      <c r="AW115" s="496"/>
      <c r="AX115" s="497"/>
      <c r="AY115" s="498" t="s">
        <v>221</v>
      </c>
    </row>
    <row r="116" spans="2:51" s="168" customFormat="1" ht="23.25" customHeight="1" thickBot="1" x14ac:dyDescent="0.3">
      <c r="B116" s="224"/>
      <c r="C116" s="222"/>
      <c r="D116" s="222"/>
      <c r="E116" s="535"/>
      <c r="F116" s="539"/>
      <c r="G116" s="395"/>
      <c r="H116" s="362" t="s">
        <v>117</v>
      </c>
      <c r="I116" s="365" t="s">
        <v>5</v>
      </c>
      <c r="J116" s="354" t="s">
        <v>6</v>
      </c>
      <c r="K116" s="353" t="s">
        <v>7</v>
      </c>
      <c r="L116" s="353" t="s">
        <v>8</v>
      </c>
      <c r="M116" s="353" t="s">
        <v>9</v>
      </c>
      <c r="N116" s="353" t="s">
        <v>10</v>
      </c>
      <c r="O116" s="353" t="s">
        <v>11</v>
      </c>
      <c r="P116" s="359" t="s">
        <v>118</v>
      </c>
      <c r="Q116" s="359" t="s">
        <v>119</v>
      </c>
      <c r="R116" s="359" t="s">
        <v>120</v>
      </c>
      <c r="S116" s="359" t="s">
        <v>121</v>
      </c>
      <c r="T116" s="359" t="s">
        <v>122</v>
      </c>
      <c r="U116" s="359" t="s">
        <v>123</v>
      </c>
      <c r="V116" s="359" t="s">
        <v>124</v>
      </c>
      <c r="W116" s="359" t="s">
        <v>125</v>
      </c>
      <c r="X116" s="359" t="s">
        <v>126</v>
      </c>
      <c r="Y116" s="359" t="s">
        <v>127</v>
      </c>
      <c r="Z116" s="359" t="s">
        <v>128</v>
      </c>
      <c r="AA116" s="359" t="s">
        <v>129</v>
      </c>
      <c r="AB116" s="359" t="s">
        <v>130</v>
      </c>
      <c r="AC116" s="360" t="s">
        <v>131</v>
      </c>
      <c r="AD116" s="358" t="s">
        <v>199</v>
      </c>
      <c r="AE116" s="359" t="s">
        <v>200</v>
      </c>
      <c r="AF116" s="359" t="s">
        <v>201</v>
      </c>
      <c r="AG116" s="359" t="s">
        <v>202</v>
      </c>
      <c r="AH116" s="359" t="s">
        <v>203</v>
      </c>
      <c r="AI116" s="359" t="s">
        <v>204</v>
      </c>
      <c r="AJ116" s="359" t="s">
        <v>205</v>
      </c>
      <c r="AK116" s="359" t="s">
        <v>206</v>
      </c>
      <c r="AL116" s="359" t="s">
        <v>207</v>
      </c>
      <c r="AM116" s="359" t="s">
        <v>208</v>
      </c>
      <c r="AN116" s="359" t="s">
        <v>209</v>
      </c>
      <c r="AO116" s="359" t="s">
        <v>210</v>
      </c>
      <c r="AP116" s="360" t="s">
        <v>211</v>
      </c>
      <c r="AQ116" s="363" t="s">
        <v>213</v>
      </c>
      <c r="AR116" s="276" t="s">
        <v>222</v>
      </c>
      <c r="AS116" s="277" t="s">
        <v>214</v>
      </c>
      <c r="AT116" s="501"/>
      <c r="AU116" s="503"/>
      <c r="AV116" s="278" t="s">
        <v>218</v>
      </c>
      <c r="AW116" s="279" t="s">
        <v>219</v>
      </c>
      <c r="AX116" s="280" t="s">
        <v>220</v>
      </c>
      <c r="AY116" s="499"/>
    </row>
    <row r="117" spans="2:51" ht="15" customHeight="1" thickBot="1" x14ac:dyDescent="0.3">
      <c r="C117" s="223"/>
      <c r="D117" s="223"/>
      <c r="E117" s="296"/>
      <c r="F117" s="390" t="s">
        <v>12</v>
      </c>
      <c r="G117" s="287"/>
      <c r="H117" s="299">
        <f>SUM(H118:H124)</f>
        <v>853860</v>
      </c>
      <c r="I117" s="300">
        <f t="shared" ref="I117:K117" si="13">SUM(I118:I124)</f>
        <v>73327</v>
      </c>
      <c r="J117" s="366">
        <f t="shared" si="13"/>
        <v>10115</v>
      </c>
      <c r="K117" s="364">
        <f t="shared" si="13"/>
        <v>11104</v>
      </c>
      <c r="L117" s="364">
        <f t="shared" ref="L117" si="14">SUM(L118:L124)</f>
        <v>12356</v>
      </c>
      <c r="M117" s="364">
        <f t="shared" ref="M117" si="15">SUM(M118:M124)</f>
        <v>12663</v>
      </c>
      <c r="N117" s="364">
        <f t="shared" ref="N117" si="16">SUM(N118:N124)</f>
        <v>13273</v>
      </c>
      <c r="O117" s="364">
        <f t="shared" ref="O117" si="17">SUM(O118:O124)</f>
        <v>13816</v>
      </c>
      <c r="P117" s="364">
        <f t="shared" ref="P117" si="18">SUM(P118:P124)</f>
        <v>10569</v>
      </c>
      <c r="Q117" s="364">
        <f t="shared" ref="Q117" si="19">SUM(Q118:Q124)</f>
        <v>10525</v>
      </c>
      <c r="R117" s="364">
        <f t="shared" ref="R117" si="20">SUM(R118:R124)</f>
        <v>10812</v>
      </c>
      <c r="S117" s="364">
        <f t="shared" ref="S117" si="21">SUM(S118:S124)</f>
        <v>10157</v>
      </c>
      <c r="T117" s="364">
        <f t="shared" ref="T117" si="22">SUM(T118:T124)</f>
        <v>11311</v>
      </c>
      <c r="U117" s="364">
        <f t="shared" ref="U117" si="23">SUM(U118:U124)</f>
        <v>10557</v>
      </c>
      <c r="V117" s="364">
        <f t="shared" ref="V117" si="24">SUM(V118:V124)</f>
        <v>10780</v>
      </c>
      <c r="W117" s="364">
        <f t="shared" ref="W117" si="25">SUM(W118:W124)</f>
        <v>11853</v>
      </c>
      <c r="X117" s="364">
        <f t="shared" ref="X117" si="26">SUM(X118:X124)</f>
        <v>11432</v>
      </c>
      <c r="Y117" s="364">
        <f t="shared" ref="Y117" si="27">SUM(Y118:Y124)</f>
        <v>11388</v>
      </c>
      <c r="Z117" s="364">
        <f t="shared" ref="Z117" si="28">SUM(Z118:Z124)</f>
        <v>11391</v>
      </c>
      <c r="AA117" s="364">
        <f t="shared" ref="AA117" si="29">SUM(AA118:AA124)</f>
        <v>11865</v>
      </c>
      <c r="AB117" s="364">
        <f t="shared" ref="AB117" si="30">SUM(AB118:AB124)</f>
        <v>11955</v>
      </c>
      <c r="AC117" s="364">
        <f t="shared" ref="AC117" si="31">SUM(AC118:AC124)</f>
        <v>12738</v>
      </c>
      <c r="AD117" s="364">
        <f t="shared" ref="AD117" si="32">SUM(AD118:AD124)</f>
        <v>80696</v>
      </c>
      <c r="AE117" s="364">
        <f t="shared" ref="AE117" si="33">SUM(AE118:AE124)</f>
        <v>80142</v>
      </c>
      <c r="AF117" s="364">
        <f t="shared" ref="AF117" si="34">SUM(AF118:AF124)</f>
        <v>68118</v>
      </c>
      <c r="AG117" s="364">
        <f t="shared" ref="AG117" si="35">SUM(AG118:AG124)</f>
        <v>64788</v>
      </c>
      <c r="AH117" s="364">
        <f t="shared" ref="AH117" si="36">SUM(AH118:AH124)</f>
        <v>66144</v>
      </c>
      <c r="AI117" s="364">
        <f t="shared" ref="AI117" si="37">SUM(AI118:AI124)</f>
        <v>58908</v>
      </c>
      <c r="AJ117" s="364">
        <f t="shared" ref="AJ117" si="38">SUM(AJ118:AJ124)</f>
        <v>51609</v>
      </c>
      <c r="AK117" s="364">
        <f t="shared" ref="AK117" si="39">SUM(AK118:AK124)</f>
        <v>42735</v>
      </c>
      <c r="AL117" s="364">
        <f t="shared" ref="AL117" si="40">SUM(AL118:AL124)</f>
        <v>32256</v>
      </c>
      <c r="AM117" s="364">
        <f t="shared" ref="AM117" si="41">SUM(AM118:AM124)</f>
        <v>26538</v>
      </c>
      <c r="AN117" s="364">
        <f t="shared" ref="AN117" si="42">SUM(AN118:AN124)</f>
        <v>20108</v>
      </c>
      <c r="AO117" s="364">
        <f t="shared" ref="AO117" si="43">SUM(AO118:AO124)</f>
        <v>14027</v>
      </c>
      <c r="AP117" s="368">
        <f t="shared" ref="AP117" si="44">SUM(AP118:AP124)</f>
        <v>17131</v>
      </c>
      <c r="AQ117" s="299">
        <f t="shared" ref="AQ117" si="45">SUM(AQ118:AQ124)</f>
        <v>601</v>
      </c>
      <c r="AR117" s="299">
        <f t="shared" ref="AR117" si="46">SUM(AR118:AR124)</f>
        <v>4780</v>
      </c>
      <c r="AS117" s="300">
        <f t="shared" ref="AS117" si="47">SUM(AS118:AS124)</f>
        <v>5325</v>
      </c>
      <c r="AT117" s="300">
        <f t="shared" ref="AT117:AU117" si="48">SUM(AT118:AT124)</f>
        <v>14442</v>
      </c>
      <c r="AU117" s="300">
        <f t="shared" si="48"/>
        <v>853860</v>
      </c>
      <c r="AV117" s="299">
        <f t="shared" ref="AV117" si="49">SUM(AV118:AV124)</f>
        <v>55933</v>
      </c>
      <c r="AW117" s="299">
        <f t="shared" ref="AW117" si="50">SUM(AW118:AW124)</f>
        <v>59337</v>
      </c>
      <c r="AX117" s="300">
        <f t="shared" ref="AX117" si="51">SUM(AX118:AX124)</f>
        <v>418796</v>
      </c>
      <c r="AY117" s="300">
        <f t="shared" ref="AY117" si="52">SUM(AY118:AY124)</f>
        <v>34787</v>
      </c>
    </row>
    <row r="118" spans="2:51" x14ac:dyDescent="0.25">
      <c r="C118" s="223"/>
      <c r="D118" s="223"/>
      <c r="E118" s="384"/>
      <c r="F118" s="391" t="s">
        <v>14</v>
      </c>
      <c r="G118" s="385"/>
      <c r="H118" s="297">
        <f>+SUMIF($C$10:$C$107,$F118,H$10:H$107)</f>
        <v>343800</v>
      </c>
      <c r="I118" s="272">
        <f t="shared" ref="I118:X124" si="53">+SUMIF($C$10:$C$107,$F118,I$10:I$107)</f>
        <v>31368</v>
      </c>
      <c r="J118" s="298">
        <f t="shared" si="53"/>
        <v>4397</v>
      </c>
      <c r="K118" s="269">
        <f t="shared" si="53"/>
        <v>4686</v>
      </c>
      <c r="L118" s="269">
        <f t="shared" si="53"/>
        <v>5282</v>
      </c>
      <c r="M118" s="269">
        <f t="shared" si="53"/>
        <v>5548</v>
      </c>
      <c r="N118" s="269">
        <f t="shared" si="53"/>
        <v>5601</v>
      </c>
      <c r="O118" s="269">
        <f t="shared" si="53"/>
        <v>5854</v>
      </c>
      <c r="P118" s="269">
        <f t="shared" si="53"/>
        <v>4394</v>
      </c>
      <c r="Q118" s="269">
        <f t="shared" si="53"/>
        <v>4533</v>
      </c>
      <c r="R118" s="269">
        <f t="shared" si="53"/>
        <v>4852</v>
      </c>
      <c r="S118" s="269">
        <f t="shared" si="53"/>
        <v>3922</v>
      </c>
      <c r="T118" s="269">
        <f t="shared" si="53"/>
        <v>5028</v>
      </c>
      <c r="U118" s="269">
        <f t="shared" si="53"/>
        <v>4428</v>
      </c>
      <c r="V118" s="269">
        <f t="shared" si="53"/>
        <v>4537</v>
      </c>
      <c r="W118" s="269">
        <f t="shared" si="53"/>
        <v>5197</v>
      </c>
      <c r="X118" s="269">
        <f t="shared" si="53"/>
        <v>4948</v>
      </c>
      <c r="Y118" s="269">
        <f t="shared" ref="Y118:AN124" si="54">+SUMIF($C$10:$C$107,$F118,Y$10:Y$107)</f>
        <v>4456</v>
      </c>
      <c r="Z118" s="269">
        <f t="shared" si="54"/>
        <v>4373</v>
      </c>
      <c r="AA118" s="269">
        <f t="shared" si="54"/>
        <v>5103</v>
      </c>
      <c r="AB118" s="269">
        <f t="shared" si="54"/>
        <v>5033</v>
      </c>
      <c r="AC118" s="269">
        <f t="shared" si="54"/>
        <v>5489</v>
      </c>
      <c r="AD118" s="269">
        <f t="shared" si="54"/>
        <v>32277</v>
      </c>
      <c r="AE118" s="269">
        <f t="shared" si="54"/>
        <v>34380</v>
      </c>
      <c r="AF118" s="269">
        <f t="shared" si="54"/>
        <v>29731</v>
      </c>
      <c r="AG118" s="269">
        <f t="shared" si="54"/>
        <v>25449</v>
      </c>
      <c r="AH118" s="269">
        <f t="shared" si="54"/>
        <v>27838</v>
      </c>
      <c r="AI118" s="269">
        <f t="shared" si="54"/>
        <v>23749</v>
      </c>
      <c r="AJ118" s="269">
        <f t="shared" si="54"/>
        <v>18815</v>
      </c>
      <c r="AK118" s="269">
        <f t="shared" si="54"/>
        <v>16189</v>
      </c>
      <c r="AL118" s="269">
        <f t="shared" si="54"/>
        <v>11330</v>
      </c>
      <c r="AM118" s="269">
        <f t="shared" si="54"/>
        <v>9396</v>
      </c>
      <c r="AN118" s="269">
        <f t="shared" si="54"/>
        <v>6854</v>
      </c>
      <c r="AO118" s="269">
        <f t="shared" ref="AO118:AY124" si="55">+SUMIF($C$10:$C$107,$F118,AO$10:AO$107)</f>
        <v>4482</v>
      </c>
      <c r="AP118" s="303">
        <f t="shared" si="55"/>
        <v>5649</v>
      </c>
      <c r="AQ118" s="297">
        <f t="shared" si="55"/>
        <v>269</v>
      </c>
      <c r="AR118" s="269">
        <f t="shared" si="55"/>
        <v>2052</v>
      </c>
      <c r="AS118" s="272">
        <f t="shared" si="55"/>
        <v>2343</v>
      </c>
      <c r="AT118" s="310">
        <f t="shared" si="55"/>
        <v>6275</v>
      </c>
      <c r="AU118" s="310">
        <f t="shared" si="55"/>
        <v>343800</v>
      </c>
      <c r="AV118" s="371">
        <f t="shared" si="55"/>
        <v>24138</v>
      </c>
      <c r="AW118" s="261">
        <f t="shared" si="55"/>
        <v>24454</v>
      </c>
      <c r="AX118" s="247">
        <f t="shared" si="55"/>
        <v>173424</v>
      </c>
      <c r="AY118" s="369">
        <f t="shared" si="55"/>
        <v>15290</v>
      </c>
    </row>
    <row r="119" spans="2:51" x14ac:dyDescent="0.25">
      <c r="C119" s="223"/>
      <c r="D119" s="223"/>
      <c r="E119" s="384"/>
      <c r="F119" s="391" t="s">
        <v>85</v>
      </c>
      <c r="G119" s="385"/>
      <c r="H119" s="293">
        <f t="shared" ref="H119:H124" si="56">+SUMIF($C$10:$C$107,$F119,H$10:H$107)</f>
        <v>23174</v>
      </c>
      <c r="I119" s="272">
        <f t="shared" si="53"/>
        <v>1895</v>
      </c>
      <c r="J119" s="290">
        <f t="shared" si="53"/>
        <v>256</v>
      </c>
      <c r="K119" s="267">
        <f t="shared" si="53"/>
        <v>280</v>
      </c>
      <c r="L119" s="267">
        <f t="shared" si="53"/>
        <v>288</v>
      </c>
      <c r="M119" s="267">
        <f t="shared" si="53"/>
        <v>346</v>
      </c>
      <c r="N119" s="267">
        <f t="shared" si="53"/>
        <v>357</v>
      </c>
      <c r="O119" s="267">
        <f t="shared" si="53"/>
        <v>368</v>
      </c>
      <c r="P119" s="267">
        <f t="shared" si="53"/>
        <v>241</v>
      </c>
      <c r="Q119" s="267">
        <f t="shared" si="53"/>
        <v>242</v>
      </c>
      <c r="R119" s="267">
        <f t="shared" si="53"/>
        <v>260</v>
      </c>
      <c r="S119" s="267">
        <f t="shared" si="53"/>
        <v>270</v>
      </c>
      <c r="T119" s="267">
        <f t="shared" si="53"/>
        <v>251</v>
      </c>
      <c r="U119" s="267">
        <f t="shared" si="53"/>
        <v>243</v>
      </c>
      <c r="V119" s="267">
        <f t="shared" si="53"/>
        <v>303</v>
      </c>
      <c r="W119" s="267">
        <f t="shared" si="53"/>
        <v>262</v>
      </c>
      <c r="X119" s="267">
        <f t="shared" si="53"/>
        <v>308</v>
      </c>
      <c r="Y119" s="267">
        <f t="shared" si="54"/>
        <v>296</v>
      </c>
      <c r="Z119" s="267">
        <f t="shared" si="54"/>
        <v>306</v>
      </c>
      <c r="AA119" s="267">
        <f t="shared" si="54"/>
        <v>252</v>
      </c>
      <c r="AB119" s="267">
        <f t="shared" si="54"/>
        <v>300</v>
      </c>
      <c r="AC119" s="267">
        <f t="shared" si="54"/>
        <v>266</v>
      </c>
      <c r="AD119" s="267">
        <f t="shared" si="54"/>
        <v>1843</v>
      </c>
      <c r="AE119" s="267">
        <f t="shared" si="54"/>
        <v>1878</v>
      </c>
      <c r="AF119" s="267">
        <f t="shared" si="54"/>
        <v>1788</v>
      </c>
      <c r="AG119" s="267">
        <f t="shared" si="54"/>
        <v>1895</v>
      </c>
      <c r="AH119" s="267">
        <f t="shared" si="54"/>
        <v>1669</v>
      </c>
      <c r="AI119" s="267">
        <f t="shared" si="54"/>
        <v>1561</v>
      </c>
      <c r="AJ119" s="267">
        <f t="shared" si="54"/>
        <v>1486</v>
      </c>
      <c r="AK119" s="267">
        <f t="shared" si="54"/>
        <v>1287</v>
      </c>
      <c r="AL119" s="267">
        <f t="shared" si="54"/>
        <v>1031</v>
      </c>
      <c r="AM119" s="267">
        <f t="shared" si="54"/>
        <v>938</v>
      </c>
      <c r="AN119" s="267">
        <f t="shared" si="54"/>
        <v>763</v>
      </c>
      <c r="AO119" s="267">
        <f t="shared" si="55"/>
        <v>596</v>
      </c>
      <c r="AP119" s="304">
        <f t="shared" si="55"/>
        <v>744</v>
      </c>
      <c r="AQ119" s="293">
        <f t="shared" si="55"/>
        <v>14</v>
      </c>
      <c r="AR119" s="267">
        <f t="shared" si="55"/>
        <v>122</v>
      </c>
      <c r="AS119" s="273">
        <f t="shared" si="55"/>
        <v>132</v>
      </c>
      <c r="AT119" s="311">
        <f t="shared" si="55"/>
        <v>369</v>
      </c>
      <c r="AU119" s="311">
        <f t="shared" si="55"/>
        <v>23174</v>
      </c>
      <c r="AV119" s="371">
        <f t="shared" si="55"/>
        <v>1367</v>
      </c>
      <c r="AW119" s="261">
        <f t="shared" si="55"/>
        <v>1420</v>
      </c>
      <c r="AX119" s="247">
        <f t="shared" si="55"/>
        <v>10634</v>
      </c>
      <c r="AY119" s="369">
        <f t="shared" si="55"/>
        <v>885</v>
      </c>
    </row>
    <row r="120" spans="2:51" x14ac:dyDescent="0.25">
      <c r="C120" s="223"/>
      <c r="D120" s="223"/>
      <c r="E120" s="384"/>
      <c r="F120" s="391" t="s">
        <v>79</v>
      </c>
      <c r="G120" s="385"/>
      <c r="H120" s="293">
        <f t="shared" si="56"/>
        <v>20364</v>
      </c>
      <c r="I120" s="272">
        <f t="shared" si="53"/>
        <v>1555</v>
      </c>
      <c r="J120" s="290">
        <f t="shared" si="53"/>
        <v>205</v>
      </c>
      <c r="K120" s="267">
        <f t="shared" si="53"/>
        <v>244</v>
      </c>
      <c r="L120" s="267">
        <f t="shared" si="53"/>
        <v>271</v>
      </c>
      <c r="M120" s="267">
        <f t="shared" si="53"/>
        <v>283</v>
      </c>
      <c r="N120" s="267">
        <f t="shared" si="53"/>
        <v>259</v>
      </c>
      <c r="O120" s="267">
        <f t="shared" si="53"/>
        <v>293</v>
      </c>
      <c r="P120" s="267">
        <f t="shared" si="53"/>
        <v>210</v>
      </c>
      <c r="Q120" s="267">
        <f t="shared" si="53"/>
        <v>215</v>
      </c>
      <c r="R120" s="267">
        <f t="shared" si="53"/>
        <v>219</v>
      </c>
      <c r="S120" s="267">
        <f t="shared" si="53"/>
        <v>247</v>
      </c>
      <c r="T120" s="267">
        <f t="shared" si="53"/>
        <v>293</v>
      </c>
      <c r="U120" s="267">
        <f t="shared" si="53"/>
        <v>269</v>
      </c>
      <c r="V120" s="267">
        <f t="shared" si="53"/>
        <v>250</v>
      </c>
      <c r="W120" s="267">
        <f t="shared" si="53"/>
        <v>299</v>
      </c>
      <c r="X120" s="267">
        <f t="shared" si="53"/>
        <v>335</v>
      </c>
      <c r="Y120" s="267">
        <f t="shared" si="54"/>
        <v>293</v>
      </c>
      <c r="Z120" s="267">
        <f t="shared" si="54"/>
        <v>315</v>
      </c>
      <c r="AA120" s="267">
        <f t="shared" si="54"/>
        <v>291</v>
      </c>
      <c r="AB120" s="267">
        <f t="shared" si="54"/>
        <v>313</v>
      </c>
      <c r="AC120" s="267">
        <f t="shared" si="54"/>
        <v>304</v>
      </c>
      <c r="AD120" s="267">
        <f t="shared" si="54"/>
        <v>2016</v>
      </c>
      <c r="AE120" s="267">
        <f t="shared" si="54"/>
        <v>1872</v>
      </c>
      <c r="AF120" s="267">
        <f t="shared" si="54"/>
        <v>1506</v>
      </c>
      <c r="AG120" s="267">
        <f t="shared" si="54"/>
        <v>1648</v>
      </c>
      <c r="AH120" s="267">
        <f t="shared" si="54"/>
        <v>1466</v>
      </c>
      <c r="AI120" s="267">
        <f t="shared" si="54"/>
        <v>1237</v>
      </c>
      <c r="AJ120" s="267">
        <f t="shared" si="54"/>
        <v>1247</v>
      </c>
      <c r="AK120" s="267">
        <f t="shared" si="54"/>
        <v>1097</v>
      </c>
      <c r="AL120" s="267">
        <f t="shared" si="54"/>
        <v>893</v>
      </c>
      <c r="AM120" s="267">
        <f t="shared" si="54"/>
        <v>767</v>
      </c>
      <c r="AN120" s="267">
        <f t="shared" si="54"/>
        <v>507</v>
      </c>
      <c r="AO120" s="267">
        <f t="shared" si="55"/>
        <v>325</v>
      </c>
      <c r="AP120" s="304">
        <f t="shared" si="55"/>
        <v>375</v>
      </c>
      <c r="AQ120" s="293">
        <f t="shared" si="55"/>
        <v>12</v>
      </c>
      <c r="AR120" s="267">
        <f t="shared" si="55"/>
        <v>95</v>
      </c>
      <c r="AS120" s="273">
        <f t="shared" si="55"/>
        <v>111</v>
      </c>
      <c r="AT120" s="311">
        <f t="shared" si="55"/>
        <v>712</v>
      </c>
      <c r="AU120" s="311">
        <f t="shared" si="55"/>
        <v>20364</v>
      </c>
      <c r="AV120" s="371">
        <f t="shared" si="55"/>
        <v>1446</v>
      </c>
      <c r="AW120" s="261">
        <f t="shared" si="55"/>
        <v>1516</v>
      </c>
      <c r="AX120" s="247">
        <f t="shared" si="55"/>
        <v>9745</v>
      </c>
      <c r="AY120" s="369">
        <f t="shared" si="55"/>
        <v>1278</v>
      </c>
    </row>
    <row r="121" spans="2:51" x14ac:dyDescent="0.25">
      <c r="C121" s="223"/>
      <c r="D121" s="223"/>
      <c r="E121" s="384"/>
      <c r="F121" s="391" t="s">
        <v>17</v>
      </c>
      <c r="G121" s="385"/>
      <c r="H121" s="293">
        <f t="shared" si="56"/>
        <v>116802</v>
      </c>
      <c r="I121" s="272">
        <f t="shared" si="53"/>
        <v>10536</v>
      </c>
      <c r="J121" s="290">
        <f t="shared" si="53"/>
        <v>1486</v>
      </c>
      <c r="K121" s="267">
        <f t="shared" si="53"/>
        <v>1631</v>
      </c>
      <c r="L121" s="267">
        <f t="shared" si="53"/>
        <v>1777</v>
      </c>
      <c r="M121" s="267">
        <f t="shared" si="53"/>
        <v>1711</v>
      </c>
      <c r="N121" s="267">
        <f t="shared" si="53"/>
        <v>1937</v>
      </c>
      <c r="O121" s="267">
        <f t="shared" si="53"/>
        <v>1994</v>
      </c>
      <c r="P121" s="267">
        <f t="shared" si="53"/>
        <v>1559</v>
      </c>
      <c r="Q121" s="267">
        <f t="shared" si="53"/>
        <v>1407</v>
      </c>
      <c r="R121" s="267">
        <f t="shared" si="53"/>
        <v>1256</v>
      </c>
      <c r="S121" s="267">
        <f t="shared" si="53"/>
        <v>1388</v>
      </c>
      <c r="T121" s="267">
        <f t="shared" si="53"/>
        <v>1630</v>
      </c>
      <c r="U121" s="267">
        <f t="shared" si="53"/>
        <v>1355</v>
      </c>
      <c r="V121" s="267">
        <f t="shared" si="53"/>
        <v>1631</v>
      </c>
      <c r="W121" s="267">
        <f t="shared" si="53"/>
        <v>1610</v>
      </c>
      <c r="X121" s="267">
        <f t="shared" si="53"/>
        <v>1508</v>
      </c>
      <c r="Y121" s="267">
        <f t="shared" si="54"/>
        <v>1702</v>
      </c>
      <c r="Z121" s="267">
        <f t="shared" si="54"/>
        <v>1759</v>
      </c>
      <c r="AA121" s="267">
        <f t="shared" si="54"/>
        <v>1446</v>
      </c>
      <c r="AB121" s="267">
        <f t="shared" si="54"/>
        <v>1778</v>
      </c>
      <c r="AC121" s="267">
        <f t="shared" si="54"/>
        <v>1499</v>
      </c>
      <c r="AD121" s="267">
        <f t="shared" si="54"/>
        <v>11719</v>
      </c>
      <c r="AE121" s="267">
        <f t="shared" si="54"/>
        <v>10821</v>
      </c>
      <c r="AF121" s="267">
        <f t="shared" si="54"/>
        <v>8123</v>
      </c>
      <c r="AG121" s="267">
        <f t="shared" si="54"/>
        <v>7847</v>
      </c>
      <c r="AH121" s="267">
        <f t="shared" si="54"/>
        <v>9200</v>
      </c>
      <c r="AI121" s="267">
        <f t="shared" si="54"/>
        <v>8295</v>
      </c>
      <c r="AJ121" s="267">
        <f t="shared" si="54"/>
        <v>7806</v>
      </c>
      <c r="AK121" s="267">
        <f t="shared" si="54"/>
        <v>5416</v>
      </c>
      <c r="AL121" s="267">
        <f t="shared" si="54"/>
        <v>4291</v>
      </c>
      <c r="AM121" s="267">
        <f t="shared" si="54"/>
        <v>3614</v>
      </c>
      <c r="AN121" s="267">
        <f t="shared" si="54"/>
        <v>3029</v>
      </c>
      <c r="AO121" s="267">
        <f t="shared" si="55"/>
        <v>2200</v>
      </c>
      <c r="AP121" s="304">
        <f t="shared" si="55"/>
        <v>2377</v>
      </c>
      <c r="AQ121" s="293">
        <f t="shared" si="55"/>
        <v>91</v>
      </c>
      <c r="AR121" s="267">
        <f t="shared" si="55"/>
        <v>742</v>
      </c>
      <c r="AS121" s="273">
        <f t="shared" si="55"/>
        <v>742</v>
      </c>
      <c r="AT121" s="311">
        <f t="shared" si="55"/>
        <v>1442</v>
      </c>
      <c r="AU121" s="311">
        <f t="shared" si="55"/>
        <v>116802</v>
      </c>
      <c r="AV121" s="371">
        <f t="shared" si="55"/>
        <v>7734</v>
      </c>
      <c r="AW121" s="261">
        <f t="shared" si="55"/>
        <v>8184</v>
      </c>
      <c r="AX121" s="247">
        <f t="shared" si="55"/>
        <v>56005</v>
      </c>
      <c r="AY121" s="369">
        <f t="shared" si="55"/>
        <v>4419</v>
      </c>
    </row>
    <row r="122" spans="2:51" x14ac:dyDescent="0.25">
      <c r="C122" s="223"/>
      <c r="D122" s="223"/>
      <c r="E122" s="384"/>
      <c r="F122" s="391" t="s">
        <v>72</v>
      </c>
      <c r="G122" s="385"/>
      <c r="H122" s="293">
        <f t="shared" si="56"/>
        <v>86107</v>
      </c>
      <c r="I122" s="272">
        <f t="shared" si="53"/>
        <v>6239</v>
      </c>
      <c r="J122" s="290">
        <f t="shared" si="53"/>
        <v>885</v>
      </c>
      <c r="K122" s="267">
        <f t="shared" si="53"/>
        <v>946</v>
      </c>
      <c r="L122" s="267">
        <f t="shared" si="53"/>
        <v>1037</v>
      </c>
      <c r="M122" s="267">
        <f t="shared" si="53"/>
        <v>1070</v>
      </c>
      <c r="N122" s="267">
        <f t="shared" si="53"/>
        <v>1096</v>
      </c>
      <c r="O122" s="267">
        <f t="shared" si="53"/>
        <v>1205</v>
      </c>
      <c r="P122" s="267">
        <f t="shared" si="53"/>
        <v>796</v>
      </c>
      <c r="Q122" s="267">
        <f t="shared" si="53"/>
        <v>808</v>
      </c>
      <c r="R122" s="267">
        <f t="shared" si="53"/>
        <v>834</v>
      </c>
      <c r="S122" s="267">
        <f t="shared" si="53"/>
        <v>811</v>
      </c>
      <c r="T122" s="267">
        <f t="shared" si="53"/>
        <v>713</v>
      </c>
      <c r="U122" s="267">
        <f t="shared" si="53"/>
        <v>856</v>
      </c>
      <c r="V122" s="267">
        <f t="shared" si="53"/>
        <v>720</v>
      </c>
      <c r="W122" s="267">
        <f t="shared" si="53"/>
        <v>773</v>
      </c>
      <c r="X122" s="267">
        <f t="shared" si="53"/>
        <v>830</v>
      </c>
      <c r="Y122" s="267">
        <f t="shared" si="54"/>
        <v>987</v>
      </c>
      <c r="Z122" s="267">
        <f t="shared" si="54"/>
        <v>1050</v>
      </c>
      <c r="AA122" s="267">
        <f t="shared" si="54"/>
        <v>934</v>
      </c>
      <c r="AB122" s="267">
        <f t="shared" si="54"/>
        <v>1119</v>
      </c>
      <c r="AC122" s="267">
        <f t="shared" si="54"/>
        <v>1061</v>
      </c>
      <c r="AD122" s="267">
        <f t="shared" si="54"/>
        <v>6422</v>
      </c>
      <c r="AE122" s="267">
        <f t="shared" si="54"/>
        <v>6536</v>
      </c>
      <c r="AF122" s="267">
        <f t="shared" si="54"/>
        <v>6533</v>
      </c>
      <c r="AG122" s="267">
        <f t="shared" si="54"/>
        <v>6585</v>
      </c>
      <c r="AH122" s="267">
        <f t="shared" si="54"/>
        <v>6741</v>
      </c>
      <c r="AI122" s="267">
        <f t="shared" si="54"/>
        <v>6818</v>
      </c>
      <c r="AJ122" s="267">
        <f t="shared" si="54"/>
        <v>6521</v>
      </c>
      <c r="AK122" s="267">
        <f t="shared" si="54"/>
        <v>5998</v>
      </c>
      <c r="AL122" s="267">
        <f t="shared" si="54"/>
        <v>4725</v>
      </c>
      <c r="AM122" s="267">
        <f t="shared" si="54"/>
        <v>3513</v>
      </c>
      <c r="AN122" s="267">
        <f t="shared" si="54"/>
        <v>2746</v>
      </c>
      <c r="AO122" s="267">
        <f t="shared" si="55"/>
        <v>1792</v>
      </c>
      <c r="AP122" s="304">
        <f t="shared" si="55"/>
        <v>2646</v>
      </c>
      <c r="AQ122" s="293">
        <f t="shared" si="55"/>
        <v>45</v>
      </c>
      <c r="AR122" s="267">
        <f t="shared" si="55"/>
        <v>419</v>
      </c>
      <c r="AS122" s="273">
        <f t="shared" si="55"/>
        <v>464</v>
      </c>
      <c r="AT122" s="311">
        <f t="shared" si="55"/>
        <v>668</v>
      </c>
      <c r="AU122" s="311">
        <f t="shared" si="55"/>
        <v>86107</v>
      </c>
      <c r="AV122" s="371">
        <f t="shared" si="55"/>
        <v>3892</v>
      </c>
      <c r="AW122" s="261">
        <f t="shared" si="55"/>
        <v>5151</v>
      </c>
      <c r="AX122" s="247">
        <f t="shared" si="55"/>
        <v>39635</v>
      </c>
      <c r="AY122" s="369">
        <f t="shared" si="55"/>
        <v>2346</v>
      </c>
    </row>
    <row r="123" spans="2:51" x14ac:dyDescent="0.25">
      <c r="C123" s="223"/>
      <c r="D123" s="223"/>
      <c r="E123" s="384"/>
      <c r="F123" s="391" t="s">
        <v>20</v>
      </c>
      <c r="G123" s="385"/>
      <c r="H123" s="293">
        <f t="shared" si="56"/>
        <v>146384</v>
      </c>
      <c r="I123" s="272">
        <f t="shared" si="53"/>
        <v>9876</v>
      </c>
      <c r="J123" s="290">
        <f t="shared" si="53"/>
        <v>1305</v>
      </c>
      <c r="K123" s="267">
        <f t="shared" si="53"/>
        <v>1440</v>
      </c>
      <c r="L123" s="267">
        <f t="shared" si="53"/>
        <v>1688</v>
      </c>
      <c r="M123" s="267">
        <f t="shared" si="53"/>
        <v>1675</v>
      </c>
      <c r="N123" s="267">
        <f t="shared" si="53"/>
        <v>1844</v>
      </c>
      <c r="O123" s="267">
        <f t="shared" si="53"/>
        <v>1924</v>
      </c>
      <c r="P123" s="267">
        <f t="shared" si="53"/>
        <v>1994</v>
      </c>
      <c r="Q123" s="267">
        <f t="shared" si="53"/>
        <v>2009</v>
      </c>
      <c r="R123" s="267">
        <f t="shared" si="53"/>
        <v>2113</v>
      </c>
      <c r="S123" s="267">
        <f t="shared" si="53"/>
        <v>2116</v>
      </c>
      <c r="T123" s="267">
        <f t="shared" si="53"/>
        <v>2137</v>
      </c>
      <c r="U123" s="267">
        <f t="shared" si="53"/>
        <v>2038</v>
      </c>
      <c r="V123" s="267">
        <f t="shared" si="53"/>
        <v>2181</v>
      </c>
      <c r="W123" s="267">
        <f t="shared" si="53"/>
        <v>2360</v>
      </c>
      <c r="X123" s="267">
        <f t="shared" si="53"/>
        <v>2061</v>
      </c>
      <c r="Y123" s="267">
        <f t="shared" si="54"/>
        <v>2162</v>
      </c>
      <c r="Z123" s="267">
        <f t="shared" si="54"/>
        <v>2151</v>
      </c>
      <c r="AA123" s="267">
        <f t="shared" si="54"/>
        <v>2328</v>
      </c>
      <c r="AB123" s="267">
        <f t="shared" si="54"/>
        <v>1936</v>
      </c>
      <c r="AC123" s="267">
        <f t="shared" si="54"/>
        <v>2198</v>
      </c>
      <c r="AD123" s="267">
        <f t="shared" si="54"/>
        <v>14353</v>
      </c>
      <c r="AE123" s="267">
        <f t="shared" si="54"/>
        <v>12428</v>
      </c>
      <c r="AF123" s="267">
        <f t="shared" si="54"/>
        <v>10548</v>
      </c>
      <c r="AG123" s="267">
        <f t="shared" si="54"/>
        <v>12173</v>
      </c>
      <c r="AH123" s="267">
        <f t="shared" si="54"/>
        <v>11283</v>
      </c>
      <c r="AI123" s="267">
        <f t="shared" si="54"/>
        <v>9783</v>
      </c>
      <c r="AJ123" s="267">
        <f t="shared" si="54"/>
        <v>8561</v>
      </c>
      <c r="AK123" s="267">
        <f t="shared" si="54"/>
        <v>6738</v>
      </c>
      <c r="AL123" s="267">
        <f t="shared" si="54"/>
        <v>5582</v>
      </c>
      <c r="AM123" s="267">
        <f t="shared" si="54"/>
        <v>4677</v>
      </c>
      <c r="AN123" s="267">
        <f t="shared" si="54"/>
        <v>3907</v>
      </c>
      <c r="AO123" s="267">
        <f t="shared" si="55"/>
        <v>3126</v>
      </c>
      <c r="AP123" s="304">
        <f t="shared" si="55"/>
        <v>3565</v>
      </c>
      <c r="AQ123" s="293">
        <f t="shared" si="55"/>
        <v>76</v>
      </c>
      <c r="AR123" s="267">
        <f t="shared" si="55"/>
        <v>598</v>
      </c>
      <c r="AS123" s="273">
        <f t="shared" si="55"/>
        <v>705</v>
      </c>
      <c r="AT123" s="311">
        <f t="shared" si="55"/>
        <v>2791</v>
      </c>
      <c r="AU123" s="311">
        <f t="shared" si="55"/>
        <v>146384</v>
      </c>
      <c r="AV123" s="371">
        <f t="shared" si="55"/>
        <v>10777</v>
      </c>
      <c r="AW123" s="261">
        <f t="shared" si="55"/>
        <v>10775</v>
      </c>
      <c r="AX123" s="247">
        <f t="shared" si="55"/>
        <v>70568</v>
      </c>
      <c r="AY123" s="369">
        <f t="shared" si="55"/>
        <v>5037</v>
      </c>
    </row>
    <row r="124" spans="2:51" ht="15.75" thickBot="1" x14ac:dyDescent="0.3">
      <c r="C124" s="223"/>
      <c r="D124" s="223"/>
      <c r="E124" s="386"/>
      <c r="F124" s="392" t="s">
        <v>23</v>
      </c>
      <c r="G124" s="387"/>
      <c r="H124" s="294">
        <f t="shared" si="56"/>
        <v>117229</v>
      </c>
      <c r="I124" s="295">
        <f t="shared" si="53"/>
        <v>11858</v>
      </c>
      <c r="J124" s="291">
        <f t="shared" si="53"/>
        <v>1581</v>
      </c>
      <c r="K124" s="270">
        <f t="shared" si="53"/>
        <v>1877</v>
      </c>
      <c r="L124" s="270">
        <f t="shared" si="53"/>
        <v>2013</v>
      </c>
      <c r="M124" s="270">
        <f t="shared" si="53"/>
        <v>2030</v>
      </c>
      <c r="N124" s="270">
        <f t="shared" si="53"/>
        <v>2179</v>
      </c>
      <c r="O124" s="270">
        <f t="shared" si="53"/>
        <v>2178</v>
      </c>
      <c r="P124" s="270">
        <f t="shared" si="53"/>
        <v>1375</v>
      </c>
      <c r="Q124" s="270">
        <f t="shared" si="53"/>
        <v>1311</v>
      </c>
      <c r="R124" s="270">
        <f t="shared" si="53"/>
        <v>1278</v>
      </c>
      <c r="S124" s="270">
        <f t="shared" si="53"/>
        <v>1403</v>
      </c>
      <c r="T124" s="270">
        <f t="shared" si="53"/>
        <v>1259</v>
      </c>
      <c r="U124" s="270">
        <f t="shared" si="53"/>
        <v>1368</v>
      </c>
      <c r="V124" s="270">
        <f t="shared" si="53"/>
        <v>1158</v>
      </c>
      <c r="W124" s="270">
        <f t="shared" si="53"/>
        <v>1352</v>
      </c>
      <c r="X124" s="270">
        <f t="shared" si="53"/>
        <v>1442</v>
      </c>
      <c r="Y124" s="270">
        <f t="shared" si="54"/>
        <v>1492</v>
      </c>
      <c r="Z124" s="270">
        <f t="shared" si="54"/>
        <v>1437</v>
      </c>
      <c r="AA124" s="270">
        <f t="shared" si="54"/>
        <v>1511</v>
      </c>
      <c r="AB124" s="270">
        <f t="shared" si="54"/>
        <v>1476</v>
      </c>
      <c r="AC124" s="270">
        <f t="shared" si="54"/>
        <v>1921</v>
      </c>
      <c r="AD124" s="270">
        <f t="shared" si="54"/>
        <v>12066</v>
      </c>
      <c r="AE124" s="270">
        <f t="shared" si="54"/>
        <v>12227</v>
      </c>
      <c r="AF124" s="270">
        <f t="shared" si="54"/>
        <v>9889</v>
      </c>
      <c r="AG124" s="270">
        <f t="shared" si="54"/>
        <v>9191</v>
      </c>
      <c r="AH124" s="270">
        <f t="shared" si="54"/>
        <v>7947</v>
      </c>
      <c r="AI124" s="270">
        <f t="shared" si="54"/>
        <v>7465</v>
      </c>
      <c r="AJ124" s="270">
        <f t="shared" si="54"/>
        <v>7173</v>
      </c>
      <c r="AK124" s="270">
        <f t="shared" si="54"/>
        <v>6010</v>
      </c>
      <c r="AL124" s="270">
        <f t="shared" si="54"/>
        <v>4404</v>
      </c>
      <c r="AM124" s="270">
        <f t="shared" si="54"/>
        <v>3633</v>
      </c>
      <c r="AN124" s="270">
        <f t="shared" si="54"/>
        <v>2302</v>
      </c>
      <c r="AO124" s="270">
        <f t="shared" si="55"/>
        <v>1506</v>
      </c>
      <c r="AP124" s="305">
        <f t="shared" si="55"/>
        <v>1775</v>
      </c>
      <c r="AQ124" s="294">
        <f t="shared" si="55"/>
        <v>94</v>
      </c>
      <c r="AR124" s="270">
        <f t="shared" si="55"/>
        <v>752</v>
      </c>
      <c r="AS124" s="274">
        <f t="shared" si="55"/>
        <v>828</v>
      </c>
      <c r="AT124" s="312">
        <f t="shared" si="55"/>
        <v>2185</v>
      </c>
      <c r="AU124" s="312">
        <f t="shared" si="55"/>
        <v>117229</v>
      </c>
      <c r="AV124" s="372">
        <f t="shared" si="55"/>
        <v>6579</v>
      </c>
      <c r="AW124" s="244">
        <f t="shared" si="55"/>
        <v>7837</v>
      </c>
      <c r="AX124" s="248">
        <f t="shared" si="55"/>
        <v>58785</v>
      </c>
      <c r="AY124" s="370">
        <f t="shared" si="55"/>
        <v>5532</v>
      </c>
    </row>
    <row r="125" spans="2:51" x14ac:dyDescent="0.25">
      <c r="C125" s="262"/>
      <c r="D125" s="262"/>
      <c r="F125" s="225" t="s">
        <v>246</v>
      </c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  <c r="AA125" s="219"/>
      <c r="AB125" s="219"/>
      <c r="AC125" s="219"/>
      <c r="AD125" s="219"/>
      <c r="AE125" s="219"/>
      <c r="AF125" s="219"/>
      <c r="AG125" s="219"/>
      <c r="AH125" s="219"/>
      <c r="AI125" s="219"/>
      <c r="AJ125" s="219"/>
      <c r="AK125" s="219"/>
      <c r="AL125" s="219"/>
      <c r="AM125" s="219"/>
      <c r="AN125" s="219"/>
      <c r="AO125" s="219"/>
      <c r="AP125" s="219"/>
      <c r="AQ125" s="219"/>
      <c r="AR125" s="219"/>
      <c r="AS125" s="219"/>
      <c r="AT125" s="219"/>
      <c r="AU125" s="219"/>
    </row>
    <row r="126" spans="2:51" x14ac:dyDescent="0.25">
      <c r="C126" s="262"/>
      <c r="D126" s="262"/>
      <c r="F126" s="225" t="s">
        <v>244</v>
      </c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  <c r="AK126" s="219"/>
      <c r="AL126" s="219"/>
      <c r="AM126" s="219"/>
      <c r="AN126" s="219"/>
      <c r="AO126" s="219"/>
      <c r="AP126" s="219"/>
      <c r="AQ126" s="219"/>
      <c r="AR126" s="219"/>
      <c r="AS126" s="219"/>
      <c r="AT126" s="219"/>
      <c r="AU126" s="219"/>
    </row>
    <row r="127" spans="2:51" x14ac:dyDescent="0.25">
      <c r="C127" s="262"/>
      <c r="D127" s="262"/>
      <c r="F127" s="225" t="s">
        <v>245</v>
      </c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219"/>
      <c r="AM127" s="219"/>
      <c r="AN127" s="219"/>
      <c r="AO127" s="219"/>
      <c r="AP127" s="219"/>
      <c r="AQ127" s="219"/>
      <c r="AR127" s="219"/>
      <c r="AS127" s="219"/>
      <c r="AT127" s="219"/>
      <c r="AU127" s="219"/>
    </row>
    <row r="128" spans="2:51" x14ac:dyDescent="0.25">
      <c r="C128" s="262"/>
      <c r="D128" s="262"/>
      <c r="F128" s="225" t="s">
        <v>115</v>
      </c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9"/>
      <c r="AT128" s="219"/>
      <c r="AU128" s="219"/>
    </row>
  </sheetData>
  <mergeCells count="24">
    <mergeCell ref="E115:E116"/>
    <mergeCell ref="G8:G9"/>
    <mergeCell ref="F115:F116"/>
    <mergeCell ref="B8:B9"/>
    <mergeCell ref="C8:C9"/>
    <mergeCell ref="D8:D9"/>
    <mergeCell ref="E8:E9"/>
    <mergeCell ref="F8:F9"/>
    <mergeCell ref="AU8:AU9"/>
    <mergeCell ref="AV8:AX8"/>
    <mergeCell ref="AY8:AY9"/>
    <mergeCell ref="AQ8:AS8"/>
    <mergeCell ref="AT8:AT9"/>
    <mergeCell ref="H8:I8"/>
    <mergeCell ref="J8:AC8"/>
    <mergeCell ref="AD8:AP8"/>
    <mergeCell ref="J115:AC115"/>
    <mergeCell ref="AD115:AP115"/>
    <mergeCell ref="H115:I115"/>
    <mergeCell ref="AQ115:AS115"/>
    <mergeCell ref="AT115:AT116"/>
    <mergeCell ref="AU115:AU116"/>
    <mergeCell ref="AV115:AX115"/>
    <mergeCell ref="AY115:AY1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Z194"/>
  <sheetViews>
    <sheetView showGridLines="0" tabSelected="1" topLeftCell="A105" zoomScale="70" zoomScaleNormal="70" zoomScaleSheetLayoutView="85" workbookViewId="0">
      <selection activeCell="E136" sqref="E136"/>
    </sheetView>
  </sheetViews>
  <sheetFormatPr baseColWidth="10" defaultRowHeight="15" x14ac:dyDescent="0.25"/>
  <cols>
    <col min="1" max="1" width="3.5703125" style="18" customWidth="1"/>
    <col min="2" max="2" width="11.42578125" style="11" bestFit="1" customWidth="1"/>
    <col min="3" max="3" width="27.28515625" style="11" bestFit="1" customWidth="1"/>
    <col min="4" max="4" width="14.85546875" style="11" bestFit="1" customWidth="1"/>
    <col min="5" max="5" width="26.42578125" style="11" customWidth="1"/>
    <col min="6" max="6" width="6.7109375" style="11" customWidth="1"/>
    <col min="7" max="7" width="43.7109375" style="412" customWidth="1"/>
    <col min="8" max="12" width="11.85546875" style="11" customWidth="1"/>
    <col min="13" max="13" width="12.42578125" style="11" bestFit="1" customWidth="1"/>
    <col min="14" max="16" width="10.7109375" style="11" customWidth="1"/>
    <col min="17" max="17" width="14.7109375" style="11" customWidth="1"/>
    <col min="18" max="21" width="10.7109375" style="11" customWidth="1"/>
    <col min="22" max="22" width="11.7109375" style="11" customWidth="1"/>
    <col min="23" max="23" width="2.140625" style="11" customWidth="1"/>
    <col min="24" max="32" width="10.7109375" style="11" customWidth="1"/>
    <col min="33" max="33" width="11.85546875" style="11" customWidth="1"/>
    <col min="34" max="34" width="12.140625" style="11" customWidth="1"/>
    <col min="35" max="37" width="11.85546875" style="11" customWidth="1"/>
    <col min="38" max="38" width="12.42578125" style="11" customWidth="1"/>
    <col min="39" max="40" width="11.85546875" style="11" customWidth="1"/>
    <col min="41" max="41" width="11.42578125" style="11" customWidth="1"/>
    <col min="42" max="45" width="10.7109375" style="11" customWidth="1"/>
    <col min="46" max="58" width="11.42578125" style="18" customWidth="1"/>
    <col min="59" max="68" width="11.42578125" style="18"/>
    <col min="69" max="71" width="11.85546875" style="18" bestFit="1" customWidth="1"/>
    <col min="72" max="72" width="11.42578125" style="18" bestFit="1" customWidth="1"/>
    <col min="73" max="73" width="10.85546875" style="18" bestFit="1" customWidth="1"/>
    <col min="74" max="74" width="9.5703125" style="18" bestFit="1" customWidth="1"/>
    <col min="75" max="77" width="10" style="18" bestFit="1" customWidth="1"/>
    <col min="78" max="80" width="10.42578125" style="18" bestFit="1" customWidth="1"/>
    <col min="81" max="81" width="10" style="18" bestFit="1" customWidth="1"/>
    <col min="82" max="94" width="11.42578125" style="18"/>
    <col min="95" max="95" width="6.7109375" style="18" customWidth="1"/>
    <col min="96" max="112" width="7.42578125" style="18" customWidth="1"/>
    <col min="113" max="129" width="7.5703125" style="18" customWidth="1"/>
    <col min="130" max="16384" width="11.42578125" style="18"/>
  </cols>
  <sheetData>
    <row r="1" spans="1:60" hidden="1" x14ac:dyDescent="0.25"/>
    <row r="2" spans="1:60" hidden="1" x14ac:dyDescent="0.25"/>
    <row r="3" spans="1:60" ht="23.25" hidden="1" x14ac:dyDescent="0.25">
      <c r="B3" s="18"/>
      <c r="E3" s="10" t="s">
        <v>243</v>
      </c>
    </row>
    <row r="4" spans="1:60" ht="5.25" hidden="1" customHeight="1" x14ac:dyDescent="0.25"/>
    <row r="5" spans="1:60" ht="5.25" hidden="1" customHeight="1" x14ac:dyDescent="0.25"/>
    <row r="6" spans="1:60" ht="5.25" hidden="1" customHeight="1" x14ac:dyDescent="0.25"/>
    <row r="7" spans="1:60" ht="5.25" hidden="1" customHeight="1" thickBot="1" x14ac:dyDescent="0.3"/>
    <row r="8" spans="1:60" s="11" customFormat="1" ht="15.75" hidden="1" customHeight="1" thickBot="1" x14ac:dyDescent="0.3">
      <c r="A8" s="5"/>
      <c r="B8" s="555" t="s">
        <v>0</v>
      </c>
      <c r="C8" s="557" t="s">
        <v>139</v>
      </c>
      <c r="D8" s="557" t="s">
        <v>1</v>
      </c>
      <c r="E8" s="557" t="s">
        <v>2</v>
      </c>
      <c r="F8" s="561" t="s">
        <v>3</v>
      </c>
      <c r="G8" s="438" t="s">
        <v>116</v>
      </c>
      <c r="H8" s="453"/>
      <c r="I8" s="559" t="s">
        <v>160</v>
      </c>
      <c r="J8" s="457" t="s">
        <v>161</v>
      </c>
      <c r="K8" s="459" t="s">
        <v>162</v>
      </c>
      <c r="L8" s="460"/>
      <c r="M8" s="544" t="s">
        <v>163</v>
      </c>
      <c r="N8" s="545"/>
      <c r="O8" s="545"/>
      <c r="P8" s="545"/>
      <c r="Q8" s="546"/>
      <c r="R8" s="547" t="s">
        <v>164</v>
      </c>
      <c r="S8" s="548"/>
      <c r="T8" s="548"/>
      <c r="U8" s="548"/>
      <c r="V8" s="549"/>
      <c r="X8" s="550" t="s">
        <v>163</v>
      </c>
      <c r="Y8" s="551"/>
      <c r="Z8" s="551"/>
      <c r="AA8" s="551"/>
      <c r="AB8" s="551"/>
      <c r="AC8" s="551"/>
      <c r="AD8" s="551"/>
      <c r="AE8" s="551"/>
      <c r="AF8" s="551"/>
      <c r="AG8" s="551"/>
      <c r="AH8" s="551"/>
      <c r="AI8" s="551"/>
      <c r="AJ8" s="551"/>
      <c r="AK8" s="551"/>
      <c r="AL8" s="551"/>
      <c r="AM8" s="551"/>
      <c r="AN8" s="551"/>
      <c r="AO8" s="552" t="s">
        <v>164</v>
      </c>
      <c r="AP8" s="553"/>
      <c r="AQ8" s="553"/>
      <c r="AR8" s="553"/>
      <c r="AS8" s="553"/>
      <c r="AT8" s="553"/>
      <c r="AU8" s="553"/>
      <c r="AV8" s="553"/>
      <c r="AW8" s="553"/>
      <c r="AX8" s="553"/>
      <c r="AY8" s="553"/>
      <c r="AZ8" s="553"/>
      <c r="BA8" s="553"/>
      <c r="BB8" s="553"/>
      <c r="BC8" s="553"/>
      <c r="BD8" s="553"/>
      <c r="BE8" s="554"/>
    </row>
    <row r="9" spans="1:60" s="11" customFormat="1" ht="33.75" hidden="1" customHeight="1" thickBot="1" x14ac:dyDescent="0.3">
      <c r="A9" s="5"/>
      <c r="B9" s="556"/>
      <c r="C9" s="558"/>
      <c r="D9" s="558"/>
      <c r="E9" s="558"/>
      <c r="F9" s="562"/>
      <c r="G9" s="411" t="s">
        <v>117</v>
      </c>
      <c r="H9" s="146" t="s">
        <v>5</v>
      </c>
      <c r="I9" s="560"/>
      <c r="J9" s="458"/>
      <c r="K9" s="154" t="s">
        <v>165</v>
      </c>
      <c r="L9" s="119" t="s">
        <v>166</v>
      </c>
      <c r="M9" s="150" t="s">
        <v>141</v>
      </c>
      <c r="N9" s="151" t="s">
        <v>142</v>
      </c>
      <c r="O9" s="151" t="s">
        <v>143</v>
      </c>
      <c r="P9" s="151" t="s">
        <v>144</v>
      </c>
      <c r="Q9" s="152" t="s">
        <v>145</v>
      </c>
      <c r="R9" s="120" t="s">
        <v>141</v>
      </c>
      <c r="S9" s="121" t="s">
        <v>142</v>
      </c>
      <c r="T9" s="121" t="s">
        <v>143</v>
      </c>
      <c r="U9" s="121" t="s">
        <v>144</v>
      </c>
      <c r="V9" s="122" t="s">
        <v>145</v>
      </c>
      <c r="X9" s="150" t="s">
        <v>167</v>
      </c>
      <c r="Y9" s="151" t="s">
        <v>168</v>
      </c>
      <c r="Z9" s="151" t="s">
        <v>169</v>
      </c>
      <c r="AA9" s="151" t="s">
        <v>170</v>
      </c>
      <c r="AB9" s="151" t="s">
        <v>171</v>
      </c>
      <c r="AC9" s="151" t="s">
        <v>172</v>
      </c>
      <c r="AD9" s="151" t="s">
        <v>173</v>
      </c>
      <c r="AE9" s="151" t="s">
        <v>174</v>
      </c>
      <c r="AF9" s="151" t="s">
        <v>175</v>
      </c>
      <c r="AG9" s="151" t="s">
        <v>176</v>
      </c>
      <c r="AH9" s="151" t="s">
        <v>177</v>
      </c>
      <c r="AI9" s="151" t="s">
        <v>178</v>
      </c>
      <c r="AJ9" s="151" t="s">
        <v>179</v>
      </c>
      <c r="AK9" s="151" t="s">
        <v>180</v>
      </c>
      <c r="AL9" s="151" t="s">
        <v>181</v>
      </c>
      <c r="AM9" s="151" t="s">
        <v>182</v>
      </c>
      <c r="AN9" s="153" t="s">
        <v>183</v>
      </c>
      <c r="AO9" s="147" t="s">
        <v>167</v>
      </c>
      <c r="AP9" s="148" t="s">
        <v>168</v>
      </c>
      <c r="AQ9" s="148" t="s">
        <v>169</v>
      </c>
      <c r="AR9" s="148" t="s">
        <v>170</v>
      </c>
      <c r="AS9" s="148" t="s">
        <v>171</v>
      </c>
      <c r="AT9" s="148" t="s">
        <v>172</v>
      </c>
      <c r="AU9" s="148" t="s">
        <v>173</v>
      </c>
      <c r="AV9" s="148" t="s">
        <v>174</v>
      </c>
      <c r="AW9" s="148" t="s">
        <v>175</v>
      </c>
      <c r="AX9" s="148" t="s">
        <v>176</v>
      </c>
      <c r="AY9" s="148" t="s">
        <v>177</v>
      </c>
      <c r="AZ9" s="148" t="s">
        <v>178</v>
      </c>
      <c r="BA9" s="148" t="s">
        <v>179</v>
      </c>
      <c r="BB9" s="148" t="s">
        <v>180</v>
      </c>
      <c r="BC9" s="148" t="s">
        <v>181</v>
      </c>
      <c r="BD9" s="148" t="s">
        <v>182</v>
      </c>
      <c r="BE9" s="149" t="s">
        <v>183</v>
      </c>
    </row>
    <row r="10" spans="1:60" ht="21.75" hidden="1" customHeight="1" thickBot="1" x14ac:dyDescent="0.3">
      <c r="B10" s="12"/>
      <c r="C10" s="12"/>
      <c r="D10" s="12"/>
      <c r="E10" s="12" t="s">
        <v>12</v>
      </c>
      <c r="F10" s="12"/>
      <c r="G10" s="46">
        <f>+G11+G18+G40+G51+G62+G74+G96</f>
        <v>1669636</v>
      </c>
      <c r="H10" s="46">
        <f>+H11+H18+H40+H51+H62+H74+H96</f>
        <v>150738</v>
      </c>
      <c r="I10" s="46">
        <f t="shared" ref="I10:V10" si="0">+I11+I18+I40+I51+I62+I74+I96</f>
        <v>815776</v>
      </c>
      <c r="J10" s="46">
        <f t="shared" si="0"/>
        <v>853860</v>
      </c>
      <c r="K10" s="46">
        <f t="shared" si="0"/>
        <v>77411</v>
      </c>
      <c r="L10" s="46">
        <f t="shared" si="0"/>
        <v>73327</v>
      </c>
      <c r="M10" s="46">
        <f t="shared" si="0"/>
        <v>142355</v>
      </c>
      <c r="N10" s="46">
        <f t="shared" si="0"/>
        <v>65910</v>
      </c>
      <c r="O10" s="46">
        <f t="shared" si="0"/>
        <v>153486</v>
      </c>
      <c r="P10" s="46">
        <f t="shared" si="0"/>
        <v>337160</v>
      </c>
      <c r="Q10" s="46">
        <f t="shared" si="0"/>
        <v>116865</v>
      </c>
      <c r="R10" s="46">
        <f t="shared" si="0"/>
        <v>137258</v>
      </c>
      <c r="S10" s="46">
        <f t="shared" si="0"/>
        <v>68709</v>
      </c>
      <c r="T10" s="46">
        <f t="shared" si="0"/>
        <v>185531</v>
      </c>
      <c r="U10" s="46">
        <f t="shared" si="0"/>
        <v>352302</v>
      </c>
      <c r="V10" s="46">
        <f t="shared" si="0"/>
        <v>110060</v>
      </c>
      <c r="W10" s="46"/>
      <c r="X10" s="46">
        <f t="shared" ref="X10:BE10" si="1">+X11+X18+X40+X51+X62+X74+X96</f>
        <v>63124</v>
      </c>
      <c r="Y10" s="46">
        <f t="shared" si="1"/>
        <v>57530</v>
      </c>
      <c r="Z10" s="46">
        <f t="shared" si="1"/>
        <v>54798</v>
      </c>
      <c r="AA10" s="46">
        <f t="shared" si="1"/>
        <v>55760</v>
      </c>
      <c r="AB10" s="46">
        <f t="shared" si="1"/>
        <v>63656</v>
      </c>
      <c r="AC10" s="46">
        <f t="shared" si="1"/>
        <v>66883</v>
      </c>
      <c r="AD10" s="46">
        <f t="shared" si="1"/>
        <v>67587</v>
      </c>
      <c r="AE10" s="46">
        <f t="shared" si="1"/>
        <v>67200</v>
      </c>
      <c r="AF10" s="46">
        <f t="shared" si="1"/>
        <v>57803</v>
      </c>
      <c r="AG10" s="46">
        <f t="shared" si="1"/>
        <v>51723</v>
      </c>
      <c r="AH10" s="46">
        <f t="shared" si="1"/>
        <v>48411</v>
      </c>
      <c r="AI10" s="46">
        <f t="shared" si="1"/>
        <v>44436</v>
      </c>
      <c r="AJ10" s="46">
        <f t="shared" si="1"/>
        <v>34652</v>
      </c>
      <c r="AK10" s="46">
        <f t="shared" si="1"/>
        <v>28629</v>
      </c>
      <c r="AL10" s="46">
        <f t="shared" si="1"/>
        <v>20265</v>
      </c>
      <c r="AM10" s="46">
        <f t="shared" si="1"/>
        <v>15164</v>
      </c>
      <c r="AN10" s="46">
        <f t="shared" si="1"/>
        <v>18155</v>
      </c>
      <c r="AO10" s="46">
        <f t="shared" si="1"/>
        <v>59511</v>
      </c>
      <c r="AP10" s="46">
        <f t="shared" si="1"/>
        <v>55879</v>
      </c>
      <c r="AQ10" s="46">
        <f t="shared" si="1"/>
        <v>55933</v>
      </c>
      <c r="AR10" s="46">
        <f t="shared" si="1"/>
        <v>59337</v>
      </c>
      <c r="AS10" s="46">
        <f t="shared" si="1"/>
        <v>80696</v>
      </c>
      <c r="AT10" s="46">
        <f t="shared" si="1"/>
        <v>80142</v>
      </c>
      <c r="AU10" s="46">
        <f t="shared" si="1"/>
        <v>68118</v>
      </c>
      <c r="AV10" s="46">
        <f t="shared" si="1"/>
        <v>64788</v>
      </c>
      <c r="AW10" s="46">
        <f t="shared" si="1"/>
        <v>66144</v>
      </c>
      <c r="AX10" s="46">
        <f t="shared" si="1"/>
        <v>58908</v>
      </c>
      <c r="AY10" s="46">
        <f t="shared" si="1"/>
        <v>51609</v>
      </c>
      <c r="AZ10" s="46">
        <f t="shared" si="1"/>
        <v>42735</v>
      </c>
      <c r="BA10" s="46">
        <f t="shared" si="1"/>
        <v>32256</v>
      </c>
      <c r="BB10" s="46">
        <f t="shared" si="1"/>
        <v>26538</v>
      </c>
      <c r="BC10" s="46">
        <f t="shared" si="1"/>
        <v>20108</v>
      </c>
      <c r="BD10" s="46">
        <f t="shared" si="1"/>
        <v>14027</v>
      </c>
      <c r="BE10" s="46">
        <f t="shared" si="1"/>
        <v>17131</v>
      </c>
    </row>
    <row r="11" spans="1:60" customFormat="1" ht="15.75" hidden="1" thickBot="1" x14ac:dyDescent="0.3">
      <c r="A11" s="6"/>
      <c r="B11" s="169" t="s">
        <v>0</v>
      </c>
      <c r="C11" s="170" t="s">
        <v>139</v>
      </c>
      <c r="D11" s="171" t="s">
        <v>1</v>
      </c>
      <c r="E11" s="171" t="s">
        <v>13</v>
      </c>
      <c r="F11" s="195"/>
      <c r="G11" s="226">
        <f>SUM(G12:G17)</f>
        <v>100391</v>
      </c>
      <c r="H11" s="216">
        <f t="shared" ref="H11:V11" si="2">SUM(H12:H17)</f>
        <v>9461</v>
      </c>
      <c r="I11" s="216">
        <f t="shared" si="2"/>
        <v>49872</v>
      </c>
      <c r="J11" s="216">
        <f t="shared" si="2"/>
        <v>50519</v>
      </c>
      <c r="K11" s="216">
        <f t="shared" si="2"/>
        <v>4856</v>
      </c>
      <c r="L11" s="226">
        <f t="shared" si="2"/>
        <v>4605</v>
      </c>
      <c r="M11" s="226">
        <f t="shared" si="2"/>
        <v>8987</v>
      </c>
      <c r="N11" s="226">
        <f t="shared" si="2"/>
        <v>4194</v>
      </c>
      <c r="O11" s="226">
        <f t="shared" si="2"/>
        <v>10214</v>
      </c>
      <c r="P11" s="226">
        <f t="shared" si="2"/>
        <v>20490</v>
      </c>
      <c r="Q11" s="226">
        <f t="shared" si="2"/>
        <v>5987</v>
      </c>
      <c r="R11" s="226">
        <f t="shared" si="2"/>
        <v>8589</v>
      </c>
      <c r="S11" s="226">
        <f t="shared" si="2"/>
        <v>4198</v>
      </c>
      <c r="T11" s="226">
        <f t="shared" si="2"/>
        <v>11348</v>
      </c>
      <c r="U11" s="226">
        <f t="shared" si="2"/>
        <v>20841</v>
      </c>
      <c r="V11" s="226">
        <f t="shared" si="2"/>
        <v>5543</v>
      </c>
      <c r="W11" s="226"/>
      <c r="X11" s="226">
        <f t="shared" ref="X11" si="3">SUM(X12:X17)</f>
        <v>3993</v>
      </c>
      <c r="Y11" s="226">
        <f t="shared" ref="Y11" si="4">SUM(Y12:Y17)</f>
        <v>3654</v>
      </c>
      <c r="Z11" s="226">
        <f t="shared" ref="Z11" si="5">SUM(Z12:Z17)</f>
        <v>3377</v>
      </c>
      <c r="AA11" s="226">
        <f t="shared" ref="AA11" si="6">SUM(AA12:AA17)</f>
        <v>3585</v>
      </c>
      <c r="AB11" s="226">
        <f t="shared" ref="AB11" si="7">SUM(AB12:AB17)</f>
        <v>4495</v>
      </c>
      <c r="AC11" s="226">
        <f t="shared" ref="AC11" si="8">SUM(AC12:AC17)</f>
        <v>4291</v>
      </c>
      <c r="AD11" s="226">
        <f t="shared" ref="AD11" si="9">SUM(AD12:AD17)</f>
        <v>4059</v>
      </c>
      <c r="AE11" s="226">
        <f t="shared" ref="AE11" si="10">SUM(AE12:AE17)</f>
        <v>4374</v>
      </c>
      <c r="AF11" s="226">
        <f t="shared" ref="AF11" si="11">SUM(AF12:AF17)</f>
        <v>3477</v>
      </c>
      <c r="AG11" s="226">
        <f t="shared" ref="AG11" si="12">SUM(AG12:AG17)</f>
        <v>3116</v>
      </c>
      <c r="AH11" s="226">
        <f t="shared" ref="AH11" si="13">SUM(AH12:AH17)</f>
        <v>2987</v>
      </c>
      <c r="AI11" s="226">
        <f t="shared" ref="AI11" si="14">SUM(AI12:AI17)</f>
        <v>2477</v>
      </c>
      <c r="AJ11" s="226">
        <f t="shared" ref="AJ11" si="15">SUM(AJ12:AJ17)</f>
        <v>1877</v>
      </c>
      <c r="AK11" s="226">
        <f t="shared" ref="AK11" si="16">SUM(AK12:AK17)</f>
        <v>1496</v>
      </c>
      <c r="AL11" s="226">
        <f t="shared" ref="AL11" si="17">SUM(AL12:AL17)</f>
        <v>1006</v>
      </c>
      <c r="AM11" s="226">
        <f t="shared" ref="AM11" si="18">SUM(AM12:AM17)</f>
        <v>744</v>
      </c>
      <c r="AN11" s="226">
        <f t="shared" ref="AN11" si="19">SUM(AN12:AN17)</f>
        <v>864</v>
      </c>
      <c r="AO11" s="226">
        <f t="shared" ref="AO11" si="20">SUM(AO12:AO17)</f>
        <v>3747</v>
      </c>
      <c r="AP11" s="226">
        <f t="shared" ref="AP11" si="21">SUM(AP12:AP17)</f>
        <v>3451</v>
      </c>
      <c r="AQ11" s="226">
        <f t="shared" ref="AQ11" si="22">SUM(AQ12:AQ17)</f>
        <v>3546</v>
      </c>
      <c r="AR11" s="226">
        <f t="shared" ref="AR11" si="23">SUM(AR12:AR17)</f>
        <v>3594</v>
      </c>
      <c r="AS11" s="226">
        <f t="shared" ref="AS11" si="24">SUM(AS12:AS17)</f>
        <v>4743</v>
      </c>
      <c r="AT11" s="226">
        <f t="shared" ref="AT11" si="25">SUM(AT12:AT17)</f>
        <v>5054</v>
      </c>
      <c r="AU11" s="226">
        <f t="shared" ref="AU11" si="26">SUM(AU12:AU17)</f>
        <v>4372</v>
      </c>
      <c r="AV11" s="226">
        <f t="shared" ref="AV11" si="27">SUM(AV12:AV17)</f>
        <v>3740</v>
      </c>
      <c r="AW11" s="226">
        <f t="shared" ref="AW11" si="28">SUM(AW12:AW17)</f>
        <v>4093</v>
      </c>
      <c r="AX11" s="226">
        <f t="shared" ref="AX11" si="29">SUM(AX12:AX17)</f>
        <v>3491</v>
      </c>
      <c r="AY11" s="226">
        <f t="shared" ref="AY11" si="30">SUM(AY12:AY17)</f>
        <v>2766</v>
      </c>
      <c r="AZ11" s="226">
        <f t="shared" ref="AZ11" si="31">SUM(AZ12:AZ17)</f>
        <v>2379</v>
      </c>
      <c r="BA11" s="226">
        <f t="shared" ref="BA11" si="32">SUM(BA12:BA17)</f>
        <v>1663</v>
      </c>
      <c r="BB11" s="226">
        <f t="shared" ref="BB11" si="33">SUM(BB12:BB17)</f>
        <v>1382</v>
      </c>
      <c r="BC11" s="226">
        <f t="shared" ref="BC11" si="34">SUM(BC12:BC17)</f>
        <v>1008</v>
      </c>
      <c r="BD11" s="226">
        <f t="shared" ref="BD11" si="35">SUM(BD12:BD17)</f>
        <v>657</v>
      </c>
      <c r="BE11" s="226">
        <f t="shared" ref="BE11" si="36">SUM(BE12:BE17)</f>
        <v>833</v>
      </c>
    </row>
    <row r="12" spans="1:60" customFormat="1" hidden="1" x14ac:dyDescent="0.25">
      <c r="A12" s="4">
        <v>1</v>
      </c>
      <c r="B12" s="172" t="s">
        <v>14</v>
      </c>
      <c r="C12" s="173" t="s">
        <v>13</v>
      </c>
      <c r="D12" s="187">
        <v>5945</v>
      </c>
      <c r="E12" s="187" t="s">
        <v>15</v>
      </c>
      <c r="F12" s="202" t="s">
        <v>16</v>
      </c>
      <c r="G12" s="229">
        <f>+I12+J12</f>
        <v>0</v>
      </c>
      <c r="H12" s="197">
        <f>+K12+L12</f>
        <v>0</v>
      </c>
      <c r="I12" s="80">
        <f t="shared" ref="I12" si="37">+SUM(M12:Q12)</f>
        <v>0</v>
      </c>
      <c r="J12" s="81">
        <f t="shared" ref="J12" si="38">+SUM(R12:V12)</f>
        <v>0</v>
      </c>
      <c r="K12" s="207"/>
      <c r="L12" s="229"/>
      <c r="M12" s="229">
        <v>0</v>
      </c>
      <c r="N12" s="229">
        <v>0</v>
      </c>
      <c r="O12" s="229">
        <v>0</v>
      </c>
      <c r="P12" s="229">
        <v>0</v>
      </c>
      <c r="Q12" s="229">
        <v>0</v>
      </c>
      <c r="R12" s="229">
        <v>0</v>
      </c>
      <c r="S12" s="229">
        <v>0</v>
      </c>
      <c r="T12" s="229">
        <v>0</v>
      </c>
      <c r="U12" s="229">
        <v>0</v>
      </c>
      <c r="V12" s="229">
        <v>0</v>
      </c>
      <c r="W12" s="229"/>
      <c r="X12" s="229">
        <v>0</v>
      </c>
      <c r="Y12" s="229">
        <v>0</v>
      </c>
      <c r="Z12" s="229">
        <v>0</v>
      </c>
      <c r="AA12" s="229">
        <v>0</v>
      </c>
      <c r="AB12" s="229">
        <v>0</v>
      </c>
      <c r="AC12" s="229">
        <v>0</v>
      </c>
      <c r="AD12" s="229">
        <v>0</v>
      </c>
      <c r="AE12" s="229">
        <v>0</v>
      </c>
      <c r="AF12" s="229">
        <v>0</v>
      </c>
      <c r="AG12" s="229">
        <v>0</v>
      </c>
      <c r="AH12" s="229">
        <v>0</v>
      </c>
      <c r="AI12" s="229">
        <v>0</v>
      </c>
      <c r="AJ12" s="229">
        <v>0</v>
      </c>
      <c r="AK12" s="229">
        <v>0</v>
      </c>
      <c r="AL12" s="229">
        <v>0</v>
      </c>
      <c r="AM12" s="229">
        <v>0</v>
      </c>
      <c r="AN12" s="229">
        <v>0</v>
      </c>
      <c r="AO12" s="229">
        <v>0</v>
      </c>
      <c r="AP12" s="229">
        <v>0</v>
      </c>
      <c r="AQ12" s="229">
        <v>0</v>
      </c>
      <c r="AR12" s="229">
        <v>0</v>
      </c>
      <c r="AS12" s="229">
        <v>0</v>
      </c>
      <c r="AT12" s="229">
        <v>0</v>
      </c>
      <c r="AU12" s="229">
        <v>0</v>
      </c>
      <c r="AV12" s="229">
        <v>0</v>
      </c>
      <c r="AW12" s="229">
        <v>0</v>
      </c>
      <c r="AX12" s="229">
        <v>0</v>
      </c>
      <c r="AY12" s="229">
        <v>0</v>
      </c>
      <c r="AZ12" s="229">
        <v>0</v>
      </c>
      <c r="BA12" s="229">
        <v>0</v>
      </c>
      <c r="BB12" s="229">
        <v>0</v>
      </c>
      <c r="BC12" s="229">
        <v>0</v>
      </c>
      <c r="BD12" s="229">
        <v>0</v>
      </c>
      <c r="BE12" s="229">
        <v>0</v>
      </c>
    </row>
    <row r="13" spans="1:60" customFormat="1" hidden="1" x14ac:dyDescent="0.25">
      <c r="A13" s="1">
        <v>2</v>
      </c>
      <c r="B13" s="174" t="s">
        <v>17</v>
      </c>
      <c r="C13" s="175" t="s">
        <v>13</v>
      </c>
      <c r="D13" s="188">
        <v>5946</v>
      </c>
      <c r="E13" s="188" t="s">
        <v>18</v>
      </c>
      <c r="F13" s="203" t="s">
        <v>19</v>
      </c>
      <c r="G13" s="229">
        <f t="shared" ref="G13:G17" si="39">+I13+J13</f>
        <v>0</v>
      </c>
      <c r="H13" s="229">
        <f t="shared" ref="H13:H76" si="40">+K13+L13</f>
        <v>0</v>
      </c>
      <c r="I13" s="80">
        <f t="shared" ref="I13:I76" si="41">+SUM(M13:Q13)</f>
        <v>0</v>
      </c>
      <c r="J13" s="81">
        <f t="shared" ref="J13:J76" si="42">+SUM(R13:V13)</f>
        <v>0</v>
      </c>
      <c r="K13" s="209"/>
      <c r="L13" s="231"/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/>
      <c r="X13" s="231">
        <v>0</v>
      </c>
      <c r="Y13" s="231">
        <v>0</v>
      </c>
      <c r="Z13" s="231">
        <v>0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0</v>
      </c>
      <c r="AJ13" s="231">
        <v>0</v>
      </c>
      <c r="AK13" s="231">
        <v>0</v>
      </c>
      <c r="AL13" s="231">
        <v>0</v>
      </c>
      <c r="AM13" s="231">
        <v>0</v>
      </c>
      <c r="AN13" s="231">
        <v>0</v>
      </c>
      <c r="AO13" s="231">
        <v>0</v>
      </c>
      <c r="AP13" s="231">
        <v>0</v>
      </c>
      <c r="AQ13" s="231">
        <v>0</v>
      </c>
      <c r="AR13" s="231">
        <v>0</v>
      </c>
      <c r="AS13" s="231">
        <v>0</v>
      </c>
      <c r="AT13" s="231">
        <v>0</v>
      </c>
      <c r="AU13" s="231">
        <v>0</v>
      </c>
      <c r="AV13" s="231">
        <v>0</v>
      </c>
      <c r="AW13" s="231">
        <v>0</v>
      </c>
      <c r="AX13" s="231">
        <v>0</v>
      </c>
      <c r="AY13" s="231">
        <v>0</v>
      </c>
      <c r="AZ13" s="231">
        <v>0</v>
      </c>
      <c r="BA13" s="231">
        <v>0</v>
      </c>
      <c r="BB13" s="231">
        <v>0</v>
      </c>
      <c r="BC13" s="231">
        <v>0</v>
      </c>
      <c r="BD13" s="231">
        <v>0</v>
      </c>
      <c r="BE13" s="231">
        <v>0</v>
      </c>
      <c r="BF13" s="224"/>
      <c r="BG13" s="224"/>
      <c r="BH13" s="224"/>
    </row>
    <row r="14" spans="1:60" customFormat="1" hidden="1" x14ac:dyDescent="0.25">
      <c r="A14" s="1">
        <v>3</v>
      </c>
      <c r="B14" s="174" t="s">
        <v>20</v>
      </c>
      <c r="C14" s="175" t="s">
        <v>13</v>
      </c>
      <c r="D14" s="188">
        <v>5947</v>
      </c>
      <c r="E14" s="188" t="s">
        <v>21</v>
      </c>
      <c r="F14" s="203" t="s">
        <v>22</v>
      </c>
      <c r="G14" s="229">
        <f t="shared" si="39"/>
        <v>0</v>
      </c>
      <c r="H14" s="229">
        <f t="shared" si="40"/>
        <v>0</v>
      </c>
      <c r="I14" s="80">
        <f t="shared" si="41"/>
        <v>0</v>
      </c>
      <c r="J14" s="81">
        <f t="shared" si="42"/>
        <v>0</v>
      </c>
      <c r="K14" s="209"/>
      <c r="L14" s="231"/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/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  <c r="AP14" s="231">
        <v>0</v>
      </c>
      <c r="AQ14" s="231">
        <v>0</v>
      </c>
      <c r="AR14" s="231">
        <v>0</v>
      </c>
      <c r="AS14" s="231">
        <v>0</v>
      </c>
      <c r="AT14" s="231">
        <v>0</v>
      </c>
      <c r="AU14" s="231">
        <v>0</v>
      </c>
      <c r="AV14" s="231">
        <v>0</v>
      </c>
      <c r="AW14" s="231">
        <v>0</v>
      </c>
      <c r="AX14" s="231">
        <v>0</v>
      </c>
      <c r="AY14" s="231">
        <v>0</v>
      </c>
      <c r="AZ14" s="231">
        <v>0</v>
      </c>
      <c r="BA14" s="231">
        <v>0</v>
      </c>
      <c r="BB14" s="231">
        <v>0</v>
      </c>
      <c r="BC14" s="231">
        <v>0</v>
      </c>
      <c r="BD14" s="231">
        <v>0</v>
      </c>
      <c r="BE14" s="231">
        <v>0</v>
      </c>
      <c r="BF14" s="224"/>
      <c r="BG14" s="224"/>
      <c r="BH14" s="224"/>
    </row>
    <row r="15" spans="1:60" customFormat="1" hidden="1" x14ac:dyDescent="0.25">
      <c r="A15" s="1">
        <v>4</v>
      </c>
      <c r="B15" s="174" t="s">
        <v>23</v>
      </c>
      <c r="C15" s="175" t="s">
        <v>13</v>
      </c>
      <c r="D15" s="188">
        <v>5948</v>
      </c>
      <c r="E15" s="188" t="s">
        <v>24</v>
      </c>
      <c r="F15" s="203" t="s">
        <v>19</v>
      </c>
      <c r="G15" s="229">
        <f t="shared" si="39"/>
        <v>0</v>
      </c>
      <c r="H15" s="229">
        <f t="shared" si="40"/>
        <v>0</v>
      </c>
      <c r="I15" s="80">
        <f t="shared" si="41"/>
        <v>0</v>
      </c>
      <c r="J15" s="81">
        <f t="shared" si="42"/>
        <v>0</v>
      </c>
      <c r="K15" s="209"/>
      <c r="L15" s="231"/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/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  <c r="AP15" s="231">
        <v>0</v>
      </c>
      <c r="AQ15" s="231">
        <v>0</v>
      </c>
      <c r="AR15" s="231">
        <v>0</v>
      </c>
      <c r="AS15" s="231">
        <v>0</v>
      </c>
      <c r="AT15" s="231">
        <v>0</v>
      </c>
      <c r="AU15" s="231">
        <v>0</v>
      </c>
      <c r="AV15" s="231">
        <v>0</v>
      </c>
      <c r="AW15" s="231">
        <v>0</v>
      </c>
      <c r="AX15" s="231">
        <v>0</v>
      </c>
      <c r="AY15" s="231">
        <v>0</v>
      </c>
      <c r="AZ15" s="231">
        <v>0</v>
      </c>
      <c r="BA15" s="231">
        <v>0</v>
      </c>
      <c r="BB15" s="231">
        <v>0</v>
      </c>
      <c r="BC15" s="231">
        <v>0</v>
      </c>
      <c r="BD15" s="231">
        <v>0</v>
      </c>
      <c r="BE15" s="231">
        <v>0</v>
      </c>
      <c r="BF15" s="224"/>
      <c r="BG15" s="224"/>
      <c r="BH15" s="224"/>
    </row>
    <row r="16" spans="1:60" customFormat="1" hidden="1" x14ac:dyDescent="0.25">
      <c r="A16" s="6"/>
      <c r="B16" s="174" t="s">
        <v>14</v>
      </c>
      <c r="C16" s="175" t="s">
        <v>13</v>
      </c>
      <c r="D16" s="191">
        <v>5883</v>
      </c>
      <c r="E16" s="191" t="s">
        <v>25</v>
      </c>
      <c r="F16" s="204" t="s">
        <v>16</v>
      </c>
      <c r="G16" s="229">
        <f t="shared" si="39"/>
        <v>100391</v>
      </c>
      <c r="H16" s="229">
        <f t="shared" si="40"/>
        <v>9461</v>
      </c>
      <c r="I16" s="80">
        <f t="shared" si="41"/>
        <v>49872</v>
      </c>
      <c r="J16" s="81">
        <f t="shared" si="42"/>
        <v>50519</v>
      </c>
      <c r="K16" s="208">
        <v>4856</v>
      </c>
      <c r="L16" s="230">
        <v>4605</v>
      </c>
      <c r="M16" s="230">
        <v>8987</v>
      </c>
      <c r="N16" s="230">
        <v>4194</v>
      </c>
      <c r="O16" s="230">
        <v>10214</v>
      </c>
      <c r="P16" s="230">
        <v>20490</v>
      </c>
      <c r="Q16" s="230">
        <v>5987</v>
      </c>
      <c r="R16" s="230">
        <v>8589</v>
      </c>
      <c r="S16" s="230">
        <v>4198</v>
      </c>
      <c r="T16" s="230">
        <v>11348</v>
      </c>
      <c r="U16" s="230">
        <v>20841</v>
      </c>
      <c r="V16" s="230">
        <v>5543</v>
      </c>
      <c r="W16" s="230"/>
      <c r="X16" s="230">
        <v>3993</v>
      </c>
      <c r="Y16" s="230">
        <v>3654</v>
      </c>
      <c r="Z16" s="230">
        <v>3377</v>
      </c>
      <c r="AA16" s="230">
        <v>3585</v>
      </c>
      <c r="AB16" s="230">
        <v>4495</v>
      </c>
      <c r="AC16" s="230">
        <v>4291</v>
      </c>
      <c r="AD16" s="230">
        <v>4059</v>
      </c>
      <c r="AE16" s="230">
        <v>4374</v>
      </c>
      <c r="AF16" s="230">
        <v>3477</v>
      </c>
      <c r="AG16" s="230">
        <v>3116</v>
      </c>
      <c r="AH16" s="230">
        <v>2987</v>
      </c>
      <c r="AI16" s="230">
        <v>2477</v>
      </c>
      <c r="AJ16" s="230">
        <v>1877</v>
      </c>
      <c r="AK16" s="230">
        <v>1496</v>
      </c>
      <c r="AL16" s="230">
        <v>1006</v>
      </c>
      <c r="AM16" s="230">
        <v>744</v>
      </c>
      <c r="AN16" s="230">
        <v>864</v>
      </c>
      <c r="AO16" s="230">
        <v>3747</v>
      </c>
      <c r="AP16" s="230">
        <v>3451</v>
      </c>
      <c r="AQ16" s="230">
        <v>3546</v>
      </c>
      <c r="AR16" s="230">
        <v>3594</v>
      </c>
      <c r="AS16" s="230">
        <v>4743</v>
      </c>
      <c r="AT16" s="230">
        <v>5054</v>
      </c>
      <c r="AU16" s="230">
        <v>4372</v>
      </c>
      <c r="AV16" s="230">
        <v>3740</v>
      </c>
      <c r="AW16" s="230">
        <v>4093</v>
      </c>
      <c r="AX16" s="230">
        <v>3491</v>
      </c>
      <c r="AY16" s="230">
        <v>2766</v>
      </c>
      <c r="AZ16" s="230">
        <v>2379</v>
      </c>
      <c r="BA16" s="230">
        <v>1663</v>
      </c>
      <c r="BB16" s="230">
        <v>1382</v>
      </c>
      <c r="BC16" s="230">
        <v>1008</v>
      </c>
      <c r="BD16" s="230">
        <v>657</v>
      </c>
      <c r="BE16" s="230">
        <v>833</v>
      </c>
      <c r="BF16" s="224"/>
      <c r="BG16" s="224"/>
      <c r="BH16" s="224"/>
    </row>
    <row r="17" spans="1:60" customFormat="1" ht="15.75" hidden="1" thickBot="1" x14ac:dyDescent="0.3">
      <c r="A17" s="1">
        <v>5</v>
      </c>
      <c r="B17" s="174" t="s">
        <v>14</v>
      </c>
      <c r="C17" s="175" t="s">
        <v>13</v>
      </c>
      <c r="D17" s="181">
        <v>28025</v>
      </c>
      <c r="E17" s="181" t="s">
        <v>239</v>
      </c>
      <c r="F17" s="205" t="s">
        <v>240</v>
      </c>
      <c r="G17" s="229">
        <f t="shared" si="39"/>
        <v>0</v>
      </c>
      <c r="H17" s="229">
        <f t="shared" si="40"/>
        <v>0</v>
      </c>
      <c r="I17" s="80">
        <f t="shared" si="41"/>
        <v>0</v>
      </c>
      <c r="J17" s="81">
        <f t="shared" si="42"/>
        <v>0</v>
      </c>
      <c r="K17" s="215"/>
      <c r="L17" s="246"/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6">
        <v>0</v>
      </c>
      <c r="W17" s="246"/>
      <c r="X17" s="246">
        <v>0</v>
      </c>
      <c r="Y17" s="246">
        <v>0</v>
      </c>
      <c r="Z17" s="246">
        <v>0</v>
      </c>
      <c r="AA17" s="246">
        <v>0</v>
      </c>
      <c r="AB17" s="246">
        <v>0</v>
      </c>
      <c r="AC17" s="246">
        <v>0</v>
      </c>
      <c r="AD17" s="246">
        <v>0</v>
      </c>
      <c r="AE17" s="246">
        <v>0</v>
      </c>
      <c r="AF17" s="246">
        <v>0</v>
      </c>
      <c r="AG17" s="246">
        <v>0</v>
      </c>
      <c r="AH17" s="246">
        <v>0</v>
      </c>
      <c r="AI17" s="246">
        <v>0</v>
      </c>
      <c r="AJ17" s="246">
        <v>0</v>
      </c>
      <c r="AK17" s="246">
        <v>0</v>
      </c>
      <c r="AL17" s="246">
        <v>0</v>
      </c>
      <c r="AM17" s="246">
        <v>0</v>
      </c>
      <c r="AN17" s="246">
        <v>0</v>
      </c>
      <c r="AO17" s="246">
        <v>0</v>
      </c>
      <c r="AP17" s="246">
        <v>0</v>
      </c>
      <c r="AQ17" s="246">
        <v>0</v>
      </c>
      <c r="AR17" s="246">
        <v>0</v>
      </c>
      <c r="AS17" s="246">
        <v>0</v>
      </c>
      <c r="AT17" s="246">
        <v>0</v>
      </c>
      <c r="AU17" s="246">
        <v>0</v>
      </c>
      <c r="AV17" s="246">
        <v>0</v>
      </c>
      <c r="AW17" s="246">
        <v>0</v>
      </c>
      <c r="AX17" s="246">
        <v>0</v>
      </c>
      <c r="AY17" s="246">
        <v>0</v>
      </c>
      <c r="AZ17" s="246">
        <v>0</v>
      </c>
      <c r="BA17" s="246">
        <v>0</v>
      </c>
      <c r="BB17" s="246">
        <v>0</v>
      </c>
      <c r="BC17" s="246">
        <v>0</v>
      </c>
      <c r="BD17" s="246">
        <v>0</v>
      </c>
      <c r="BE17" s="246">
        <v>0</v>
      </c>
      <c r="BF17" s="224"/>
      <c r="BG17" s="224"/>
      <c r="BH17" s="224"/>
    </row>
    <row r="18" spans="1:60" customFormat="1" ht="15.75" hidden="1" thickBot="1" x14ac:dyDescent="0.3">
      <c r="A18" s="1">
        <v>6</v>
      </c>
      <c r="B18" s="192" t="s">
        <v>0</v>
      </c>
      <c r="C18" s="193" t="s">
        <v>139</v>
      </c>
      <c r="D18" s="176" t="s">
        <v>1</v>
      </c>
      <c r="E18" s="176" t="s">
        <v>194</v>
      </c>
      <c r="F18" s="199"/>
      <c r="G18" s="266">
        <f>SUM(G19:G39)</f>
        <v>449373</v>
      </c>
      <c r="H18" s="217">
        <f t="shared" ref="H18:BE18" si="43">SUM(H19:H39)</f>
        <v>46082</v>
      </c>
      <c r="I18" s="217">
        <f t="shared" si="43"/>
        <v>215342</v>
      </c>
      <c r="J18" s="217">
        <f t="shared" si="43"/>
        <v>234031</v>
      </c>
      <c r="K18" s="217">
        <f t="shared" si="43"/>
        <v>23688</v>
      </c>
      <c r="L18" s="232">
        <v>22394</v>
      </c>
      <c r="M18" s="232">
        <f t="shared" si="43"/>
        <v>39294</v>
      </c>
      <c r="N18" s="232">
        <f t="shared" si="43"/>
        <v>15616</v>
      </c>
      <c r="O18" s="232">
        <f t="shared" si="43"/>
        <v>41436</v>
      </c>
      <c r="P18" s="232">
        <f t="shared" si="43"/>
        <v>88911</v>
      </c>
      <c r="Q18" s="232">
        <f t="shared" si="43"/>
        <v>30085</v>
      </c>
      <c r="R18" s="232">
        <f t="shared" si="43"/>
        <v>38983</v>
      </c>
      <c r="S18" s="232">
        <f t="shared" si="43"/>
        <v>18048</v>
      </c>
      <c r="T18" s="232">
        <f t="shared" si="43"/>
        <v>53507</v>
      </c>
      <c r="U18" s="232">
        <f t="shared" si="43"/>
        <v>94362</v>
      </c>
      <c r="V18" s="232">
        <f t="shared" si="43"/>
        <v>29131</v>
      </c>
      <c r="W18" s="232"/>
      <c r="X18" s="232">
        <f t="shared" si="43"/>
        <v>19252</v>
      </c>
      <c r="Y18" s="232">
        <f t="shared" si="43"/>
        <v>14948</v>
      </c>
      <c r="Z18" s="232">
        <f t="shared" si="43"/>
        <v>12931</v>
      </c>
      <c r="AA18" s="232">
        <f t="shared" si="43"/>
        <v>13641</v>
      </c>
      <c r="AB18" s="232">
        <f t="shared" si="43"/>
        <v>16829</v>
      </c>
      <c r="AC18" s="232">
        <f t="shared" si="43"/>
        <v>18745</v>
      </c>
      <c r="AD18" s="232">
        <f t="shared" si="43"/>
        <v>19553</v>
      </c>
      <c r="AE18" s="232">
        <f t="shared" si="43"/>
        <v>17964</v>
      </c>
      <c r="AF18" s="232">
        <f t="shared" si="43"/>
        <v>15347</v>
      </c>
      <c r="AG18" s="232">
        <f t="shared" si="43"/>
        <v>13168</v>
      </c>
      <c r="AH18" s="232">
        <f t="shared" si="43"/>
        <v>11232</v>
      </c>
      <c r="AI18" s="232">
        <f t="shared" si="43"/>
        <v>11647</v>
      </c>
      <c r="AJ18" s="232">
        <f t="shared" si="43"/>
        <v>9062</v>
      </c>
      <c r="AK18" s="232">
        <f t="shared" si="43"/>
        <v>7549</v>
      </c>
      <c r="AL18" s="232">
        <f t="shared" si="43"/>
        <v>5331</v>
      </c>
      <c r="AM18" s="232">
        <f t="shared" si="43"/>
        <v>3794</v>
      </c>
      <c r="AN18" s="232">
        <f t="shared" si="43"/>
        <v>4349</v>
      </c>
      <c r="AO18" s="232">
        <f t="shared" si="43"/>
        <v>18222</v>
      </c>
      <c r="AP18" s="232">
        <f t="shared" si="43"/>
        <v>15149</v>
      </c>
      <c r="AQ18" s="232">
        <f t="shared" si="43"/>
        <v>14313</v>
      </c>
      <c r="AR18" s="232">
        <f t="shared" si="43"/>
        <v>16021</v>
      </c>
      <c r="AS18" s="232">
        <f t="shared" si="43"/>
        <v>23785</v>
      </c>
      <c r="AT18" s="232">
        <f t="shared" si="43"/>
        <v>23048</v>
      </c>
      <c r="AU18" s="232">
        <f t="shared" si="43"/>
        <v>18012</v>
      </c>
      <c r="AV18" s="232">
        <f t="shared" si="43"/>
        <v>17038</v>
      </c>
      <c r="AW18" s="232">
        <f t="shared" si="43"/>
        <v>17147</v>
      </c>
      <c r="AX18" s="232">
        <f t="shared" si="43"/>
        <v>15760</v>
      </c>
      <c r="AY18" s="232">
        <f t="shared" si="43"/>
        <v>14979</v>
      </c>
      <c r="AZ18" s="232">
        <f t="shared" si="43"/>
        <v>11426</v>
      </c>
      <c r="BA18" s="232">
        <f t="shared" si="43"/>
        <v>8695</v>
      </c>
      <c r="BB18" s="232">
        <f t="shared" si="43"/>
        <v>7247</v>
      </c>
      <c r="BC18" s="232">
        <f t="shared" si="43"/>
        <v>5331</v>
      </c>
      <c r="BD18" s="232">
        <f t="shared" si="43"/>
        <v>3706</v>
      </c>
      <c r="BE18" s="232">
        <f t="shared" si="43"/>
        <v>4152</v>
      </c>
      <c r="BF18" s="224"/>
      <c r="BG18" s="224"/>
      <c r="BH18" s="224"/>
    </row>
    <row r="19" spans="1:60" customFormat="1" hidden="1" x14ac:dyDescent="0.25">
      <c r="A19" s="1">
        <v>7</v>
      </c>
      <c r="B19" s="177" t="s">
        <v>17</v>
      </c>
      <c r="C19" s="178" t="s">
        <v>26</v>
      </c>
      <c r="D19" s="189">
        <v>5918</v>
      </c>
      <c r="E19" s="178" t="s">
        <v>29</v>
      </c>
      <c r="F19" s="200" t="s">
        <v>30</v>
      </c>
      <c r="G19" s="229">
        <f t="shared" ref="G19:G39" si="44">+I19+J19</f>
        <v>41364</v>
      </c>
      <c r="H19" s="229">
        <f t="shared" si="40"/>
        <v>3978</v>
      </c>
      <c r="I19" s="80">
        <f t="shared" si="41"/>
        <v>19882</v>
      </c>
      <c r="J19" s="81">
        <f t="shared" si="42"/>
        <v>21482</v>
      </c>
      <c r="K19" s="210">
        <v>2044</v>
      </c>
      <c r="L19" s="234">
        <v>1934</v>
      </c>
      <c r="M19" s="234">
        <v>3589</v>
      </c>
      <c r="N19" s="234">
        <v>1523</v>
      </c>
      <c r="O19" s="234">
        <v>3424</v>
      </c>
      <c r="P19" s="234">
        <v>8385</v>
      </c>
      <c r="Q19" s="234">
        <v>2961</v>
      </c>
      <c r="R19" s="234">
        <v>3515</v>
      </c>
      <c r="S19" s="234">
        <v>1776</v>
      </c>
      <c r="T19" s="234">
        <v>4750</v>
      </c>
      <c r="U19" s="234">
        <v>8587</v>
      </c>
      <c r="V19" s="234">
        <v>2854</v>
      </c>
      <c r="W19" s="234"/>
      <c r="X19" s="234">
        <v>1662</v>
      </c>
      <c r="Y19" s="234">
        <v>1419</v>
      </c>
      <c r="Z19" s="234">
        <v>1269</v>
      </c>
      <c r="AA19" s="234">
        <v>1328</v>
      </c>
      <c r="AB19" s="234">
        <v>1329</v>
      </c>
      <c r="AC19" s="234">
        <v>1529</v>
      </c>
      <c r="AD19" s="234">
        <v>1681</v>
      </c>
      <c r="AE19" s="234">
        <v>1747</v>
      </c>
      <c r="AF19" s="234">
        <v>1477</v>
      </c>
      <c r="AG19" s="234">
        <v>1349</v>
      </c>
      <c r="AH19" s="234">
        <v>1094</v>
      </c>
      <c r="AI19" s="234">
        <v>1037</v>
      </c>
      <c r="AJ19" s="234">
        <v>789</v>
      </c>
      <c r="AK19" s="234">
        <v>721</v>
      </c>
      <c r="AL19" s="234">
        <v>557</v>
      </c>
      <c r="AM19" s="234">
        <v>420</v>
      </c>
      <c r="AN19" s="234">
        <v>474</v>
      </c>
      <c r="AO19" s="234">
        <v>1567</v>
      </c>
      <c r="AP19" s="234">
        <v>1400</v>
      </c>
      <c r="AQ19" s="234">
        <v>1421</v>
      </c>
      <c r="AR19" s="234">
        <v>1507</v>
      </c>
      <c r="AS19" s="234">
        <v>2157</v>
      </c>
      <c r="AT19" s="234">
        <v>1989</v>
      </c>
      <c r="AU19" s="234">
        <v>1493</v>
      </c>
      <c r="AV19" s="234">
        <v>1442</v>
      </c>
      <c r="AW19" s="234">
        <v>1692</v>
      </c>
      <c r="AX19" s="234">
        <v>1526</v>
      </c>
      <c r="AY19" s="234">
        <v>1437</v>
      </c>
      <c r="AZ19" s="234">
        <v>997</v>
      </c>
      <c r="BA19" s="234">
        <v>789</v>
      </c>
      <c r="BB19" s="234">
        <v>663</v>
      </c>
      <c r="BC19" s="234">
        <v>558</v>
      </c>
      <c r="BD19" s="234">
        <v>407</v>
      </c>
      <c r="BE19" s="234">
        <v>437</v>
      </c>
      <c r="BF19" s="224"/>
      <c r="BG19" s="224"/>
      <c r="BH19" s="224"/>
    </row>
    <row r="20" spans="1:60" customFormat="1" hidden="1" x14ac:dyDescent="0.25">
      <c r="A20" s="1">
        <v>8</v>
      </c>
      <c r="B20" s="179" t="s">
        <v>17</v>
      </c>
      <c r="C20" s="175" t="s">
        <v>26</v>
      </c>
      <c r="D20" s="188">
        <v>5965</v>
      </c>
      <c r="E20" s="175" t="s">
        <v>36</v>
      </c>
      <c r="F20" s="198" t="s">
        <v>30</v>
      </c>
      <c r="G20" s="229">
        <f t="shared" si="44"/>
        <v>20038</v>
      </c>
      <c r="H20" s="229">
        <f t="shared" si="40"/>
        <v>1928</v>
      </c>
      <c r="I20" s="80">
        <f t="shared" si="41"/>
        <v>9629</v>
      </c>
      <c r="J20" s="81">
        <f t="shared" si="42"/>
        <v>10409</v>
      </c>
      <c r="K20" s="208">
        <v>988</v>
      </c>
      <c r="L20" s="230">
        <v>940</v>
      </c>
      <c r="M20" s="230">
        <v>1737</v>
      </c>
      <c r="N20" s="230">
        <v>738</v>
      </c>
      <c r="O20" s="230">
        <v>1659</v>
      </c>
      <c r="P20" s="230">
        <v>4061</v>
      </c>
      <c r="Q20" s="230">
        <v>1434</v>
      </c>
      <c r="R20" s="230">
        <v>1706</v>
      </c>
      <c r="S20" s="230">
        <v>862</v>
      </c>
      <c r="T20" s="230">
        <v>2300</v>
      </c>
      <c r="U20" s="230">
        <v>4159</v>
      </c>
      <c r="V20" s="230">
        <v>1382</v>
      </c>
      <c r="W20" s="230"/>
      <c r="X20" s="230">
        <v>803</v>
      </c>
      <c r="Y20" s="230">
        <v>689</v>
      </c>
      <c r="Z20" s="230">
        <v>613</v>
      </c>
      <c r="AA20" s="230">
        <v>644</v>
      </c>
      <c r="AB20" s="230">
        <v>644</v>
      </c>
      <c r="AC20" s="230">
        <v>741</v>
      </c>
      <c r="AD20" s="230">
        <v>815</v>
      </c>
      <c r="AE20" s="230">
        <v>847</v>
      </c>
      <c r="AF20" s="230">
        <v>715</v>
      </c>
      <c r="AG20" s="230">
        <v>652</v>
      </c>
      <c r="AH20" s="230">
        <v>530</v>
      </c>
      <c r="AI20" s="230">
        <v>502</v>
      </c>
      <c r="AJ20" s="230">
        <v>382</v>
      </c>
      <c r="AK20" s="230">
        <v>349</v>
      </c>
      <c r="AL20" s="230">
        <v>270</v>
      </c>
      <c r="AM20" s="230">
        <v>204</v>
      </c>
      <c r="AN20" s="230">
        <v>229</v>
      </c>
      <c r="AO20" s="230">
        <v>762</v>
      </c>
      <c r="AP20" s="230">
        <v>677</v>
      </c>
      <c r="AQ20" s="230">
        <v>691</v>
      </c>
      <c r="AR20" s="230">
        <v>729</v>
      </c>
      <c r="AS20" s="230">
        <v>1044</v>
      </c>
      <c r="AT20" s="230">
        <v>965</v>
      </c>
      <c r="AU20" s="230">
        <v>724</v>
      </c>
      <c r="AV20" s="230">
        <v>699</v>
      </c>
      <c r="AW20" s="230">
        <v>820</v>
      </c>
      <c r="AX20" s="230">
        <v>739</v>
      </c>
      <c r="AY20" s="230">
        <v>695</v>
      </c>
      <c r="AZ20" s="230">
        <v>482</v>
      </c>
      <c r="BA20" s="230">
        <v>382</v>
      </c>
      <c r="BB20" s="230">
        <v>322</v>
      </c>
      <c r="BC20" s="230">
        <v>270</v>
      </c>
      <c r="BD20" s="230">
        <v>196</v>
      </c>
      <c r="BE20" s="230">
        <v>212</v>
      </c>
      <c r="BF20" s="224"/>
      <c r="BG20" s="224"/>
      <c r="BH20" s="224"/>
    </row>
    <row r="21" spans="1:60" customFormat="1" hidden="1" x14ac:dyDescent="0.25">
      <c r="A21" s="1">
        <v>9</v>
      </c>
      <c r="B21" s="179" t="s">
        <v>17</v>
      </c>
      <c r="C21" s="175" t="s">
        <v>26</v>
      </c>
      <c r="D21" s="188">
        <v>5923</v>
      </c>
      <c r="E21" s="175" t="s">
        <v>35</v>
      </c>
      <c r="F21" s="198" t="s">
        <v>30</v>
      </c>
      <c r="G21" s="229">
        <f t="shared" si="44"/>
        <v>24573</v>
      </c>
      <c r="H21" s="229">
        <f t="shared" si="40"/>
        <v>2364</v>
      </c>
      <c r="I21" s="80">
        <f t="shared" si="41"/>
        <v>11812</v>
      </c>
      <c r="J21" s="81">
        <f t="shared" si="42"/>
        <v>12761</v>
      </c>
      <c r="K21" s="208">
        <v>1212</v>
      </c>
      <c r="L21" s="230">
        <v>1152</v>
      </c>
      <c r="M21" s="230">
        <v>2131</v>
      </c>
      <c r="N21" s="230">
        <v>905</v>
      </c>
      <c r="O21" s="230">
        <v>2036</v>
      </c>
      <c r="P21" s="230">
        <v>4981</v>
      </c>
      <c r="Q21" s="230">
        <v>1759</v>
      </c>
      <c r="R21" s="230">
        <v>2091</v>
      </c>
      <c r="S21" s="230">
        <v>1056</v>
      </c>
      <c r="T21" s="230">
        <v>2820</v>
      </c>
      <c r="U21" s="230">
        <v>5100</v>
      </c>
      <c r="V21" s="230">
        <v>1694</v>
      </c>
      <c r="W21" s="230"/>
      <c r="X21" s="230">
        <v>985</v>
      </c>
      <c r="Y21" s="230">
        <v>844</v>
      </c>
      <c r="Z21" s="230">
        <v>755</v>
      </c>
      <c r="AA21" s="230">
        <v>789</v>
      </c>
      <c r="AB21" s="230">
        <v>790</v>
      </c>
      <c r="AC21" s="230">
        <v>909</v>
      </c>
      <c r="AD21" s="230">
        <v>999</v>
      </c>
      <c r="AE21" s="230">
        <v>1038</v>
      </c>
      <c r="AF21" s="230">
        <v>878</v>
      </c>
      <c r="AG21" s="230">
        <v>800</v>
      </c>
      <c r="AH21" s="230">
        <v>650</v>
      </c>
      <c r="AI21" s="230">
        <v>616</v>
      </c>
      <c r="AJ21" s="230">
        <v>469</v>
      </c>
      <c r="AK21" s="230">
        <v>428</v>
      </c>
      <c r="AL21" s="230">
        <v>331</v>
      </c>
      <c r="AM21" s="230">
        <v>250</v>
      </c>
      <c r="AN21" s="230">
        <v>281</v>
      </c>
      <c r="AO21" s="230">
        <v>934</v>
      </c>
      <c r="AP21" s="230">
        <v>831</v>
      </c>
      <c r="AQ21" s="230">
        <v>845</v>
      </c>
      <c r="AR21" s="230">
        <v>895</v>
      </c>
      <c r="AS21" s="230">
        <v>1280</v>
      </c>
      <c r="AT21" s="230">
        <v>1182</v>
      </c>
      <c r="AU21" s="230">
        <v>887</v>
      </c>
      <c r="AV21" s="230">
        <v>858</v>
      </c>
      <c r="AW21" s="230">
        <v>1005</v>
      </c>
      <c r="AX21" s="230">
        <v>906</v>
      </c>
      <c r="AY21" s="230">
        <v>853</v>
      </c>
      <c r="AZ21" s="230">
        <v>591</v>
      </c>
      <c r="BA21" s="230">
        <v>469</v>
      </c>
      <c r="BB21" s="230">
        <v>394</v>
      </c>
      <c r="BC21" s="230">
        <v>331</v>
      </c>
      <c r="BD21" s="230">
        <v>240</v>
      </c>
      <c r="BE21" s="230">
        <v>260</v>
      </c>
      <c r="BF21" s="224"/>
      <c r="BG21" s="224"/>
      <c r="BH21" s="224"/>
    </row>
    <row r="22" spans="1:60" customFormat="1" hidden="1" x14ac:dyDescent="0.25">
      <c r="A22" s="1">
        <v>10</v>
      </c>
      <c r="B22" s="179" t="s">
        <v>17</v>
      </c>
      <c r="C22" s="175" t="s">
        <v>26</v>
      </c>
      <c r="D22" s="188">
        <v>5919</v>
      </c>
      <c r="E22" s="175" t="s">
        <v>31</v>
      </c>
      <c r="F22" s="198" t="s">
        <v>30</v>
      </c>
      <c r="G22" s="229">
        <f t="shared" si="44"/>
        <v>15907</v>
      </c>
      <c r="H22" s="229">
        <f t="shared" si="40"/>
        <v>1532</v>
      </c>
      <c r="I22" s="80">
        <f t="shared" si="41"/>
        <v>7647</v>
      </c>
      <c r="J22" s="81">
        <f t="shared" si="42"/>
        <v>8260</v>
      </c>
      <c r="K22" s="208">
        <v>786</v>
      </c>
      <c r="L22" s="230">
        <v>746</v>
      </c>
      <c r="M22" s="230">
        <v>1379</v>
      </c>
      <c r="N22" s="230">
        <v>587</v>
      </c>
      <c r="O22" s="230">
        <v>1317</v>
      </c>
      <c r="P22" s="230">
        <v>3225</v>
      </c>
      <c r="Q22" s="230">
        <v>1139</v>
      </c>
      <c r="R22" s="230">
        <v>1354</v>
      </c>
      <c r="S22" s="230">
        <v>683</v>
      </c>
      <c r="T22" s="230">
        <v>1826</v>
      </c>
      <c r="U22" s="230">
        <v>3301</v>
      </c>
      <c r="V22" s="230">
        <v>1096</v>
      </c>
      <c r="W22" s="230"/>
      <c r="X22" s="230">
        <v>639</v>
      </c>
      <c r="Y22" s="230">
        <v>546</v>
      </c>
      <c r="Z22" s="230">
        <v>487</v>
      </c>
      <c r="AA22" s="230">
        <v>512</v>
      </c>
      <c r="AB22" s="230">
        <v>511</v>
      </c>
      <c r="AC22" s="230">
        <v>588</v>
      </c>
      <c r="AD22" s="230">
        <v>647</v>
      </c>
      <c r="AE22" s="230">
        <v>672</v>
      </c>
      <c r="AF22" s="230">
        <v>568</v>
      </c>
      <c r="AG22" s="230">
        <v>518</v>
      </c>
      <c r="AH22" s="230">
        <v>421</v>
      </c>
      <c r="AI22" s="230">
        <v>399</v>
      </c>
      <c r="AJ22" s="230">
        <v>304</v>
      </c>
      <c r="AK22" s="230">
        <v>277</v>
      </c>
      <c r="AL22" s="230">
        <v>214</v>
      </c>
      <c r="AM22" s="230">
        <v>162</v>
      </c>
      <c r="AN22" s="230">
        <v>182</v>
      </c>
      <c r="AO22" s="230">
        <v>605</v>
      </c>
      <c r="AP22" s="230">
        <v>538</v>
      </c>
      <c r="AQ22" s="230">
        <v>547</v>
      </c>
      <c r="AR22" s="230">
        <v>578</v>
      </c>
      <c r="AS22" s="230">
        <v>829</v>
      </c>
      <c r="AT22" s="230">
        <v>766</v>
      </c>
      <c r="AU22" s="230">
        <v>574</v>
      </c>
      <c r="AV22" s="230">
        <v>555</v>
      </c>
      <c r="AW22" s="230">
        <v>650</v>
      </c>
      <c r="AX22" s="230">
        <v>587</v>
      </c>
      <c r="AY22" s="230">
        <v>552</v>
      </c>
      <c r="AZ22" s="230">
        <v>383</v>
      </c>
      <c r="BA22" s="230">
        <v>303</v>
      </c>
      <c r="BB22" s="230">
        <v>256</v>
      </c>
      <c r="BC22" s="230">
        <v>214</v>
      </c>
      <c r="BD22" s="230">
        <v>155</v>
      </c>
      <c r="BE22" s="230">
        <v>168</v>
      </c>
      <c r="BF22" s="224"/>
      <c r="BG22" s="224"/>
      <c r="BH22" s="224"/>
    </row>
    <row r="23" spans="1:60" customFormat="1" hidden="1" x14ac:dyDescent="0.25">
      <c r="A23" s="1">
        <v>11</v>
      </c>
      <c r="B23" s="179" t="s">
        <v>17</v>
      </c>
      <c r="C23" s="175" t="s">
        <v>26</v>
      </c>
      <c r="D23" s="188">
        <v>26996</v>
      </c>
      <c r="E23" s="180" t="s">
        <v>39</v>
      </c>
      <c r="F23" s="198" t="s">
        <v>28</v>
      </c>
      <c r="G23" s="229">
        <f t="shared" si="44"/>
        <v>0</v>
      </c>
      <c r="H23" s="229">
        <f t="shared" si="40"/>
        <v>0</v>
      </c>
      <c r="I23" s="80">
        <f t="shared" si="41"/>
        <v>0</v>
      </c>
      <c r="J23" s="81">
        <f t="shared" si="42"/>
        <v>0</v>
      </c>
      <c r="K23" s="211"/>
      <c r="L23" s="236"/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36">
        <v>0</v>
      </c>
      <c r="V23" s="236">
        <v>0</v>
      </c>
      <c r="W23" s="236"/>
      <c r="X23" s="236">
        <v>0</v>
      </c>
      <c r="Y23" s="236">
        <v>0</v>
      </c>
      <c r="Z23" s="236">
        <v>0</v>
      </c>
      <c r="AA23" s="236">
        <v>0</v>
      </c>
      <c r="AB23" s="236">
        <v>0</v>
      </c>
      <c r="AC23" s="236">
        <v>0</v>
      </c>
      <c r="AD23" s="236">
        <v>0</v>
      </c>
      <c r="AE23" s="236">
        <v>0</v>
      </c>
      <c r="AF23" s="236">
        <v>0</v>
      </c>
      <c r="AG23" s="236">
        <v>0</v>
      </c>
      <c r="AH23" s="236">
        <v>0</v>
      </c>
      <c r="AI23" s="236">
        <v>0</v>
      </c>
      <c r="AJ23" s="236">
        <v>0</v>
      </c>
      <c r="AK23" s="236">
        <v>0</v>
      </c>
      <c r="AL23" s="236">
        <v>0</v>
      </c>
      <c r="AM23" s="236">
        <v>0</v>
      </c>
      <c r="AN23" s="236">
        <v>0</v>
      </c>
      <c r="AO23" s="236">
        <v>0</v>
      </c>
      <c r="AP23" s="236">
        <v>0</v>
      </c>
      <c r="AQ23" s="236">
        <v>0</v>
      </c>
      <c r="AR23" s="236">
        <v>0</v>
      </c>
      <c r="AS23" s="236">
        <v>0</v>
      </c>
      <c r="AT23" s="236">
        <v>0</v>
      </c>
      <c r="AU23" s="236">
        <v>0</v>
      </c>
      <c r="AV23" s="236">
        <v>0</v>
      </c>
      <c r="AW23" s="236">
        <v>0</v>
      </c>
      <c r="AX23" s="236">
        <v>0</v>
      </c>
      <c r="AY23" s="236">
        <v>0</v>
      </c>
      <c r="AZ23" s="236">
        <v>0</v>
      </c>
      <c r="BA23" s="236">
        <v>0</v>
      </c>
      <c r="BB23" s="236">
        <v>0</v>
      </c>
      <c r="BC23" s="236">
        <v>0</v>
      </c>
      <c r="BD23" s="236">
        <v>0</v>
      </c>
      <c r="BE23" s="236">
        <v>0</v>
      </c>
      <c r="BF23" s="224"/>
      <c r="BG23" s="224"/>
      <c r="BH23" s="224"/>
    </row>
    <row r="24" spans="1:60" customFormat="1" hidden="1" x14ac:dyDescent="0.25">
      <c r="A24" s="1">
        <v>12</v>
      </c>
      <c r="B24" s="179" t="s">
        <v>17</v>
      </c>
      <c r="C24" s="175" t="s">
        <v>26</v>
      </c>
      <c r="D24" s="188">
        <v>13261</v>
      </c>
      <c r="E24" s="175" t="s">
        <v>27</v>
      </c>
      <c r="F24" s="198" t="s">
        <v>28</v>
      </c>
      <c r="G24" s="229">
        <f t="shared" si="44"/>
        <v>14319</v>
      </c>
      <c r="H24" s="229">
        <f t="shared" si="40"/>
        <v>1378</v>
      </c>
      <c r="I24" s="80">
        <f t="shared" si="41"/>
        <v>6882</v>
      </c>
      <c r="J24" s="81">
        <f t="shared" si="42"/>
        <v>7437</v>
      </c>
      <c r="K24" s="208">
        <v>707</v>
      </c>
      <c r="L24" s="230">
        <v>671</v>
      </c>
      <c r="M24" s="230">
        <v>1241</v>
      </c>
      <c r="N24" s="230">
        <v>528</v>
      </c>
      <c r="O24" s="230">
        <v>1185</v>
      </c>
      <c r="P24" s="230">
        <v>2902</v>
      </c>
      <c r="Q24" s="230">
        <v>1026</v>
      </c>
      <c r="R24" s="230">
        <v>1219</v>
      </c>
      <c r="S24" s="230">
        <v>613</v>
      </c>
      <c r="T24" s="230">
        <v>1645</v>
      </c>
      <c r="U24" s="230">
        <v>2973</v>
      </c>
      <c r="V24" s="230">
        <v>987</v>
      </c>
      <c r="W24" s="230"/>
      <c r="X24" s="230">
        <v>575</v>
      </c>
      <c r="Y24" s="230">
        <v>491</v>
      </c>
      <c r="Z24" s="230">
        <v>439</v>
      </c>
      <c r="AA24" s="230">
        <v>460</v>
      </c>
      <c r="AB24" s="230">
        <v>460</v>
      </c>
      <c r="AC24" s="230">
        <v>529</v>
      </c>
      <c r="AD24" s="230">
        <v>582</v>
      </c>
      <c r="AE24" s="230">
        <v>605</v>
      </c>
      <c r="AF24" s="230">
        <v>511</v>
      </c>
      <c r="AG24" s="230">
        <v>466</v>
      </c>
      <c r="AH24" s="230">
        <v>379</v>
      </c>
      <c r="AI24" s="230">
        <v>359</v>
      </c>
      <c r="AJ24" s="230">
        <v>273</v>
      </c>
      <c r="AK24" s="230">
        <v>250</v>
      </c>
      <c r="AL24" s="230">
        <v>193</v>
      </c>
      <c r="AM24" s="230">
        <v>146</v>
      </c>
      <c r="AN24" s="230">
        <v>164</v>
      </c>
      <c r="AO24" s="230">
        <v>544</v>
      </c>
      <c r="AP24" s="230">
        <v>484</v>
      </c>
      <c r="AQ24" s="230">
        <v>493</v>
      </c>
      <c r="AR24" s="230">
        <v>521</v>
      </c>
      <c r="AS24" s="230">
        <v>746</v>
      </c>
      <c r="AT24" s="230">
        <v>689</v>
      </c>
      <c r="AU24" s="230">
        <v>518</v>
      </c>
      <c r="AV24" s="230">
        <v>500</v>
      </c>
      <c r="AW24" s="230">
        <v>585</v>
      </c>
      <c r="AX24" s="230">
        <v>529</v>
      </c>
      <c r="AY24" s="230">
        <v>496</v>
      </c>
      <c r="AZ24" s="230">
        <v>345</v>
      </c>
      <c r="BA24" s="230">
        <v>273</v>
      </c>
      <c r="BB24" s="230">
        <v>230</v>
      </c>
      <c r="BC24" s="230">
        <v>193</v>
      </c>
      <c r="BD24" s="230">
        <v>140</v>
      </c>
      <c r="BE24" s="230">
        <v>151</v>
      </c>
      <c r="BF24" s="224"/>
      <c r="BG24" s="224"/>
      <c r="BH24" s="224"/>
    </row>
    <row r="25" spans="1:60" customFormat="1" hidden="1" x14ac:dyDescent="0.25">
      <c r="A25" s="1">
        <v>13</v>
      </c>
      <c r="B25" s="179" t="s">
        <v>17</v>
      </c>
      <c r="C25" s="175" t="s">
        <v>26</v>
      </c>
      <c r="D25" s="188">
        <v>5967</v>
      </c>
      <c r="E25" s="175" t="s">
        <v>37</v>
      </c>
      <c r="F25" s="198" t="s">
        <v>30</v>
      </c>
      <c r="G25" s="229">
        <f t="shared" si="44"/>
        <v>9306</v>
      </c>
      <c r="H25" s="229">
        <f t="shared" si="40"/>
        <v>895</v>
      </c>
      <c r="I25" s="80">
        <f t="shared" si="41"/>
        <v>4474</v>
      </c>
      <c r="J25" s="81">
        <f t="shared" si="42"/>
        <v>4832</v>
      </c>
      <c r="K25" s="208">
        <v>459</v>
      </c>
      <c r="L25" s="230">
        <v>436</v>
      </c>
      <c r="M25" s="230">
        <v>807</v>
      </c>
      <c r="N25" s="230">
        <v>345</v>
      </c>
      <c r="O25" s="230">
        <v>770</v>
      </c>
      <c r="P25" s="230">
        <v>1885</v>
      </c>
      <c r="Q25" s="230">
        <v>667</v>
      </c>
      <c r="R25" s="230">
        <v>790</v>
      </c>
      <c r="S25" s="230">
        <v>399</v>
      </c>
      <c r="T25" s="230">
        <v>1068</v>
      </c>
      <c r="U25" s="230">
        <v>1934</v>
      </c>
      <c r="V25" s="230">
        <v>641</v>
      </c>
      <c r="W25" s="230"/>
      <c r="X25" s="230">
        <v>373</v>
      </c>
      <c r="Y25" s="230">
        <v>320</v>
      </c>
      <c r="Z25" s="230">
        <v>286</v>
      </c>
      <c r="AA25" s="230">
        <v>300</v>
      </c>
      <c r="AB25" s="230">
        <v>299</v>
      </c>
      <c r="AC25" s="230">
        <v>344</v>
      </c>
      <c r="AD25" s="230">
        <v>378</v>
      </c>
      <c r="AE25" s="230">
        <v>393</v>
      </c>
      <c r="AF25" s="230">
        <v>332</v>
      </c>
      <c r="AG25" s="230">
        <v>303</v>
      </c>
      <c r="AH25" s="230">
        <v>246</v>
      </c>
      <c r="AI25" s="230">
        <v>233</v>
      </c>
      <c r="AJ25" s="230">
        <v>178</v>
      </c>
      <c r="AK25" s="230">
        <v>162</v>
      </c>
      <c r="AL25" s="230">
        <v>125</v>
      </c>
      <c r="AM25" s="230">
        <v>95</v>
      </c>
      <c r="AN25" s="230">
        <v>107</v>
      </c>
      <c r="AO25" s="230">
        <v>354</v>
      </c>
      <c r="AP25" s="230">
        <v>313</v>
      </c>
      <c r="AQ25" s="230">
        <v>319</v>
      </c>
      <c r="AR25" s="230">
        <v>339</v>
      </c>
      <c r="AS25" s="230">
        <v>484</v>
      </c>
      <c r="AT25" s="230">
        <v>448</v>
      </c>
      <c r="AU25" s="230">
        <v>337</v>
      </c>
      <c r="AV25" s="230">
        <v>325</v>
      </c>
      <c r="AW25" s="230">
        <v>381</v>
      </c>
      <c r="AX25" s="230">
        <v>343</v>
      </c>
      <c r="AY25" s="230">
        <v>323</v>
      </c>
      <c r="AZ25" s="230">
        <v>225</v>
      </c>
      <c r="BA25" s="230">
        <v>177</v>
      </c>
      <c r="BB25" s="230">
        <v>150</v>
      </c>
      <c r="BC25" s="230">
        <v>125</v>
      </c>
      <c r="BD25" s="230">
        <v>91</v>
      </c>
      <c r="BE25" s="230">
        <v>98</v>
      </c>
      <c r="BF25" s="224"/>
      <c r="BG25" s="224"/>
      <c r="BH25" s="224"/>
    </row>
    <row r="26" spans="1:60" customFormat="1" hidden="1" x14ac:dyDescent="0.25">
      <c r="A26" s="1">
        <v>14</v>
      </c>
      <c r="B26" s="179" t="s">
        <v>17</v>
      </c>
      <c r="C26" s="175" t="s">
        <v>26</v>
      </c>
      <c r="D26" s="188">
        <v>5922</v>
      </c>
      <c r="E26" s="175" t="s">
        <v>34</v>
      </c>
      <c r="F26" s="198" t="s">
        <v>30</v>
      </c>
      <c r="G26" s="229">
        <f t="shared" si="44"/>
        <v>59864</v>
      </c>
      <c r="H26" s="229">
        <f t="shared" si="40"/>
        <v>5759</v>
      </c>
      <c r="I26" s="80">
        <f t="shared" si="41"/>
        <v>28774</v>
      </c>
      <c r="J26" s="81">
        <f t="shared" si="42"/>
        <v>31090</v>
      </c>
      <c r="K26" s="208">
        <v>2954</v>
      </c>
      <c r="L26" s="230">
        <v>2805</v>
      </c>
      <c r="M26" s="230">
        <v>5189</v>
      </c>
      <c r="N26" s="230">
        <v>2206</v>
      </c>
      <c r="O26" s="230">
        <v>4958</v>
      </c>
      <c r="P26" s="230">
        <v>12135</v>
      </c>
      <c r="Q26" s="230">
        <v>4286</v>
      </c>
      <c r="R26" s="230">
        <v>5092</v>
      </c>
      <c r="S26" s="230">
        <v>2570</v>
      </c>
      <c r="T26" s="230">
        <v>6872</v>
      </c>
      <c r="U26" s="230">
        <v>12427</v>
      </c>
      <c r="V26" s="230">
        <v>4129</v>
      </c>
      <c r="W26" s="230"/>
      <c r="X26" s="230">
        <v>2402</v>
      </c>
      <c r="Y26" s="230">
        <v>2054</v>
      </c>
      <c r="Z26" s="230">
        <v>1835</v>
      </c>
      <c r="AA26" s="230">
        <v>1924</v>
      </c>
      <c r="AB26" s="230">
        <v>1924</v>
      </c>
      <c r="AC26" s="230">
        <v>2214</v>
      </c>
      <c r="AD26" s="230">
        <v>2434</v>
      </c>
      <c r="AE26" s="230">
        <v>2529</v>
      </c>
      <c r="AF26" s="230">
        <v>2138</v>
      </c>
      <c r="AG26" s="230">
        <v>1949</v>
      </c>
      <c r="AH26" s="230">
        <v>1584</v>
      </c>
      <c r="AI26" s="230">
        <v>1501</v>
      </c>
      <c r="AJ26" s="230">
        <v>1142</v>
      </c>
      <c r="AK26" s="230">
        <v>1042</v>
      </c>
      <c r="AL26" s="230">
        <v>806</v>
      </c>
      <c r="AM26" s="230">
        <v>610</v>
      </c>
      <c r="AN26" s="230">
        <v>686</v>
      </c>
      <c r="AO26" s="230">
        <v>2274</v>
      </c>
      <c r="AP26" s="230">
        <v>2023</v>
      </c>
      <c r="AQ26" s="230">
        <v>2059</v>
      </c>
      <c r="AR26" s="230">
        <v>2178</v>
      </c>
      <c r="AS26" s="230">
        <v>3120</v>
      </c>
      <c r="AT26" s="230">
        <v>2880</v>
      </c>
      <c r="AU26" s="230">
        <v>2162</v>
      </c>
      <c r="AV26" s="230">
        <v>2089</v>
      </c>
      <c r="AW26" s="230">
        <v>2449</v>
      </c>
      <c r="AX26" s="230">
        <v>2208</v>
      </c>
      <c r="AY26" s="230">
        <v>2078</v>
      </c>
      <c r="AZ26" s="230">
        <v>1441</v>
      </c>
      <c r="BA26" s="230">
        <v>1143</v>
      </c>
      <c r="BB26" s="230">
        <v>963</v>
      </c>
      <c r="BC26" s="230">
        <v>806</v>
      </c>
      <c r="BD26" s="230">
        <v>585</v>
      </c>
      <c r="BE26" s="230">
        <v>632</v>
      </c>
      <c r="BF26" s="224"/>
      <c r="BG26" s="224"/>
      <c r="BH26" s="224"/>
    </row>
    <row r="27" spans="1:60" customFormat="1" hidden="1" x14ac:dyDescent="0.25">
      <c r="A27" s="1">
        <v>15</v>
      </c>
      <c r="B27" s="179" t="s">
        <v>17</v>
      </c>
      <c r="C27" s="175" t="s">
        <v>26</v>
      </c>
      <c r="D27" s="188">
        <v>27290</v>
      </c>
      <c r="E27" s="180" t="s">
        <v>38</v>
      </c>
      <c r="F27" s="198" t="s">
        <v>28</v>
      </c>
      <c r="G27" s="229">
        <f t="shared" si="44"/>
        <v>0</v>
      </c>
      <c r="H27" s="229">
        <f t="shared" si="40"/>
        <v>0</v>
      </c>
      <c r="I27" s="80">
        <f t="shared" si="41"/>
        <v>0</v>
      </c>
      <c r="J27" s="81">
        <f t="shared" si="42"/>
        <v>0</v>
      </c>
      <c r="K27" s="211"/>
      <c r="L27" s="236"/>
      <c r="M27" s="236">
        <v>0</v>
      </c>
      <c r="N27" s="236">
        <v>0</v>
      </c>
      <c r="O27" s="236">
        <v>0</v>
      </c>
      <c r="P27" s="236">
        <v>0</v>
      </c>
      <c r="Q27" s="236">
        <v>0</v>
      </c>
      <c r="R27" s="236">
        <v>0</v>
      </c>
      <c r="S27" s="236">
        <v>0</v>
      </c>
      <c r="T27" s="236">
        <v>0</v>
      </c>
      <c r="U27" s="236">
        <v>0</v>
      </c>
      <c r="V27" s="236">
        <v>0</v>
      </c>
      <c r="W27" s="236"/>
      <c r="X27" s="236">
        <v>0</v>
      </c>
      <c r="Y27" s="236">
        <v>0</v>
      </c>
      <c r="Z27" s="236">
        <v>0</v>
      </c>
      <c r="AA27" s="236">
        <v>0</v>
      </c>
      <c r="AB27" s="236">
        <v>0</v>
      </c>
      <c r="AC27" s="236">
        <v>0</v>
      </c>
      <c r="AD27" s="236">
        <v>0</v>
      </c>
      <c r="AE27" s="236">
        <v>0</v>
      </c>
      <c r="AF27" s="236">
        <v>0</v>
      </c>
      <c r="AG27" s="236">
        <v>0</v>
      </c>
      <c r="AH27" s="236">
        <v>0</v>
      </c>
      <c r="AI27" s="236">
        <v>0</v>
      </c>
      <c r="AJ27" s="236">
        <v>0</v>
      </c>
      <c r="AK27" s="236">
        <v>0</v>
      </c>
      <c r="AL27" s="236">
        <v>0</v>
      </c>
      <c r="AM27" s="236">
        <v>0</v>
      </c>
      <c r="AN27" s="236">
        <v>0</v>
      </c>
      <c r="AO27" s="236">
        <v>0</v>
      </c>
      <c r="AP27" s="236">
        <v>0</v>
      </c>
      <c r="AQ27" s="236">
        <v>0</v>
      </c>
      <c r="AR27" s="236">
        <v>0</v>
      </c>
      <c r="AS27" s="236">
        <v>0</v>
      </c>
      <c r="AT27" s="236">
        <v>0</v>
      </c>
      <c r="AU27" s="236">
        <v>0</v>
      </c>
      <c r="AV27" s="236">
        <v>0</v>
      </c>
      <c r="AW27" s="236">
        <v>0</v>
      </c>
      <c r="AX27" s="236">
        <v>0</v>
      </c>
      <c r="AY27" s="236">
        <v>0</v>
      </c>
      <c r="AZ27" s="236">
        <v>0</v>
      </c>
      <c r="BA27" s="236">
        <v>0</v>
      </c>
      <c r="BB27" s="236">
        <v>0</v>
      </c>
      <c r="BC27" s="236">
        <v>0</v>
      </c>
      <c r="BD27" s="236">
        <v>0</v>
      </c>
      <c r="BE27" s="236">
        <v>0</v>
      </c>
      <c r="BF27" s="224"/>
      <c r="BG27" s="224"/>
      <c r="BH27" s="224"/>
    </row>
    <row r="28" spans="1:60" customFormat="1" hidden="1" x14ac:dyDescent="0.25">
      <c r="A28" s="1">
        <v>16</v>
      </c>
      <c r="B28" s="179" t="s">
        <v>17</v>
      </c>
      <c r="C28" s="175" t="s">
        <v>26</v>
      </c>
      <c r="D28" s="188">
        <v>5920</v>
      </c>
      <c r="E28" s="175" t="s">
        <v>32</v>
      </c>
      <c r="F28" s="198" t="s">
        <v>30</v>
      </c>
      <c r="G28" s="229">
        <f t="shared" si="44"/>
        <v>28585</v>
      </c>
      <c r="H28" s="229">
        <f t="shared" si="40"/>
        <v>2750</v>
      </c>
      <c r="I28" s="80">
        <f t="shared" si="41"/>
        <v>13735</v>
      </c>
      <c r="J28" s="81">
        <f t="shared" si="42"/>
        <v>14850</v>
      </c>
      <c r="K28" s="208">
        <v>1410</v>
      </c>
      <c r="L28" s="230">
        <v>1340</v>
      </c>
      <c r="M28" s="230">
        <v>2475</v>
      </c>
      <c r="N28" s="230">
        <v>1054</v>
      </c>
      <c r="O28" s="230">
        <v>2368</v>
      </c>
      <c r="P28" s="230">
        <v>5793</v>
      </c>
      <c r="Q28" s="230">
        <v>2045</v>
      </c>
      <c r="R28" s="230">
        <v>2433</v>
      </c>
      <c r="S28" s="230">
        <v>1228</v>
      </c>
      <c r="T28" s="230">
        <v>3280</v>
      </c>
      <c r="U28" s="230">
        <v>5936</v>
      </c>
      <c r="V28" s="230">
        <v>1973</v>
      </c>
      <c r="W28" s="230"/>
      <c r="X28" s="230">
        <v>1146</v>
      </c>
      <c r="Y28" s="230">
        <v>980</v>
      </c>
      <c r="Z28" s="230">
        <v>876</v>
      </c>
      <c r="AA28" s="230">
        <v>919</v>
      </c>
      <c r="AB28" s="230">
        <v>919</v>
      </c>
      <c r="AC28" s="230">
        <v>1057</v>
      </c>
      <c r="AD28" s="230">
        <v>1162</v>
      </c>
      <c r="AE28" s="230">
        <v>1208</v>
      </c>
      <c r="AF28" s="230">
        <v>1020</v>
      </c>
      <c r="AG28" s="230">
        <v>931</v>
      </c>
      <c r="AH28" s="230">
        <v>756</v>
      </c>
      <c r="AI28" s="230">
        <v>716</v>
      </c>
      <c r="AJ28" s="230">
        <v>545</v>
      </c>
      <c r="AK28" s="230">
        <v>497</v>
      </c>
      <c r="AL28" s="230">
        <v>385</v>
      </c>
      <c r="AM28" s="230">
        <v>291</v>
      </c>
      <c r="AN28" s="230">
        <v>327</v>
      </c>
      <c r="AO28" s="230">
        <v>1087</v>
      </c>
      <c r="AP28" s="230">
        <v>967</v>
      </c>
      <c r="AQ28" s="230">
        <v>983</v>
      </c>
      <c r="AR28" s="230">
        <v>1040</v>
      </c>
      <c r="AS28" s="230">
        <v>1489</v>
      </c>
      <c r="AT28" s="230">
        <v>1375</v>
      </c>
      <c r="AU28" s="230">
        <v>1033</v>
      </c>
      <c r="AV28" s="230">
        <v>997</v>
      </c>
      <c r="AW28" s="230">
        <v>1170</v>
      </c>
      <c r="AX28" s="230">
        <v>1054</v>
      </c>
      <c r="AY28" s="230">
        <v>993</v>
      </c>
      <c r="AZ28" s="230">
        <v>689</v>
      </c>
      <c r="BA28" s="230">
        <v>546</v>
      </c>
      <c r="BB28" s="230">
        <v>460</v>
      </c>
      <c r="BC28" s="230">
        <v>385</v>
      </c>
      <c r="BD28" s="230">
        <v>279</v>
      </c>
      <c r="BE28" s="230">
        <v>303</v>
      </c>
      <c r="BF28" s="224"/>
      <c r="BG28" s="224"/>
      <c r="BH28" s="224"/>
    </row>
    <row r="29" spans="1:60" customFormat="1" hidden="1" x14ac:dyDescent="0.25">
      <c r="A29" s="1">
        <v>17</v>
      </c>
      <c r="B29" s="179" t="s">
        <v>17</v>
      </c>
      <c r="C29" s="175" t="s">
        <v>26</v>
      </c>
      <c r="D29" s="188">
        <v>5921</v>
      </c>
      <c r="E29" s="175" t="s">
        <v>33</v>
      </c>
      <c r="F29" s="198" t="s">
        <v>30</v>
      </c>
      <c r="G29" s="229">
        <f t="shared" si="44"/>
        <v>10939</v>
      </c>
      <c r="H29" s="229">
        <f t="shared" si="40"/>
        <v>1052</v>
      </c>
      <c r="I29" s="80">
        <f t="shared" si="41"/>
        <v>5258</v>
      </c>
      <c r="J29" s="81">
        <f t="shared" si="42"/>
        <v>5681</v>
      </c>
      <c r="K29" s="208">
        <v>540</v>
      </c>
      <c r="L29" s="230">
        <v>512</v>
      </c>
      <c r="M29" s="230">
        <v>950</v>
      </c>
      <c r="N29" s="230">
        <v>403</v>
      </c>
      <c r="O29" s="230">
        <v>905</v>
      </c>
      <c r="P29" s="230">
        <v>2217</v>
      </c>
      <c r="Q29" s="230">
        <v>783</v>
      </c>
      <c r="R29" s="230">
        <v>931</v>
      </c>
      <c r="S29" s="230">
        <v>469</v>
      </c>
      <c r="T29" s="230">
        <v>1256</v>
      </c>
      <c r="U29" s="230">
        <v>2270</v>
      </c>
      <c r="V29" s="230">
        <v>755</v>
      </c>
      <c r="W29" s="230"/>
      <c r="X29" s="230">
        <v>439</v>
      </c>
      <c r="Y29" s="230">
        <v>376</v>
      </c>
      <c r="Z29" s="230">
        <v>336</v>
      </c>
      <c r="AA29" s="230">
        <v>352</v>
      </c>
      <c r="AB29" s="230">
        <v>351</v>
      </c>
      <c r="AC29" s="230">
        <v>404</v>
      </c>
      <c r="AD29" s="230">
        <v>445</v>
      </c>
      <c r="AE29" s="230">
        <v>462</v>
      </c>
      <c r="AF29" s="230">
        <v>390</v>
      </c>
      <c r="AG29" s="230">
        <v>356</v>
      </c>
      <c r="AH29" s="230">
        <v>290</v>
      </c>
      <c r="AI29" s="230">
        <v>274</v>
      </c>
      <c r="AJ29" s="230">
        <v>209</v>
      </c>
      <c r="AK29" s="230">
        <v>190</v>
      </c>
      <c r="AL29" s="230">
        <v>148</v>
      </c>
      <c r="AM29" s="230">
        <v>111</v>
      </c>
      <c r="AN29" s="230">
        <v>125</v>
      </c>
      <c r="AO29" s="230">
        <v>415</v>
      </c>
      <c r="AP29" s="230">
        <v>371</v>
      </c>
      <c r="AQ29" s="230">
        <v>376</v>
      </c>
      <c r="AR29" s="230">
        <v>397</v>
      </c>
      <c r="AS29" s="230">
        <v>570</v>
      </c>
      <c r="AT29" s="230">
        <v>527</v>
      </c>
      <c r="AU29" s="230">
        <v>395</v>
      </c>
      <c r="AV29" s="230">
        <v>382</v>
      </c>
      <c r="AW29" s="230">
        <v>448</v>
      </c>
      <c r="AX29" s="230">
        <v>403</v>
      </c>
      <c r="AY29" s="230">
        <v>379</v>
      </c>
      <c r="AZ29" s="230">
        <v>263</v>
      </c>
      <c r="BA29" s="230">
        <v>209</v>
      </c>
      <c r="BB29" s="230">
        <v>176</v>
      </c>
      <c r="BC29" s="230">
        <v>147</v>
      </c>
      <c r="BD29" s="230">
        <v>107</v>
      </c>
      <c r="BE29" s="230">
        <v>116</v>
      </c>
      <c r="BF29" s="224"/>
      <c r="BG29" s="224"/>
      <c r="BH29" s="224"/>
    </row>
    <row r="30" spans="1:60" customFormat="1" hidden="1" x14ac:dyDescent="0.25">
      <c r="A30" s="1">
        <v>18</v>
      </c>
      <c r="B30" s="175" t="s">
        <v>23</v>
      </c>
      <c r="C30" s="175" t="s">
        <v>26</v>
      </c>
      <c r="D30" s="188">
        <v>5924</v>
      </c>
      <c r="E30" s="175" t="s">
        <v>46</v>
      </c>
      <c r="F30" s="198" t="s">
        <v>30</v>
      </c>
      <c r="G30" s="229">
        <f t="shared" si="44"/>
        <v>18478</v>
      </c>
      <c r="H30" s="229">
        <f t="shared" si="40"/>
        <v>2013</v>
      </c>
      <c r="I30" s="80">
        <f t="shared" si="41"/>
        <v>8829</v>
      </c>
      <c r="J30" s="81">
        <f t="shared" si="42"/>
        <v>9649</v>
      </c>
      <c r="K30" s="208">
        <v>1036</v>
      </c>
      <c r="L30" s="230">
        <v>977</v>
      </c>
      <c r="M30" s="230">
        <v>1629</v>
      </c>
      <c r="N30" s="230">
        <v>603</v>
      </c>
      <c r="O30" s="230">
        <v>1878</v>
      </c>
      <c r="P30" s="230">
        <v>3567</v>
      </c>
      <c r="Q30" s="230">
        <v>1152</v>
      </c>
      <c r="R30" s="230">
        <v>1636</v>
      </c>
      <c r="S30" s="230">
        <v>691</v>
      </c>
      <c r="T30" s="230">
        <v>2279</v>
      </c>
      <c r="U30" s="230">
        <v>3923</v>
      </c>
      <c r="V30" s="230">
        <v>1120</v>
      </c>
      <c r="W30" s="230"/>
      <c r="X30" s="230">
        <v>842</v>
      </c>
      <c r="Y30" s="230">
        <v>594</v>
      </c>
      <c r="Z30" s="230">
        <v>497</v>
      </c>
      <c r="AA30" s="230">
        <v>528</v>
      </c>
      <c r="AB30" s="230">
        <v>791</v>
      </c>
      <c r="AC30" s="230">
        <v>858</v>
      </c>
      <c r="AD30" s="230">
        <v>857</v>
      </c>
      <c r="AE30" s="230">
        <v>697</v>
      </c>
      <c r="AF30" s="230">
        <v>602</v>
      </c>
      <c r="AG30" s="230">
        <v>481</v>
      </c>
      <c r="AH30" s="230">
        <v>435</v>
      </c>
      <c r="AI30" s="230">
        <v>495</v>
      </c>
      <c r="AJ30" s="230">
        <v>393</v>
      </c>
      <c r="AK30" s="230">
        <v>299</v>
      </c>
      <c r="AL30" s="230">
        <v>190</v>
      </c>
      <c r="AM30" s="230">
        <v>124</v>
      </c>
      <c r="AN30" s="230">
        <v>146</v>
      </c>
      <c r="AO30" s="230">
        <v>797</v>
      </c>
      <c r="AP30" s="230">
        <v>623</v>
      </c>
      <c r="AQ30" s="230">
        <v>541</v>
      </c>
      <c r="AR30" s="230">
        <v>645</v>
      </c>
      <c r="AS30" s="230">
        <v>993</v>
      </c>
      <c r="AT30" s="230">
        <v>1007</v>
      </c>
      <c r="AU30" s="230">
        <v>814</v>
      </c>
      <c r="AV30" s="230">
        <v>756</v>
      </c>
      <c r="AW30" s="230">
        <v>654</v>
      </c>
      <c r="AX30" s="230">
        <v>615</v>
      </c>
      <c r="AY30" s="230">
        <v>590</v>
      </c>
      <c r="AZ30" s="230">
        <v>494</v>
      </c>
      <c r="BA30" s="230">
        <v>362</v>
      </c>
      <c r="BB30" s="230">
        <v>299</v>
      </c>
      <c r="BC30" s="230">
        <v>189</v>
      </c>
      <c r="BD30" s="230">
        <v>124</v>
      </c>
      <c r="BE30" s="230">
        <v>146</v>
      </c>
      <c r="BF30" s="224"/>
      <c r="BG30" s="224"/>
      <c r="BH30" s="224"/>
    </row>
    <row r="31" spans="1:60" customFormat="1" hidden="1" x14ac:dyDescent="0.25">
      <c r="A31" s="1">
        <v>19</v>
      </c>
      <c r="B31" s="175" t="s">
        <v>23</v>
      </c>
      <c r="C31" s="175" t="s">
        <v>26</v>
      </c>
      <c r="D31" s="188">
        <v>5925</v>
      </c>
      <c r="E31" s="175" t="s">
        <v>47</v>
      </c>
      <c r="F31" s="198" t="s">
        <v>28</v>
      </c>
      <c r="G31" s="229">
        <f t="shared" si="44"/>
        <v>10127</v>
      </c>
      <c r="H31" s="229">
        <f t="shared" si="40"/>
        <v>1104</v>
      </c>
      <c r="I31" s="80">
        <f t="shared" si="41"/>
        <v>4837</v>
      </c>
      <c r="J31" s="81">
        <f t="shared" si="42"/>
        <v>5290</v>
      </c>
      <c r="K31" s="208">
        <v>568</v>
      </c>
      <c r="L31" s="230">
        <v>536</v>
      </c>
      <c r="M31" s="230">
        <v>893</v>
      </c>
      <c r="N31" s="230">
        <v>330</v>
      </c>
      <c r="O31" s="230">
        <v>1029</v>
      </c>
      <c r="P31" s="230">
        <v>1954</v>
      </c>
      <c r="Q31" s="230">
        <v>631</v>
      </c>
      <c r="R31" s="230">
        <v>897</v>
      </c>
      <c r="S31" s="230">
        <v>380</v>
      </c>
      <c r="T31" s="230">
        <v>1249</v>
      </c>
      <c r="U31" s="230">
        <v>2149</v>
      </c>
      <c r="V31" s="230">
        <v>615</v>
      </c>
      <c r="W31" s="230"/>
      <c r="X31" s="230">
        <v>461</v>
      </c>
      <c r="Y31" s="230">
        <v>327</v>
      </c>
      <c r="Z31" s="230">
        <v>272</v>
      </c>
      <c r="AA31" s="230">
        <v>288</v>
      </c>
      <c r="AB31" s="230">
        <v>433</v>
      </c>
      <c r="AC31" s="230">
        <v>471</v>
      </c>
      <c r="AD31" s="230">
        <v>469</v>
      </c>
      <c r="AE31" s="230">
        <v>382</v>
      </c>
      <c r="AF31" s="230">
        <v>330</v>
      </c>
      <c r="AG31" s="230">
        <v>264</v>
      </c>
      <c r="AH31" s="230">
        <v>238</v>
      </c>
      <c r="AI31" s="230">
        <v>271</v>
      </c>
      <c r="AJ31" s="230">
        <v>215</v>
      </c>
      <c r="AK31" s="230">
        <v>164</v>
      </c>
      <c r="AL31" s="230">
        <v>104</v>
      </c>
      <c r="AM31" s="230">
        <v>68</v>
      </c>
      <c r="AN31" s="230">
        <v>80</v>
      </c>
      <c r="AO31" s="230">
        <v>438</v>
      </c>
      <c r="AP31" s="230">
        <v>340</v>
      </c>
      <c r="AQ31" s="230">
        <v>297</v>
      </c>
      <c r="AR31" s="230">
        <v>356</v>
      </c>
      <c r="AS31" s="230">
        <v>544</v>
      </c>
      <c r="AT31" s="230">
        <v>551</v>
      </c>
      <c r="AU31" s="230">
        <v>446</v>
      </c>
      <c r="AV31" s="230">
        <v>414</v>
      </c>
      <c r="AW31" s="230">
        <v>358</v>
      </c>
      <c r="AX31" s="230">
        <v>336</v>
      </c>
      <c r="AY31" s="230">
        <v>324</v>
      </c>
      <c r="AZ31" s="230">
        <v>271</v>
      </c>
      <c r="BA31" s="230">
        <v>199</v>
      </c>
      <c r="BB31" s="230">
        <v>164</v>
      </c>
      <c r="BC31" s="230">
        <v>104</v>
      </c>
      <c r="BD31" s="230">
        <v>68</v>
      </c>
      <c r="BE31" s="230">
        <v>80</v>
      </c>
      <c r="BF31" s="224"/>
      <c r="BG31" s="224"/>
      <c r="BH31" s="224"/>
    </row>
    <row r="32" spans="1:60" customFormat="1" hidden="1" x14ac:dyDescent="0.25">
      <c r="A32" s="1">
        <v>20</v>
      </c>
      <c r="B32" s="175" t="s">
        <v>23</v>
      </c>
      <c r="C32" s="175" t="s">
        <v>26</v>
      </c>
      <c r="D32" s="188">
        <v>5852</v>
      </c>
      <c r="E32" s="175" t="s">
        <v>40</v>
      </c>
      <c r="F32" s="198" t="s">
        <v>30</v>
      </c>
      <c r="G32" s="229">
        <f t="shared" si="44"/>
        <v>39480</v>
      </c>
      <c r="H32" s="229">
        <f t="shared" si="40"/>
        <v>4299</v>
      </c>
      <c r="I32" s="80">
        <f t="shared" si="41"/>
        <v>18862</v>
      </c>
      <c r="J32" s="81">
        <f t="shared" si="42"/>
        <v>20618</v>
      </c>
      <c r="K32" s="208">
        <v>2214</v>
      </c>
      <c r="L32" s="230">
        <v>2085</v>
      </c>
      <c r="M32" s="230">
        <v>3481</v>
      </c>
      <c r="N32" s="230">
        <v>1289</v>
      </c>
      <c r="O32" s="230">
        <v>4013</v>
      </c>
      <c r="P32" s="230">
        <v>7620</v>
      </c>
      <c r="Q32" s="230">
        <v>2459</v>
      </c>
      <c r="R32" s="230">
        <v>3491</v>
      </c>
      <c r="S32" s="230">
        <v>1476</v>
      </c>
      <c r="T32" s="230">
        <v>4870</v>
      </c>
      <c r="U32" s="230">
        <v>8385</v>
      </c>
      <c r="V32" s="230">
        <v>2396</v>
      </c>
      <c r="W32" s="230"/>
      <c r="X32" s="230">
        <v>1799</v>
      </c>
      <c r="Y32" s="230">
        <v>1270</v>
      </c>
      <c r="Z32" s="230">
        <v>1063</v>
      </c>
      <c r="AA32" s="230">
        <v>1128</v>
      </c>
      <c r="AB32" s="230">
        <v>1689</v>
      </c>
      <c r="AC32" s="230">
        <v>1834</v>
      </c>
      <c r="AD32" s="230">
        <v>1831</v>
      </c>
      <c r="AE32" s="230">
        <v>1488</v>
      </c>
      <c r="AF32" s="230">
        <v>1287</v>
      </c>
      <c r="AG32" s="230">
        <v>1028</v>
      </c>
      <c r="AH32" s="230">
        <v>929</v>
      </c>
      <c r="AI32" s="230">
        <v>1057</v>
      </c>
      <c r="AJ32" s="230">
        <v>839</v>
      </c>
      <c r="AK32" s="230">
        <v>639</v>
      </c>
      <c r="AL32" s="230">
        <v>405</v>
      </c>
      <c r="AM32" s="230">
        <v>264</v>
      </c>
      <c r="AN32" s="230">
        <v>312</v>
      </c>
      <c r="AO32" s="230">
        <v>1702</v>
      </c>
      <c r="AP32" s="230">
        <v>1328</v>
      </c>
      <c r="AQ32" s="230">
        <v>1155</v>
      </c>
      <c r="AR32" s="230">
        <v>1379</v>
      </c>
      <c r="AS32" s="230">
        <v>2122</v>
      </c>
      <c r="AT32" s="230">
        <v>2151</v>
      </c>
      <c r="AU32" s="230">
        <v>1739</v>
      </c>
      <c r="AV32" s="230">
        <v>1617</v>
      </c>
      <c r="AW32" s="230">
        <v>1397</v>
      </c>
      <c r="AX32" s="230">
        <v>1313</v>
      </c>
      <c r="AY32" s="230">
        <v>1262</v>
      </c>
      <c r="AZ32" s="230">
        <v>1057</v>
      </c>
      <c r="BA32" s="230">
        <v>775</v>
      </c>
      <c r="BB32" s="230">
        <v>639</v>
      </c>
      <c r="BC32" s="230">
        <v>405</v>
      </c>
      <c r="BD32" s="230">
        <v>265</v>
      </c>
      <c r="BE32" s="230">
        <v>312</v>
      </c>
      <c r="BF32" s="224"/>
      <c r="BG32" s="224"/>
      <c r="BH32" s="224"/>
    </row>
    <row r="33" spans="1:60" customFormat="1" hidden="1" x14ac:dyDescent="0.25">
      <c r="A33" s="1">
        <v>21</v>
      </c>
      <c r="B33" s="175" t="s">
        <v>23</v>
      </c>
      <c r="C33" s="175" t="s">
        <v>26</v>
      </c>
      <c r="D33" s="188">
        <v>5855</v>
      </c>
      <c r="E33" s="175" t="s">
        <v>43</v>
      </c>
      <c r="F33" s="198" t="s">
        <v>28</v>
      </c>
      <c r="G33" s="229">
        <f t="shared" si="44"/>
        <v>15515</v>
      </c>
      <c r="H33" s="229">
        <f t="shared" si="40"/>
        <v>1689</v>
      </c>
      <c r="I33" s="80">
        <f t="shared" si="41"/>
        <v>7413</v>
      </c>
      <c r="J33" s="81">
        <f t="shared" si="42"/>
        <v>8102</v>
      </c>
      <c r="K33" s="208">
        <v>869</v>
      </c>
      <c r="L33" s="230">
        <v>820</v>
      </c>
      <c r="M33" s="230">
        <v>1368</v>
      </c>
      <c r="N33" s="230">
        <v>506</v>
      </c>
      <c r="O33" s="230">
        <v>1577</v>
      </c>
      <c r="P33" s="230">
        <v>2995</v>
      </c>
      <c r="Q33" s="230">
        <v>967</v>
      </c>
      <c r="R33" s="230">
        <v>1371</v>
      </c>
      <c r="S33" s="230">
        <v>581</v>
      </c>
      <c r="T33" s="230">
        <v>1914</v>
      </c>
      <c r="U33" s="230">
        <v>3295</v>
      </c>
      <c r="V33" s="230">
        <v>941</v>
      </c>
      <c r="W33" s="230"/>
      <c r="X33" s="230">
        <v>706</v>
      </c>
      <c r="Y33" s="230">
        <v>500</v>
      </c>
      <c r="Z33" s="230">
        <v>417</v>
      </c>
      <c r="AA33" s="230">
        <v>443</v>
      </c>
      <c r="AB33" s="230">
        <v>664</v>
      </c>
      <c r="AC33" s="230">
        <v>721</v>
      </c>
      <c r="AD33" s="230">
        <v>720</v>
      </c>
      <c r="AE33" s="230">
        <v>585</v>
      </c>
      <c r="AF33" s="230">
        <v>506</v>
      </c>
      <c r="AG33" s="230">
        <v>404</v>
      </c>
      <c r="AH33" s="230">
        <v>365</v>
      </c>
      <c r="AI33" s="230">
        <v>415</v>
      </c>
      <c r="AJ33" s="230">
        <v>330</v>
      </c>
      <c r="AK33" s="230">
        <v>251</v>
      </c>
      <c r="AL33" s="230">
        <v>159</v>
      </c>
      <c r="AM33" s="230">
        <v>104</v>
      </c>
      <c r="AN33" s="230">
        <v>123</v>
      </c>
      <c r="AO33" s="230">
        <v>669</v>
      </c>
      <c r="AP33" s="230">
        <v>521</v>
      </c>
      <c r="AQ33" s="230">
        <v>455</v>
      </c>
      <c r="AR33" s="230">
        <v>542</v>
      </c>
      <c r="AS33" s="230">
        <v>834</v>
      </c>
      <c r="AT33" s="230">
        <v>845</v>
      </c>
      <c r="AU33" s="230">
        <v>683</v>
      </c>
      <c r="AV33" s="230">
        <v>635</v>
      </c>
      <c r="AW33" s="230">
        <v>549</v>
      </c>
      <c r="AX33" s="230">
        <v>516</v>
      </c>
      <c r="AY33" s="230">
        <v>496</v>
      </c>
      <c r="AZ33" s="230">
        <v>416</v>
      </c>
      <c r="BA33" s="230">
        <v>304</v>
      </c>
      <c r="BB33" s="230">
        <v>251</v>
      </c>
      <c r="BC33" s="230">
        <v>159</v>
      </c>
      <c r="BD33" s="230">
        <v>104</v>
      </c>
      <c r="BE33" s="230">
        <v>123</v>
      </c>
      <c r="BF33" s="224"/>
      <c r="BG33" s="224"/>
      <c r="BH33" s="224"/>
    </row>
    <row r="34" spans="1:60" customFormat="1" hidden="1" x14ac:dyDescent="0.25">
      <c r="A34" s="1">
        <v>22</v>
      </c>
      <c r="B34" s="175" t="s">
        <v>23</v>
      </c>
      <c r="C34" s="175" t="s">
        <v>26</v>
      </c>
      <c r="D34" s="188">
        <v>5854</v>
      </c>
      <c r="E34" s="175" t="s">
        <v>42</v>
      </c>
      <c r="F34" s="198" t="s">
        <v>30</v>
      </c>
      <c r="G34" s="229">
        <f t="shared" si="44"/>
        <v>14895</v>
      </c>
      <c r="H34" s="229">
        <f t="shared" si="40"/>
        <v>1622</v>
      </c>
      <c r="I34" s="80">
        <f t="shared" si="41"/>
        <v>7116</v>
      </c>
      <c r="J34" s="81">
        <f t="shared" si="42"/>
        <v>7779</v>
      </c>
      <c r="K34" s="208">
        <v>834</v>
      </c>
      <c r="L34" s="230">
        <v>788</v>
      </c>
      <c r="M34" s="230">
        <v>1312</v>
      </c>
      <c r="N34" s="230">
        <v>485</v>
      </c>
      <c r="O34" s="230">
        <v>1514</v>
      </c>
      <c r="P34" s="230">
        <v>2876</v>
      </c>
      <c r="Q34" s="230">
        <v>929</v>
      </c>
      <c r="R34" s="230">
        <v>1318</v>
      </c>
      <c r="S34" s="230">
        <v>559</v>
      </c>
      <c r="T34" s="230">
        <v>1837</v>
      </c>
      <c r="U34" s="230">
        <v>3163</v>
      </c>
      <c r="V34" s="230">
        <v>902</v>
      </c>
      <c r="W34" s="230"/>
      <c r="X34" s="230">
        <v>677</v>
      </c>
      <c r="Y34" s="230">
        <v>480</v>
      </c>
      <c r="Z34" s="230">
        <v>399</v>
      </c>
      <c r="AA34" s="230">
        <v>426</v>
      </c>
      <c r="AB34" s="230">
        <v>637</v>
      </c>
      <c r="AC34" s="230">
        <v>692</v>
      </c>
      <c r="AD34" s="230">
        <v>691</v>
      </c>
      <c r="AE34" s="230">
        <v>562</v>
      </c>
      <c r="AF34" s="230">
        <v>486</v>
      </c>
      <c r="AG34" s="230">
        <v>388</v>
      </c>
      <c r="AH34" s="230">
        <v>350</v>
      </c>
      <c r="AI34" s="230">
        <v>399</v>
      </c>
      <c r="AJ34" s="230">
        <v>317</v>
      </c>
      <c r="AK34" s="230">
        <v>241</v>
      </c>
      <c r="AL34" s="230">
        <v>153</v>
      </c>
      <c r="AM34" s="230">
        <v>100</v>
      </c>
      <c r="AN34" s="230">
        <v>118</v>
      </c>
      <c r="AO34" s="230">
        <v>644</v>
      </c>
      <c r="AP34" s="230">
        <v>500</v>
      </c>
      <c r="AQ34" s="230">
        <v>437</v>
      </c>
      <c r="AR34" s="230">
        <v>520</v>
      </c>
      <c r="AS34" s="230">
        <v>801</v>
      </c>
      <c r="AT34" s="230">
        <v>812</v>
      </c>
      <c r="AU34" s="230">
        <v>656</v>
      </c>
      <c r="AV34" s="230">
        <v>610</v>
      </c>
      <c r="AW34" s="230">
        <v>527</v>
      </c>
      <c r="AX34" s="230">
        <v>495</v>
      </c>
      <c r="AY34" s="230">
        <v>476</v>
      </c>
      <c r="AZ34" s="230">
        <v>399</v>
      </c>
      <c r="BA34" s="230">
        <v>292</v>
      </c>
      <c r="BB34" s="230">
        <v>241</v>
      </c>
      <c r="BC34" s="230">
        <v>152</v>
      </c>
      <c r="BD34" s="230">
        <v>100</v>
      </c>
      <c r="BE34" s="230">
        <v>117</v>
      </c>
      <c r="BF34" s="224"/>
      <c r="BG34" s="224"/>
      <c r="BH34" s="224"/>
    </row>
    <row r="35" spans="1:60" customFormat="1" hidden="1" x14ac:dyDescent="0.25">
      <c r="A35" s="1">
        <v>23</v>
      </c>
      <c r="B35" s="175" t="s">
        <v>23</v>
      </c>
      <c r="C35" s="175" t="s">
        <v>26</v>
      </c>
      <c r="D35" s="188">
        <v>6750</v>
      </c>
      <c r="E35" s="175" t="s">
        <v>48</v>
      </c>
      <c r="F35" s="198" t="s">
        <v>49</v>
      </c>
      <c r="G35" s="229">
        <f t="shared" si="44"/>
        <v>30763</v>
      </c>
      <c r="H35" s="229">
        <f t="shared" si="40"/>
        <v>3349</v>
      </c>
      <c r="I35" s="80">
        <f t="shared" si="41"/>
        <v>14699</v>
      </c>
      <c r="J35" s="81">
        <f t="shared" si="42"/>
        <v>16064</v>
      </c>
      <c r="K35" s="208">
        <v>1729</v>
      </c>
      <c r="L35" s="230">
        <v>1620</v>
      </c>
      <c r="M35" s="230">
        <v>2718</v>
      </c>
      <c r="N35" s="230">
        <v>1006</v>
      </c>
      <c r="O35" s="230">
        <v>3125</v>
      </c>
      <c r="P35" s="230">
        <v>5936</v>
      </c>
      <c r="Q35" s="230">
        <v>1914</v>
      </c>
      <c r="R35" s="230">
        <v>2714</v>
      </c>
      <c r="S35" s="230">
        <v>1145</v>
      </c>
      <c r="T35" s="230">
        <v>3798</v>
      </c>
      <c r="U35" s="230">
        <v>6538</v>
      </c>
      <c r="V35" s="230">
        <v>1869</v>
      </c>
      <c r="W35" s="230"/>
      <c r="X35" s="230">
        <v>1406</v>
      </c>
      <c r="Y35" s="230">
        <v>991</v>
      </c>
      <c r="Z35" s="230">
        <v>828</v>
      </c>
      <c r="AA35" s="230">
        <v>880</v>
      </c>
      <c r="AB35" s="230">
        <v>1315</v>
      </c>
      <c r="AC35" s="230">
        <v>1429</v>
      </c>
      <c r="AD35" s="230">
        <v>1427</v>
      </c>
      <c r="AE35" s="230">
        <v>1158</v>
      </c>
      <c r="AF35" s="230">
        <v>1003</v>
      </c>
      <c r="AG35" s="230">
        <v>800</v>
      </c>
      <c r="AH35" s="230">
        <v>725</v>
      </c>
      <c r="AI35" s="230">
        <v>823</v>
      </c>
      <c r="AJ35" s="230">
        <v>653</v>
      </c>
      <c r="AK35" s="230">
        <v>498</v>
      </c>
      <c r="AL35" s="230">
        <v>314</v>
      </c>
      <c r="AM35" s="230">
        <v>207</v>
      </c>
      <c r="AN35" s="230">
        <v>242</v>
      </c>
      <c r="AO35" s="230">
        <v>1322</v>
      </c>
      <c r="AP35" s="230">
        <v>1032</v>
      </c>
      <c r="AQ35" s="230">
        <v>902</v>
      </c>
      <c r="AR35" s="230">
        <v>1071</v>
      </c>
      <c r="AS35" s="230">
        <v>1654</v>
      </c>
      <c r="AT35" s="230">
        <v>1676</v>
      </c>
      <c r="AU35" s="230">
        <v>1356</v>
      </c>
      <c r="AV35" s="230">
        <v>1261</v>
      </c>
      <c r="AW35" s="230">
        <v>1091</v>
      </c>
      <c r="AX35" s="230">
        <v>1023</v>
      </c>
      <c r="AY35" s="230">
        <v>982</v>
      </c>
      <c r="AZ35" s="230">
        <v>825</v>
      </c>
      <c r="BA35" s="230">
        <v>603</v>
      </c>
      <c r="BB35" s="230">
        <v>497</v>
      </c>
      <c r="BC35" s="230">
        <v>318</v>
      </c>
      <c r="BD35" s="230">
        <v>206</v>
      </c>
      <c r="BE35" s="230">
        <v>245</v>
      </c>
      <c r="BF35" s="224"/>
      <c r="BG35" s="224"/>
      <c r="BH35" s="224"/>
    </row>
    <row r="36" spans="1:60" customFormat="1" hidden="1" x14ac:dyDescent="0.25">
      <c r="A36" s="1">
        <v>24</v>
      </c>
      <c r="B36" s="175" t="s">
        <v>23</v>
      </c>
      <c r="C36" s="175" t="s">
        <v>26</v>
      </c>
      <c r="D36" s="188">
        <v>26999</v>
      </c>
      <c r="E36" s="180" t="s">
        <v>50</v>
      </c>
      <c r="F36" s="198" t="s">
        <v>28</v>
      </c>
      <c r="G36" s="229">
        <f t="shared" si="44"/>
        <v>0</v>
      </c>
      <c r="H36" s="229">
        <f t="shared" si="40"/>
        <v>0</v>
      </c>
      <c r="I36" s="80">
        <f t="shared" si="41"/>
        <v>0</v>
      </c>
      <c r="J36" s="81">
        <f t="shared" si="42"/>
        <v>0</v>
      </c>
      <c r="K36" s="211"/>
      <c r="L36" s="236"/>
      <c r="M36" s="236">
        <v>0</v>
      </c>
      <c r="N36" s="236">
        <v>0</v>
      </c>
      <c r="O36" s="236">
        <v>0</v>
      </c>
      <c r="P36" s="236">
        <v>0</v>
      </c>
      <c r="Q36" s="236">
        <v>0</v>
      </c>
      <c r="R36" s="236">
        <v>0</v>
      </c>
      <c r="S36" s="236">
        <v>0</v>
      </c>
      <c r="T36" s="236">
        <v>0</v>
      </c>
      <c r="U36" s="236">
        <v>0</v>
      </c>
      <c r="V36" s="236">
        <v>0</v>
      </c>
      <c r="W36" s="236"/>
      <c r="X36" s="236">
        <v>0</v>
      </c>
      <c r="Y36" s="236">
        <v>0</v>
      </c>
      <c r="Z36" s="236">
        <v>0</v>
      </c>
      <c r="AA36" s="236">
        <v>0</v>
      </c>
      <c r="AB36" s="236">
        <v>0</v>
      </c>
      <c r="AC36" s="236">
        <v>0</v>
      </c>
      <c r="AD36" s="236">
        <v>0</v>
      </c>
      <c r="AE36" s="236">
        <v>0</v>
      </c>
      <c r="AF36" s="236">
        <v>0</v>
      </c>
      <c r="AG36" s="236">
        <v>0</v>
      </c>
      <c r="AH36" s="236">
        <v>0</v>
      </c>
      <c r="AI36" s="236">
        <v>0</v>
      </c>
      <c r="AJ36" s="236">
        <v>0</v>
      </c>
      <c r="AK36" s="236">
        <v>0</v>
      </c>
      <c r="AL36" s="236">
        <v>0</v>
      </c>
      <c r="AM36" s="236">
        <v>0</v>
      </c>
      <c r="AN36" s="236">
        <v>0</v>
      </c>
      <c r="AO36" s="236">
        <v>0</v>
      </c>
      <c r="AP36" s="236">
        <v>0</v>
      </c>
      <c r="AQ36" s="236">
        <v>0</v>
      </c>
      <c r="AR36" s="236">
        <v>0</v>
      </c>
      <c r="AS36" s="236">
        <v>0</v>
      </c>
      <c r="AT36" s="236">
        <v>0</v>
      </c>
      <c r="AU36" s="236">
        <v>0</v>
      </c>
      <c r="AV36" s="236">
        <v>0</v>
      </c>
      <c r="AW36" s="236">
        <v>0</v>
      </c>
      <c r="AX36" s="236">
        <v>0</v>
      </c>
      <c r="AY36" s="236">
        <v>0</v>
      </c>
      <c r="AZ36" s="236">
        <v>0</v>
      </c>
      <c r="BA36" s="236">
        <v>0</v>
      </c>
      <c r="BB36" s="236">
        <v>0</v>
      </c>
      <c r="BC36" s="236">
        <v>0</v>
      </c>
      <c r="BD36" s="236">
        <v>0</v>
      </c>
      <c r="BE36" s="236">
        <v>0</v>
      </c>
      <c r="BF36" s="224"/>
      <c r="BG36" s="224"/>
      <c r="BH36" s="224"/>
    </row>
    <row r="37" spans="1:60" customFormat="1" hidden="1" x14ac:dyDescent="0.25">
      <c r="A37" s="7">
        <v>25</v>
      </c>
      <c r="B37" s="175" t="s">
        <v>23</v>
      </c>
      <c r="C37" s="175" t="s">
        <v>26</v>
      </c>
      <c r="D37" s="188">
        <v>5853</v>
      </c>
      <c r="E37" s="175" t="s">
        <v>41</v>
      </c>
      <c r="F37" s="198" t="s">
        <v>30</v>
      </c>
      <c r="G37" s="229">
        <f t="shared" si="44"/>
        <v>34018</v>
      </c>
      <c r="H37" s="229">
        <f t="shared" si="40"/>
        <v>3706</v>
      </c>
      <c r="I37" s="80">
        <f t="shared" si="41"/>
        <v>16254</v>
      </c>
      <c r="J37" s="81">
        <f t="shared" si="42"/>
        <v>17764</v>
      </c>
      <c r="K37" s="208">
        <v>1908</v>
      </c>
      <c r="L37" s="230">
        <v>1798</v>
      </c>
      <c r="M37" s="230">
        <v>3001</v>
      </c>
      <c r="N37" s="230">
        <v>1110</v>
      </c>
      <c r="O37" s="230">
        <v>3457</v>
      </c>
      <c r="P37" s="230">
        <v>6566</v>
      </c>
      <c r="Q37" s="230">
        <v>2120</v>
      </c>
      <c r="R37" s="230">
        <v>3009</v>
      </c>
      <c r="S37" s="230">
        <v>1272</v>
      </c>
      <c r="T37" s="230">
        <v>4197</v>
      </c>
      <c r="U37" s="230">
        <v>7224</v>
      </c>
      <c r="V37" s="230">
        <v>2062</v>
      </c>
      <c r="W37" s="230"/>
      <c r="X37" s="230">
        <v>1550</v>
      </c>
      <c r="Y37" s="230">
        <v>1097</v>
      </c>
      <c r="Z37" s="230">
        <v>914</v>
      </c>
      <c r="AA37" s="230">
        <v>971</v>
      </c>
      <c r="AB37" s="230">
        <v>1455</v>
      </c>
      <c r="AC37" s="230">
        <v>1581</v>
      </c>
      <c r="AD37" s="230">
        <v>1577</v>
      </c>
      <c r="AE37" s="230">
        <v>1283</v>
      </c>
      <c r="AF37" s="230">
        <v>1109</v>
      </c>
      <c r="AG37" s="230">
        <v>886</v>
      </c>
      <c r="AH37" s="230">
        <v>800</v>
      </c>
      <c r="AI37" s="230">
        <v>911</v>
      </c>
      <c r="AJ37" s="230">
        <v>723</v>
      </c>
      <c r="AK37" s="230">
        <v>551</v>
      </c>
      <c r="AL37" s="230">
        <v>349</v>
      </c>
      <c r="AM37" s="230">
        <v>228</v>
      </c>
      <c r="AN37" s="230">
        <v>269</v>
      </c>
      <c r="AO37" s="230">
        <v>1468</v>
      </c>
      <c r="AP37" s="230">
        <v>1142</v>
      </c>
      <c r="AQ37" s="230">
        <v>997</v>
      </c>
      <c r="AR37" s="230">
        <v>1189</v>
      </c>
      <c r="AS37" s="230">
        <v>1829</v>
      </c>
      <c r="AT37" s="230">
        <v>1853</v>
      </c>
      <c r="AU37" s="230">
        <v>1499</v>
      </c>
      <c r="AV37" s="230">
        <v>1393</v>
      </c>
      <c r="AW37" s="230">
        <v>1204</v>
      </c>
      <c r="AX37" s="230">
        <v>1131</v>
      </c>
      <c r="AY37" s="230">
        <v>1087</v>
      </c>
      <c r="AZ37" s="230">
        <v>910</v>
      </c>
      <c r="BA37" s="230">
        <v>667</v>
      </c>
      <c r="BB37" s="230">
        <v>550</v>
      </c>
      <c r="BC37" s="230">
        <v>348</v>
      </c>
      <c r="BD37" s="230">
        <v>228</v>
      </c>
      <c r="BE37" s="230">
        <v>269</v>
      </c>
      <c r="BF37" s="224"/>
      <c r="BG37" s="224"/>
      <c r="BH37" s="224"/>
    </row>
    <row r="38" spans="1:60" customFormat="1" hidden="1" x14ac:dyDescent="0.25">
      <c r="A38" s="6"/>
      <c r="B38" s="175" t="s">
        <v>23</v>
      </c>
      <c r="C38" s="175" t="s">
        <v>26</v>
      </c>
      <c r="D38" s="188">
        <v>5856</v>
      </c>
      <c r="E38" s="175" t="s">
        <v>44</v>
      </c>
      <c r="F38" s="198" t="s">
        <v>30</v>
      </c>
      <c r="G38" s="229">
        <f t="shared" si="44"/>
        <v>31958</v>
      </c>
      <c r="H38" s="229">
        <f t="shared" si="40"/>
        <v>3480</v>
      </c>
      <c r="I38" s="80">
        <f t="shared" si="41"/>
        <v>15269</v>
      </c>
      <c r="J38" s="81">
        <f t="shared" si="42"/>
        <v>16689</v>
      </c>
      <c r="K38" s="208">
        <v>1792</v>
      </c>
      <c r="L38" s="230">
        <v>1688</v>
      </c>
      <c r="M38" s="230">
        <v>2818</v>
      </c>
      <c r="N38" s="230">
        <v>1043</v>
      </c>
      <c r="O38" s="230">
        <v>3248</v>
      </c>
      <c r="P38" s="230">
        <v>6169</v>
      </c>
      <c r="Q38" s="230">
        <v>1991</v>
      </c>
      <c r="R38" s="230">
        <v>2827</v>
      </c>
      <c r="S38" s="230">
        <v>1195</v>
      </c>
      <c r="T38" s="230">
        <v>3941</v>
      </c>
      <c r="U38" s="230">
        <v>6786</v>
      </c>
      <c r="V38" s="230">
        <v>1940</v>
      </c>
      <c r="W38" s="230"/>
      <c r="X38" s="230">
        <v>1456</v>
      </c>
      <c r="Y38" s="230">
        <v>1029</v>
      </c>
      <c r="Z38" s="230">
        <v>859</v>
      </c>
      <c r="AA38" s="230">
        <v>913</v>
      </c>
      <c r="AB38" s="230">
        <v>1367</v>
      </c>
      <c r="AC38" s="230">
        <v>1485</v>
      </c>
      <c r="AD38" s="230">
        <v>1482</v>
      </c>
      <c r="AE38" s="230">
        <v>1205</v>
      </c>
      <c r="AF38" s="230">
        <v>1042</v>
      </c>
      <c r="AG38" s="230">
        <v>832</v>
      </c>
      <c r="AH38" s="230">
        <v>752</v>
      </c>
      <c r="AI38" s="230">
        <v>856</v>
      </c>
      <c r="AJ38" s="230">
        <v>679</v>
      </c>
      <c r="AK38" s="230">
        <v>517</v>
      </c>
      <c r="AL38" s="230">
        <v>328</v>
      </c>
      <c r="AM38" s="230">
        <v>214</v>
      </c>
      <c r="AN38" s="230">
        <v>253</v>
      </c>
      <c r="AO38" s="230">
        <v>1378</v>
      </c>
      <c r="AP38" s="230">
        <v>1075</v>
      </c>
      <c r="AQ38" s="230">
        <v>937</v>
      </c>
      <c r="AR38" s="230">
        <v>1115</v>
      </c>
      <c r="AS38" s="230">
        <v>1718</v>
      </c>
      <c r="AT38" s="230">
        <v>1740</v>
      </c>
      <c r="AU38" s="230">
        <v>1408</v>
      </c>
      <c r="AV38" s="230">
        <v>1308</v>
      </c>
      <c r="AW38" s="230">
        <v>1131</v>
      </c>
      <c r="AX38" s="230">
        <v>1063</v>
      </c>
      <c r="AY38" s="230">
        <v>1021</v>
      </c>
      <c r="AZ38" s="230">
        <v>855</v>
      </c>
      <c r="BA38" s="230">
        <v>628</v>
      </c>
      <c r="BB38" s="230">
        <v>518</v>
      </c>
      <c r="BC38" s="230">
        <v>327</v>
      </c>
      <c r="BD38" s="230">
        <v>215</v>
      </c>
      <c r="BE38" s="230">
        <v>252</v>
      </c>
      <c r="BF38" s="224"/>
      <c r="BG38" s="224"/>
      <c r="BH38" s="224"/>
    </row>
    <row r="39" spans="1:60" customFormat="1" ht="15.75" hidden="1" thickBot="1" x14ac:dyDescent="0.3">
      <c r="A39" s="8">
        <v>26</v>
      </c>
      <c r="B39" s="181" t="s">
        <v>23</v>
      </c>
      <c r="C39" s="181" t="s">
        <v>26</v>
      </c>
      <c r="D39" s="188">
        <v>5857</v>
      </c>
      <c r="E39" s="181" t="s">
        <v>45</v>
      </c>
      <c r="F39" s="198" t="s">
        <v>28</v>
      </c>
      <c r="G39" s="229">
        <f t="shared" si="44"/>
        <v>29244</v>
      </c>
      <c r="H39" s="229">
        <f t="shared" si="40"/>
        <v>3184</v>
      </c>
      <c r="I39" s="80">
        <f t="shared" si="41"/>
        <v>13970</v>
      </c>
      <c r="J39" s="81">
        <f t="shared" si="42"/>
        <v>15274</v>
      </c>
      <c r="K39" s="212">
        <v>1638</v>
      </c>
      <c r="L39" s="237">
        <v>1546</v>
      </c>
      <c r="M39" s="237">
        <v>2576</v>
      </c>
      <c r="N39" s="237">
        <v>955</v>
      </c>
      <c r="O39" s="237">
        <v>2973</v>
      </c>
      <c r="P39" s="237">
        <v>5644</v>
      </c>
      <c r="Q39" s="237">
        <v>1822</v>
      </c>
      <c r="R39" s="237">
        <v>2589</v>
      </c>
      <c r="S39" s="237">
        <v>1093</v>
      </c>
      <c r="T39" s="237">
        <v>3605</v>
      </c>
      <c r="U39" s="237">
        <v>6212</v>
      </c>
      <c r="V39" s="237">
        <v>1775</v>
      </c>
      <c r="W39" s="237"/>
      <c r="X39" s="237">
        <v>1331</v>
      </c>
      <c r="Y39" s="237">
        <v>941</v>
      </c>
      <c r="Z39" s="237">
        <v>786</v>
      </c>
      <c r="AA39" s="237">
        <v>836</v>
      </c>
      <c r="AB39" s="237">
        <v>1251</v>
      </c>
      <c r="AC39" s="237">
        <v>1359</v>
      </c>
      <c r="AD39" s="237">
        <v>1356</v>
      </c>
      <c r="AE39" s="237">
        <v>1103</v>
      </c>
      <c r="AF39" s="237">
        <v>953</v>
      </c>
      <c r="AG39" s="237">
        <v>761</v>
      </c>
      <c r="AH39" s="237">
        <v>688</v>
      </c>
      <c r="AI39" s="237">
        <v>783</v>
      </c>
      <c r="AJ39" s="237">
        <v>622</v>
      </c>
      <c r="AK39" s="237">
        <v>473</v>
      </c>
      <c r="AL39" s="237">
        <v>300</v>
      </c>
      <c r="AM39" s="237">
        <v>196</v>
      </c>
      <c r="AN39" s="237">
        <v>231</v>
      </c>
      <c r="AO39" s="237">
        <v>1262</v>
      </c>
      <c r="AP39" s="237">
        <v>984</v>
      </c>
      <c r="AQ39" s="237">
        <v>858</v>
      </c>
      <c r="AR39" s="237">
        <v>1020</v>
      </c>
      <c r="AS39" s="237">
        <v>1571</v>
      </c>
      <c r="AT39" s="237">
        <v>1592</v>
      </c>
      <c r="AU39" s="237">
        <v>1288</v>
      </c>
      <c r="AV39" s="237">
        <v>1197</v>
      </c>
      <c r="AW39" s="237">
        <v>1036</v>
      </c>
      <c r="AX39" s="237">
        <v>973</v>
      </c>
      <c r="AY39" s="237">
        <v>935</v>
      </c>
      <c r="AZ39" s="237">
        <v>783</v>
      </c>
      <c r="BA39" s="237">
        <v>574</v>
      </c>
      <c r="BB39" s="237">
        <v>474</v>
      </c>
      <c r="BC39" s="237">
        <v>300</v>
      </c>
      <c r="BD39" s="237">
        <v>196</v>
      </c>
      <c r="BE39" s="237">
        <v>231</v>
      </c>
      <c r="BF39" s="224"/>
      <c r="BG39" s="224"/>
      <c r="BH39" s="224"/>
    </row>
    <row r="40" spans="1:60" customFormat="1" ht="15.75" hidden="1" thickBot="1" x14ac:dyDescent="0.3">
      <c r="A40" s="1">
        <v>27</v>
      </c>
      <c r="B40" s="192" t="s">
        <v>0</v>
      </c>
      <c r="C40" s="193" t="s">
        <v>139</v>
      </c>
      <c r="D40" s="176" t="s">
        <v>1</v>
      </c>
      <c r="E40" s="176" t="s">
        <v>193</v>
      </c>
      <c r="F40" s="199"/>
      <c r="G40" s="266">
        <f>SUM(G41:G50)</f>
        <v>294821</v>
      </c>
      <c r="H40" s="217">
        <f t="shared" ref="H40:BE40" si="45">SUM(H41:H50)</f>
        <v>27787</v>
      </c>
      <c r="I40" s="217">
        <f t="shared" si="45"/>
        <v>146454</v>
      </c>
      <c r="J40" s="217">
        <f t="shared" si="45"/>
        <v>148367</v>
      </c>
      <c r="K40" s="217">
        <f t="shared" si="45"/>
        <v>14248</v>
      </c>
      <c r="L40" s="232">
        <v>13539</v>
      </c>
      <c r="M40" s="232">
        <f t="shared" si="45"/>
        <v>26392</v>
      </c>
      <c r="N40" s="232">
        <f t="shared" si="45"/>
        <v>12300</v>
      </c>
      <c r="O40" s="232">
        <f t="shared" si="45"/>
        <v>30001</v>
      </c>
      <c r="P40" s="232">
        <f t="shared" si="45"/>
        <v>60180</v>
      </c>
      <c r="Q40" s="232">
        <f t="shared" si="45"/>
        <v>17581</v>
      </c>
      <c r="R40" s="232">
        <f t="shared" si="45"/>
        <v>25259</v>
      </c>
      <c r="S40" s="232">
        <f t="shared" si="45"/>
        <v>12352</v>
      </c>
      <c r="T40" s="232">
        <f t="shared" si="45"/>
        <v>33305</v>
      </c>
      <c r="U40" s="232">
        <f t="shared" si="45"/>
        <v>61176</v>
      </c>
      <c r="V40" s="232">
        <f t="shared" si="45"/>
        <v>16275</v>
      </c>
      <c r="W40" s="232"/>
      <c r="X40" s="232">
        <f t="shared" si="45"/>
        <v>11723</v>
      </c>
      <c r="Y40" s="232">
        <f t="shared" si="45"/>
        <v>10718</v>
      </c>
      <c r="Z40" s="232">
        <f t="shared" si="45"/>
        <v>9927</v>
      </c>
      <c r="AA40" s="232">
        <f t="shared" si="45"/>
        <v>10528</v>
      </c>
      <c r="AB40" s="232">
        <f t="shared" si="45"/>
        <v>13194</v>
      </c>
      <c r="AC40" s="232">
        <f t="shared" si="45"/>
        <v>12603</v>
      </c>
      <c r="AD40" s="232">
        <f t="shared" si="45"/>
        <v>11922</v>
      </c>
      <c r="AE40" s="232">
        <f t="shared" si="45"/>
        <v>12847</v>
      </c>
      <c r="AF40" s="232">
        <f t="shared" si="45"/>
        <v>10209</v>
      </c>
      <c r="AG40" s="232">
        <f t="shared" si="45"/>
        <v>9148</v>
      </c>
      <c r="AH40" s="232">
        <f t="shared" si="45"/>
        <v>8782</v>
      </c>
      <c r="AI40" s="232">
        <f t="shared" si="45"/>
        <v>7272</v>
      </c>
      <c r="AJ40" s="232">
        <f t="shared" si="45"/>
        <v>5513</v>
      </c>
      <c r="AK40" s="232">
        <f t="shared" si="45"/>
        <v>4393</v>
      </c>
      <c r="AL40" s="232">
        <f t="shared" si="45"/>
        <v>2958</v>
      </c>
      <c r="AM40" s="232">
        <f t="shared" si="45"/>
        <v>2181</v>
      </c>
      <c r="AN40" s="232">
        <f t="shared" si="45"/>
        <v>2536</v>
      </c>
      <c r="AO40" s="232">
        <f t="shared" si="45"/>
        <v>11012</v>
      </c>
      <c r="AP40" s="232">
        <f t="shared" si="45"/>
        <v>10168</v>
      </c>
      <c r="AQ40" s="232">
        <f t="shared" si="45"/>
        <v>10418</v>
      </c>
      <c r="AR40" s="232">
        <f t="shared" si="45"/>
        <v>10551</v>
      </c>
      <c r="AS40" s="232">
        <f t="shared" si="45"/>
        <v>13930</v>
      </c>
      <c r="AT40" s="232">
        <f t="shared" si="45"/>
        <v>14837</v>
      </c>
      <c r="AU40" s="232">
        <f t="shared" si="45"/>
        <v>12828</v>
      </c>
      <c r="AV40" s="232">
        <f t="shared" si="45"/>
        <v>10983</v>
      </c>
      <c r="AW40" s="232">
        <f t="shared" si="45"/>
        <v>12012</v>
      </c>
      <c r="AX40" s="232">
        <f t="shared" si="45"/>
        <v>10248</v>
      </c>
      <c r="AY40" s="232">
        <f t="shared" si="45"/>
        <v>8119</v>
      </c>
      <c r="AZ40" s="232">
        <f t="shared" si="45"/>
        <v>6986</v>
      </c>
      <c r="BA40" s="232">
        <f t="shared" si="45"/>
        <v>4892</v>
      </c>
      <c r="BB40" s="232">
        <f t="shared" si="45"/>
        <v>4056</v>
      </c>
      <c r="BC40" s="232">
        <f t="shared" si="45"/>
        <v>2957</v>
      </c>
      <c r="BD40" s="232">
        <f t="shared" si="45"/>
        <v>1934</v>
      </c>
      <c r="BE40" s="232">
        <f t="shared" si="45"/>
        <v>2436</v>
      </c>
      <c r="BF40" s="224"/>
      <c r="BG40" s="224"/>
      <c r="BH40" s="224"/>
    </row>
    <row r="41" spans="1:60" customFormat="1" hidden="1" x14ac:dyDescent="0.25">
      <c r="A41" s="1">
        <v>28</v>
      </c>
      <c r="B41" s="177" t="s">
        <v>14</v>
      </c>
      <c r="C41" s="178" t="s">
        <v>51</v>
      </c>
      <c r="D41" s="189">
        <v>5931</v>
      </c>
      <c r="E41" s="178" t="s">
        <v>58</v>
      </c>
      <c r="F41" s="200" t="s">
        <v>28</v>
      </c>
      <c r="G41" s="229">
        <f t="shared" ref="G41:G50" si="46">+I41+J41</f>
        <v>21934</v>
      </c>
      <c r="H41" s="229">
        <f t="shared" si="40"/>
        <v>2067</v>
      </c>
      <c r="I41" s="80">
        <f t="shared" si="41"/>
        <v>10896</v>
      </c>
      <c r="J41" s="81">
        <f t="shared" si="42"/>
        <v>11038</v>
      </c>
      <c r="K41" s="208">
        <v>1060</v>
      </c>
      <c r="L41" s="230">
        <v>1007</v>
      </c>
      <c r="M41" s="230">
        <v>1964</v>
      </c>
      <c r="N41" s="230">
        <v>915</v>
      </c>
      <c r="O41" s="230">
        <v>2232</v>
      </c>
      <c r="P41" s="230">
        <v>4477</v>
      </c>
      <c r="Q41" s="230">
        <v>1308</v>
      </c>
      <c r="R41" s="230">
        <v>1880</v>
      </c>
      <c r="S41" s="230">
        <v>919</v>
      </c>
      <c r="T41" s="230">
        <v>2477</v>
      </c>
      <c r="U41" s="230">
        <v>4551</v>
      </c>
      <c r="V41" s="230">
        <v>1211</v>
      </c>
      <c r="W41" s="230"/>
      <c r="X41" s="230">
        <v>872</v>
      </c>
      <c r="Y41" s="230">
        <v>798</v>
      </c>
      <c r="Z41" s="230">
        <v>738</v>
      </c>
      <c r="AA41" s="230">
        <v>784</v>
      </c>
      <c r="AB41" s="230">
        <v>981</v>
      </c>
      <c r="AC41" s="230">
        <v>938</v>
      </c>
      <c r="AD41" s="230">
        <v>887</v>
      </c>
      <c r="AE41" s="230">
        <v>956</v>
      </c>
      <c r="AF41" s="230">
        <v>760</v>
      </c>
      <c r="AG41" s="230">
        <v>680</v>
      </c>
      <c r="AH41" s="230">
        <v>653</v>
      </c>
      <c r="AI41" s="230">
        <v>541</v>
      </c>
      <c r="AJ41" s="230">
        <v>410</v>
      </c>
      <c r="AK41" s="230">
        <v>327</v>
      </c>
      <c r="AL41" s="230">
        <v>220</v>
      </c>
      <c r="AM41" s="230">
        <v>162</v>
      </c>
      <c r="AN41" s="230">
        <v>189</v>
      </c>
      <c r="AO41" s="230">
        <v>819</v>
      </c>
      <c r="AP41" s="230">
        <v>757</v>
      </c>
      <c r="AQ41" s="230">
        <v>776</v>
      </c>
      <c r="AR41" s="230">
        <v>785</v>
      </c>
      <c r="AS41" s="230">
        <v>1036</v>
      </c>
      <c r="AT41" s="230">
        <v>1103</v>
      </c>
      <c r="AU41" s="230">
        <v>954</v>
      </c>
      <c r="AV41" s="230">
        <v>817</v>
      </c>
      <c r="AW41" s="230">
        <v>893</v>
      </c>
      <c r="AX41" s="230">
        <v>763</v>
      </c>
      <c r="AY41" s="230">
        <v>604</v>
      </c>
      <c r="AZ41" s="230">
        <v>520</v>
      </c>
      <c r="BA41" s="230">
        <v>364</v>
      </c>
      <c r="BB41" s="230">
        <v>302</v>
      </c>
      <c r="BC41" s="230">
        <v>220</v>
      </c>
      <c r="BD41" s="230">
        <v>144</v>
      </c>
      <c r="BE41" s="230">
        <v>181</v>
      </c>
      <c r="BF41" s="224"/>
      <c r="BG41" s="224"/>
      <c r="BH41" s="224"/>
    </row>
    <row r="42" spans="1:60" customFormat="1" hidden="1" x14ac:dyDescent="0.25">
      <c r="A42" s="1">
        <v>29</v>
      </c>
      <c r="B42" s="179" t="s">
        <v>14</v>
      </c>
      <c r="C42" s="175" t="s">
        <v>51</v>
      </c>
      <c r="D42" s="188">
        <v>5926</v>
      </c>
      <c r="E42" s="175" t="s">
        <v>55</v>
      </c>
      <c r="F42" s="198" t="s">
        <v>30</v>
      </c>
      <c r="G42" s="229">
        <f t="shared" si="46"/>
        <v>37052</v>
      </c>
      <c r="H42" s="229">
        <f t="shared" si="40"/>
        <v>3493</v>
      </c>
      <c r="I42" s="80">
        <f t="shared" si="41"/>
        <v>18405</v>
      </c>
      <c r="J42" s="81">
        <f t="shared" si="42"/>
        <v>18647</v>
      </c>
      <c r="K42" s="208">
        <v>1790</v>
      </c>
      <c r="L42" s="230">
        <v>1703</v>
      </c>
      <c r="M42" s="230">
        <v>3317</v>
      </c>
      <c r="N42" s="230">
        <v>1545</v>
      </c>
      <c r="O42" s="230">
        <v>3771</v>
      </c>
      <c r="P42" s="230">
        <v>7562</v>
      </c>
      <c r="Q42" s="230">
        <v>2210</v>
      </c>
      <c r="R42" s="230">
        <v>3177</v>
      </c>
      <c r="S42" s="230">
        <v>1554</v>
      </c>
      <c r="T42" s="230">
        <v>4185</v>
      </c>
      <c r="U42" s="230">
        <v>7687</v>
      </c>
      <c r="V42" s="230">
        <v>2044</v>
      </c>
      <c r="W42" s="230"/>
      <c r="X42" s="230">
        <v>1473</v>
      </c>
      <c r="Y42" s="230">
        <v>1347</v>
      </c>
      <c r="Z42" s="230">
        <v>1247</v>
      </c>
      <c r="AA42" s="230">
        <v>1324</v>
      </c>
      <c r="AB42" s="230">
        <v>1658</v>
      </c>
      <c r="AC42" s="230">
        <v>1584</v>
      </c>
      <c r="AD42" s="230">
        <v>1498</v>
      </c>
      <c r="AE42" s="230">
        <v>1614</v>
      </c>
      <c r="AF42" s="230">
        <v>1283</v>
      </c>
      <c r="AG42" s="230">
        <v>1150</v>
      </c>
      <c r="AH42" s="230">
        <v>1103</v>
      </c>
      <c r="AI42" s="230">
        <v>914</v>
      </c>
      <c r="AJ42" s="230">
        <v>693</v>
      </c>
      <c r="AK42" s="230">
        <v>552</v>
      </c>
      <c r="AL42" s="230">
        <v>372</v>
      </c>
      <c r="AM42" s="230">
        <v>274</v>
      </c>
      <c r="AN42" s="230">
        <v>319</v>
      </c>
      <c r="AO42" s="230">
        <v>1385</v>
      </c>
      <c r="AP42" s="230">
        <v>1279</v>
      </c>
      <c r="AQ42" s="230">
        <v>1311</v>
      </c>
      <c r="AR42" s="230">
        <v>1327</v>
      </c>
      <c r="AS42" s="230">
        <v>1750</v>
      </c>
      <c r="AT42" s="230">
        <v>1864</v>
      </c>
      <c r="AU42" s="230">
        <v>1612</v>
      </c>
      <c r="AV42" s="230">
        <v>1380</v>
      </c>
      <c r="AW42" s="230">
        <v>1509</v>
      </c>
      <c r="AX42" s="230">
        <v>1287</v>
      </c>
      <c r="AY42" s="230">
        <v>1021</v>
      </c>
      <c r="AZ42" s="230">
        <v>878</v>
      </c>
      <c r="BA42" s="230">
        <v>615</v>
      </c>
      <c r="BB42" s="230">
        <v>509</v>
      </c>
      <c r="BC42" s="230">
        <v>371</v>
      </c>
      <c r="BD42" s="230">
        <v>243</v>
      </c>
      <c r="BE42" s="230">
        <v>306</v>
      </c>
      <c r="BF42" s="224"/>
      <c r="BG42" s="224"/>
      <c r="BH42" s="224"/>
    </row>
    <row r="43" spans="1:60" customFormat="1" hidden="1" x14ac:dyDescent="0.25">
      <c r="A43" s="1">
        <v>30</v>
      </c>
      <c r="B43" s="179" t="s">
        <v>14</v>
      </c>
      <c r="C43" s="175" t="s">
        <v>51</v>
      </c>
      <c r="D43" s="188">
        <v>5928</v>
      </c>
      <c r="E43" s="175" t="s">
        <v>57</v>
      </c>
      <c r="F43" s="198" t="s">
        <v>30</v>
      </c>
      <c r="G43" s="229">
        <f t="shared" si="46"/>
        <v>40613</v>
      </c>
      <c r="H43" s="229">
        <f t="shared" si="40"/>
        <v>3828</v>
      </c>
      <c r="I43" s="80">
        <f t="shared" si="41"/>
        <v>20173</v>
      </c>
      <c r="J43" s="81">
        <f t="shared" si="42"/>
        <v>20440</v>
      </c>
      <c r="K43" s="208">
        <v>1963</v>
      </c>
      <c r="L43" s="230">
        <v>1865</v>
      </c>
      <c r="M43" s="230">
        <v>3636</v>
      </c>
      <c r="N43" s="230">
        <v>1695</v>
      </c>
      <c r="O43" s="230">
        <v>4132</v>
      </c>
      <c r="P43" s="230">
        <v>8290</v>
      </c>
      <c r="Q43" s="230">
        <v>2420</v>
      </c>
      <c r="R43" s="230">
        <v>3480</v>
      </c>
      <c r="S43" s="230">
        <v>1702</v>
      </c>
      <c r="T43" s="230">
        <v>4589</v>
      </c>
      <c r="U43" s="230">
        <v>8427</v>
      </c>
      <c r="V43" s="230">
        <v>2242</v>
      </c>
      <c r="W43" s="230"/>
      <c r="X43" s="230">
        <v>1615</v>
      </c>
      <c r="Y43" s="230">
        <v>1477</v>
      </c>
      <c r="Z43" s="230">
        <v>1368</v>
      </c>
      <c r="AA43" s="230">
        <v>1450</v>
      </c>
      <c r="AB43" s="230">
        <v>1817</v>
      </c>
      <c r="AC43" s="230">
        <v>1736</v>
      </c>
      <c r="AD43" s="230">
        <v>1642</v>
      </c>
      <c r="AE43" s="230">
        <v>1770</v>
      </c>
      <c r="AF43" s="230">
        <v>1406</v>
      </c>
      <c r="AG43" s="230">
        <v>1260</v>
      </c>
      <c r="AH43" s="230">
        <v>1210</v>
      </c>
      <c r="AI43" s="230">
        <v>1002</v>
      </c>
      <c r="AJ43" s="230">
        <v>759</v>
      </c>
      <c r="AK43" s="230">
        <v>605</v>
      </c>
      <c r="AL43" s="230">
        <v>407</v>
      </c>
      <c r="AM43" s="230">
        <v>300</v>
      </c>
      <c r="AN43" s="230">
        <v>349</v>
      </c>
      <c r="AO43" s="230">
        <v>1517</v>
      </c>
      <c r="AP43" s="230">
        <v>1401</v>
      </c>
      <c r="AQ43" s="230">
        <v>1435</v>
      </c>
      <c r="AR43" s="230">
        <v>1455</v>
      </c>
      <c r="AS43" s="230">
        <v>1919</v>
      </c>
      <c r="AT43" s="230">
        <v>2044</v>
      </c>
      <c r="AU43" s="230">
        <v>1767</v>
      </c>
      <c r="AV43" s="230">
        <v>1513</v>
      </c>
      <c r="AW43" s="230">
        <v>1655</v>
      </c>
      <c r="AX43" s="230">
        <v>1412</v>
      </c>
      <c r="AY43" s="230">
        <v>1118</v>
      </c>
      <c r="AZ43" s="230">
        <v>962</v>
      </c>
      <c r="BA43" s="230">
        <v>674</v>
      </c>
      <c r="BB43" s="230">
        <v>558</v>
      </c>
      <c r="BC43" s="230">
        <v>407</v>
      </c>
      <c r="BD43" s="230">
        <v>267</v>
      </c>
      <c r="BE43" s="230">
        <v>336</v>
      </c>
      <c r="BF43" s="224"/>
      <c r="BG43" s="224"/>
      <c r="BH43" s="224"/>
    </row>
    <row r="44" spans="1:60" customFormat="1" hidden="1" x14ac:dyDescent="0.25">
      <c r="A44" s="1">
        <v>31</v>
      </c>
      <c r="B44" s="179" t="s">
        <v>14</v>
      </c>
      <c r="C44" s="175" t="s">
        <v>51</v>
      </c>
      <c r="D44" s="188">
        <v>5932</v>
      </c>
      <c r="E44" s="175" t="s">
        <v>59</v>
      </c>
      <c r="F44" s="198" t="s">
        <v>30</v>
      </c>
      <c r="G44" s="229">
        <f t="shared" si="46"/>
        <v>31518</v>
      </c>
      <c r="H44" s="229">
        <f t="shared" si="40"/>
        <v>2970</v>
      </c>
      <c r="I44" s="80">
        <f t="shared" si="41"/>
        <v>15657</v>
      </c>
      <c r="J44" s="81">
        <f t="shared" si="42"/>
        <v>15861</v>
      </c>
      <c r="K44" s="208">
        <v>1523</v>
      </c>
      <c r="L44" s="230">
        <v>1447</v>
      </c>
      <c r="M44" s="230">
        <v>2821</v>
      </c>
      <c r="N44" s="230">
        <v>1316</v>
      </c>
      <c r="O44" s="230">
        <v>3207</v>
      </c>
      <c r="P44" s="230">
        <v>6434</v>
      </c>
      <c r="Q44" s="230">
        <v>1879</v>
      </c>
      <c r="R44" s="230">
        <v>2698</v>
      </c>
      <c r="S44" s="230">
        <v>1317</v>
      </c>
      <c r="T44" s="230">
        <v>3562</v>
      </c>
      <c r="U44" s="230">
        <v>6542</v>
      </c>
      <c r="V44" s="230">
        <v>1742</v>
      </c>
      <c r="W44" s="230"/>
      <c r="X44" s="230">
        <v>1253</v>
      </c>
      <c r="Y44" s="230">
        <v>1146</v>
      </c>
      <c r="Z44" s="230">
        <v>1062</v>
      </c>
      <c r="AA44" s="230">
        <v>1125</v>
      </c>
      <c r="AB44" s="230">
        <v>1411</v>
      </c>
      <c r="AC44" s="230">
        <v>1347</v>
      </c>
      <c r="AD44" s="230">
        <v>1275</v>
      </c>
      <c r="AE44" s="230">
        <v>1373</v>
      </c>
      <c r="AF44" s="230">
        <v>1092</v>
      </c>
      <c r="AG44" s="230">
        <v>978</v>
      </c>
      <c r="AH44" s="230">
        <v>939</v>
      </c>
      <c r="AI44" s="230">
        <v>777</v>
      </c>
      <c r="AJ44" s="230">
        <v>589</v>
      </c>
      <c r="AK44" s="230">
        <v>470</v>
      </c>
      <c r="AL44" s="230">
        <v>316</v>
      </c>
      <c r="AM44" s="230">
        <v>233</v>
      </c>
      <c r="AN44" s="230">
        <v>271</v>
      </c>
      <c r="AO44" s="230">
        <v>1177</v>
      </c>
      <c r="AP44" s="230">
        <v>1086</v>
      </c>
      <c r="AQ44" s="230">
        <v>1111</v>
      </c>
      <c r="AR44" s="230">
        <v>1126</v>
      </c>
      <c r="AS44" s="230">
        <v>1490</v>
      </c>
      <c r="AT44" s="230">
        <v>1587</v>
      </c>
      <c r="AU44" s="230">
        <v>1372</v>
      </c>
      <c r="AV44" s="230">
        <v>1175</v>
      </c>
      <c r="AW44" s="230">
        <v>1284</v>
      </c>
      <c r="AX44" s="230">
        <v>1096</v>
      </c>
      <c r="AY44" s="230">
        <v>868</v>
      </c>
      <c r="AZ44" s="230">
        <v>747</v>
      </c>
      <c r="BA44" s="230">
        <v>523</v>
      </c>
      <c r="BB44" s="230">
        <v>434</v>
      </c>
      <c r="BC44" s="230">
        <v>317</v>
      </c>
      <c r="BD44" s="230">
        <v>207</v>
      </c>
      <c r="BE44" s="230">
        <v>261</v>
      </c>
      <c r="BF44" s="224"/>
      <c r="BG44" s="224"/>
      <c r="BH44" s="224"/>
    </row>
    <row r="45" spans="1:60" customFormat="1" hidden="1" x14ac:dyDescent="0.25">
      <c r="A45" s="1">
        <v>32</v>
      </c>
      <c r="B45" s="179" t="s">
        <v>14</v>
      </c>
      <c r="C45" s="175" t="s">
        <v>51</v>
      </c>
      <c r="D45" s="188">
        <v>5927</v>
      </c>
      <c r="E45" s="175" t="s">
        <v>56</v>
      </c>
      <c r="F45" s="198" t="s">
        <v>30</v>
      </c>
      <c r="G45" s="229">
        <f t="shared" si="46"/>
        <v>60837</v>
      </c>
      <c r="H45" s="229">
        <f t="shared" si="40"/>
        <v>5733</v>
      </c>
      <c r="I45" s="80">
        <f t="shared" si="41"/>
        <v>30217</v>
      </c>
      <c r="J45" s="81">
        <f t="shared" si="42"/>
        <v>30620</v>
      </c>
      <c r="K45" s="208">
        <v>2940</v>
      </c>
      <c r="L45" s="230">
        <v>2793</v>
      </c>
      <c r="M45" s="230">
        <v>5446</v>
      </c>
      <c r="N45" s="230">
        <v>2538</v>
      </c>
      <c r="O45" s="230">
        <v>6190</v>
      </c>
      <c r="P45" s="230">
        <v>12416</v>
      </c>
      <c r="Q45" s="230">
        <v>3627</v>
      </c>
      <c r="R45" s="230">
        <v>5213</v>
      </c>
      <c r="S45" s="230">
        <v>2551</v>
      </c>
      <c r="T45" s="230">
        <v>6873</v>
      </c>
      <c r="U45" s="230">
        <v>12624</v>
      </c>
      <c r="V45" s="230">
        <v>3359</v>
      </c>
      <c r="W45" s="230"/>
      <c r="X45" s="230">
        <v>2419</v>
      </c>
      <c r="Y45" s="230">
        <v>2212</v>
      </c>
      <c r="Z45" s="230">
        <v>2048</v>
      </c>
      <c r="AA45" s="230">
        <v>2172</v>
      </c>
      <c r="AB45" s="230">
        <v>2723</v>
      </c>
      <c r="AC45" s="230">
        <v>2600</v>
      </c>
      <c r="AD45" s="230">
        <v>2460</v>
      </c>
      <c r="AE45" s="230">
        <v>2651</v>
      </c>
      <c r="AF45" s="230">
        <v>2106</v>
      </c>
      <c r="AG45" s="230">
        <v>1887</v>
      </c>
      <c r="AH45" s="230">
        <v>1812</v>
      </c>
      <c r="AI45" s="230">
        <v>1500</v>
      </c>
      <c r="AJ45" s="230">
        <v>1138</v>
      </c>
      <c r="AK45" s="230">
        <v>906</v>
      </c>
      <c r="AL45" s="230">
        <v>610</v>
      </c>
      <c r="AM45" s="230">
        <v>450</v>
      </c>
      <c r="AN45" s="230">
        <v>523</v>
      </c>
      <c r="AO45" s="230">
        <v>2272</v>
      </c>
      <c r="AP45" s="230">
        <v>2098</v>
      </c>
      <c r="AQ45" s="230">
        <v>2152</v>
      </c>
      <c r="AR45" s="230">
        <v>2179</v>
      </c>
      <c r="AS45" s="230">
        <v>2874</v>
      </c>
      <c r="AT45" s="230">
        <v>3062</v>
      </c>
      <c r="AU45" s="230">
        <v>2647</v>
      </c>
      <c r="AV45" s="230">
        <v>2266</v>
      </c>
      <c r="AW45" s="230">
        <v>2479</v>
      </c>
      <c r="AX45" s="230">
        <v>2115</v>
      </c>
      <c r="AY45" s="230">
        <v>1675</v>
      </c>
      <c r="AZ45" s="230">
        <v>1442</v>
      </c>
      <c r="BA45" s="230">
        <v>1009</v>
      </c>
      <c r="BB45" s="230">
        <v>837</v>
      </c>
      <c r="BC45" s="230">
        <v>611</v>
      </c>
      <c r="BD45" s="230">
        <v>399</v>
      </c>
      <c r="BE45" s="230">
        <v>503</v>
      </c>
      <c r="BF45" s="224"/>
      <c r="BG45" s="224"/>
      <c r="BH45" s="224"/>
    </row>
    <row r="46" spans="1:60" customFormat="1" hidden="1" x14ac:dyDescent="0.25">
      <c r="A46" s="1">
        <v>33</v>
      </c>
      <c r="B46" s="179" t="s">
        <v>14</v>
      </c>
      <c r="C46" s="175" t="s">
        <v>51</v>
      </c>
      <c r="D46" s="188">
        <v>5884</v>
      </c>
      <c r="E46" s="175" t="s">
        <v>53</v>
      </c>
      <c r="F46" s="198" t="s">
        <v>28</v>
      </c>
      <c r="G46" s="229">
        <f t="shared" si="46"/>
        <v>26286</v>
      </c>
      <c r="H46" s="229">
        <f t="shared" si="40"/>
        <v>2478</v>
      </c>
      <c r="I46" s="80">
        <f t="shared" si="41"/>
        <v>13059</v>
      </c>
      <c r="J46" s="81">
        <f t="shared" si="42"/>
        <v>13227</v>
      </c>
      <c r="K46" s="208">
        <v>1270</v>
      </c>
      <c r="L46" s="230">
        <v>1208</v>
      </c>
      <c r="M46" s="230">
        <v>2353</v>
      </c>
      <c r="N46" s="230">
        <v>1097</v>
      </c>
      <c r="O46" s="230">
        <v>2675</v>
      </c>
      <c r="P46" s="230">
        <v>5365</v>
      </c>
      <c r="Q46" s="230">
        <v>1569</v>
      </c>
      <c r="R46" s="230">
        <v>2252</v>
      </c>
      <c r="S46" s="230">
        <v>1101</v>
      </c>
      <c r="T46" s="230">
        <v>2968</v>
      </c>
      <c r="U46" s="230">
        <v>5456</v>
      </c>
      <c r="V46" s="230">
        <v>1450</v>
      </c>
      <c r="W46" s="230"/>
      <c r="X46" s="230">
        <v>1045</v>
      </c>
      <c r="Y46" s="230">
        <v>955</v>
      </c>
      <c r="Z46" s="230">
        <v>886</v>
      </c>
      <c r="AA46" s="230">
        <v>939</v>
      </c>
      <c r="AB46" s="230">
        <v>1176</v>
      </c>
      <c r="AC46" s="230">
        <v>1124</v>
      </c>
      <c r="AD46" s="230">
        <v>1063</v>
      </c>
      <c r="AE46" s="230">
        <v>1145</v>
      </c>
      <c r="AF46" s="230">
        <v>910</v>
      </c>
      <c r="AG46" s="230">
        <v>816</v>
      </c>
      <c r="AH46" s="230">
        <v>783</v>
      </c>
      <c r="AI46" s="230">
        <v>648</v>
      </c>
      <c r="AJ46" s="230">
        <v>492</v>
      </c>
      <c r="AK46" s="230">
        <v>392</v>
      </c>
      <c r="AL46" s="230">
        <v>264</v>
      </c>
      <c r="AM46" s="230">
        <v>195</v>
      </c>
      <c r="AN46" s="230">
        <v>226</v>
      </c>
      <c r="AO46" s="230">
        <v>982</v>
      </c>
      <c r="AP46" s="230">
        <v>907</v>
      </c>
      <c r="AQ46" s="230">
        <v>928</v>
      </c>
      <c r="AR46" s="230">
        <v>940</v>
      </c>
      <c r="AS46" s="230">
        <v>1242</v>
      </c>
      <c r="AT46" s="230">
        <v>1322</v>
      </c>
      <c r="AU46" s="230">
        <v>1144</v>
      </c>
      <c r="AV46" s="230">
        <v>980</v>
      </c>
      <c r="AW46" s="230">
        <v>1071</v>
      </c>
      <c r="AX46" s="230">
        <v>914</v>
      </c>
      <c r="AY46" s="230">
        <v>724</v>
      </c>
      <c r="AZ46" s="230">
        <v>623</v>
      </c>
      <c r="BA46" s="230">
        <v>436</v>
      </c>
      <c r="BB46" s="230">
        <v>361</v>
      </c>
      <c r="BC46" s="230">
        <v>264</v>
      </c>
      <c r="BD46" s="230">
        <v>172</v>
      </c>
      <c r="BE46" s="230">
        <v>217</v>
      </c>
      <c r="BF46" s="224"/>
      <c r="BG46" s="224"/>
      <c r="BH46" s="224"/>
    </row>
    <row r="47" spans="1:60" customFormat="1" hidden="1" x14ac:dyDescent="0.25">
      <c r="A47" s="1">
        <v>34</v>
      </c>
      <c r="B47" s="179" t="s">
        <v>14</v>
      </c>
      <c r="C47" s="175" t="s">
        <v>51</v>
      </c>
      <c r="D47" s="188">
        <v>13186</v>
      </c>
      <c r="E47" s="175" t="s">
        <v>52</v>
      </c>
      <c r="F47" s="198" t="s">
        <v>28</v>
      </c>
      <c r="G47" s="229">
        <f t="shared" si="46"/>
        <v>6429</v>
      </c>
      <c r="H47" s="229">
        <f t="shared" si="40"/>
        <v>606</v>
      </c>
      <c r="I47" s="80">
        <f t="shared" si="41"/>
        <v>3197</v>
      </c>
      <c r="J47" s="81">
        <f t="shared" si="42"/>
        <v>3232</v>
      </c>
      <c r="K47" s="208">
        <v>311</v>
      </c>
      <c r="L47" s="230">
        <v>295</v>
      </c>
      <c r="M47" s="230">
        <v>576</v>
      </c>
      <c r="N47" s="230">
        <v>267</v>
      </c>
      <c r="O47" s="230">
        <v>655</v>
      </c>
      <c r="P47" s="230">
        <v>1315</v>
      </c>
      <c r="Q47" s="230">
        <v>384</v>
      </c>
      <c r="R47" s="230">
        <v>549</v>
      </c>
      <c r="S47" s="230">
        <v>269</v>
      </c>
      <c r="T47" s="230">
        <v>726</v>
      </c>
      <c r="U47" s="230">
        <v>1333</v>
      </c>
      <c r="V47" s="230">
        <v>355</v>
      </c>
      <c r="W47" s="230"/>
      <c r="X47" s="230">
        <v>256</v>
      </c>
      <c r="Y47" s="230">
        <v>233</v>
      </c>
      <c r="Z47" s="230">
        <v>217</v>
      </c>
      <c r="AA47" s="230">
        <v>229</v>
      </c>
      <c r="AB47" s="230">
        <v>288</v>
      </c>
      <c r="AC47" s="230">
        <v>275</v>
      </c>
      <c r="AD47" s="230">
        <v>260</v>
      </c>
      <c r="AE47" s="230">
        <v>281</v>
      </c>
      <c r="AF47" s="230">
        <v>223</v>
      </c>
      <c r="AG47" s="230">
        <v>200</v>
      </c>
      <c r="AH47" s="230">
        <v>192</v>
      </c>
      <c r="AI47" s="230">
        <v>159</v>
      </c>
      <c r="AJ47" s="230">
        <v>120</v>
      </c>
      <c r="AK47" s="230">
        <v>96</v>
      </c>
      <c r="AL47" s="230">
        <v>65</v>
      </c>
      <c r="AM47" s="230">
        <v>48</v>
      </c>
      <c r="AN47" s="230">
        <v>55</v>
      </c>
      <c r="AO47" s="230">
        <v>240</v>
      </c>
      <c r="AP47" s="230">
        <v>221</v>
      </c>
      <c r="AQ47" s="230">
        <v>226</v>
      </c>
      <c r="AR47" s="230">
        <v>229</v>
      </c>
      <c r="AS47" s="230">
        <v>304</v>
      </c>
      <c r="AT47" s="230">
        <v>324</v>
      </c>
      <c r="AU47" s="230">
        <v>280</v>
      </c>
      <c r="AV47" s="230">
        <v>239</v>
      </c>
      <c r="AW47" s="230">
        <v>262</v>
      </c>
      <c r="AX47" s="230">
        <v>223</v>
      </c>
      <c r="AY47" s="230">
        <v>177</v>
      </c>
      <c r="AZ47" s="230">
        <v>152</v>
      </c>
      <c r="BA47" s="230">
        <v>107</v>
      </c>
      <c r="BB47" s="230">
        <v>89</v>
      </c>
      <c r="BC47" s="230">
        <v>64</v>
      </c>
      <c r="BD47" s="230">
        <v>42</v>
      </c>
      <c r="BE47" s="230">
        <v>53</v>
      </c>
      <c r="BF47" s="224"/>
      <c r="BG47" s="224"/>
      <c r="BH47" s="224"/>
    </row>
    <row r="48" spans="1:60" customFormat="1" hidden="1" x14ac:dyDescent="0.25">
      <c r="A48" s="1">
        <v>35</v>
      </c>
      <c r="B48" s="179" t="s">
        <v>14</v>
      </c>
      <c r="C48" s="175" t="s">
        <v>51</v>
      </c>
      <c r="D48" s="188">
        <v>7149</v>
      </c>
      <c r="E48" s="175" t="s">
        <v>60</v>
      </c>
      <c r="F48" s="198" t="s">
        <v>28</v>
      </c>
      <c r="G48" s="229">
        <f t="shared" si="46"/>
        <v>23013</v>
      </c>
      <c r="H48" s="229">
        <f t="shared" si="40"/>
        <v>2169</v>
      </c>
      <c r="I48" s="80">
        <f t="shared" si="41"/>
        <v>11432</v>
      </c>
      <c r="J48" s="81">
        <f t="shared" si="42"/>
        <v>11581</v>
      </c>
      <c r="K48" s="208">
        <v>1112</v>
      </c>
      <c r="L48" s="230">
        <v>1057</v>
      </c>
      <c r="M48" s="230">
        <v>2059</v>
      </c>
      <c r="N48" s="230">
        <v>960</v>
      </c>
      <c r="O48" s="230">
        <v>2342</v>
      </c>
      <c r="P48" s="230">
        <v>4699</v>
      </c>
      <c r="Q48" s="230">
        <v>1372</v>
      </c>
      <c r="R48" s="230">
        <v>1971</v>
      </c>
      <c r="S48" s="230">
        <v>964</v>
      </c>
      <c r="T48" s="230">
        <v>2601</v>
      </c>
      <c r="U48" s="230">
        <v>4775</v>
      </c>
      <c r="V48" s="230">
        <v>1270</v>
      </c>
      <c r="W48" s="230"/>
      <c r="X48" s="230">
        <v>915</v>
      </c>
      <c r="Y48" s="230">
        <v>836</v>
      </c>
      <c r="Z48" s="230">
        <v>774</v>
      </c>
      <c r="AA48" s="230">
        <v>822</v>
      </c>
      <c r="AB48" s="230">
        <v>1030</v>
      </c>
      <c r="AC48" s="230">
        <v>984</v>
      </c>
      <c r="AD48" s="230">
        <v>931</v>
      </c>
      <c r="AE48" s="230">
        <v>1003</v>
      </c>
      <c r="AF48" s="230">
        <v>797</v>
      </c>
      <c r="AG48" s="230">
        <v>714</v>
      </c>
      <c r="AH48" s="230">
        <v>686</v>
      </c>
      <c r="AI48" s="230">
        <v>568</v>
      </c>
      <c r="AJ48" s="230">
        <v>430</v>
      </c>
      <c r="AK48" s="230">
        <v>343</v>
      </c>
      <c r="AL48" s="230">
        <v>231</v>
      </c>
      <c r="AM48" s="230">
        <v>170</v>
      </c>
      <c r="AN48" s="230">
        <v>198</v>
      </c>
      <c r="AO48" s="230">
        <v>860</v>
      </c>
      <c r="AP48" s="230">
        <v>793</v>
      </c>
      <c r="AQ48" s="230">
        <v>813</v>
      </c>
      <c r="AR48" s="230">
        <v>823</v>
      </c>
      <c r="AS48" s="230">
        <v>1088</v>
      </c>
      <c r="AT48" s="230">
        <v>1159</v>
      </c>
      <c r="AU48" s="230">
        <v>1001</v>
      </c>
      <c r="AV48" s="230">
        <v>857</v>
      </c>
      <c r="AW48" s="230">
        <v>938</v>
      </c>
      <c r="AX48" s="230">
        <v>800</v>
      </c>
      <c r="AY48" s="230">
        <v>634</v>
      </c>
      <c r="AZ48" s="230">
        <v>545</v>
      </c>
      <c r="BA48" s="230">
        <v>382</v>
      </c>
      <c r="BB48" s="230">
        <v>317</v>
      </c>
      <c r="BC48" s="230">
        <v>230</v>
      </c>
      <c r="BD48" s="230">
        <v>151</v>
      </c>
      <c r="BE48" s="230">
        <v>190</v>
      </c>
      <c r="BF48" s="224"/>
      <c r="BG48" s="224"/>
      <c r="BH48" s="224"/>
    </row>
    <row r="49" spans="1:60" customFormat="1" hidden="1" x14ac:dyDescent="0.25">
      <c r="A49" s="7">
        <v>36</v>
      </c>
      <c r="B49" s="179" t="s">
        <v>14</v>
      </c>
      <c r="C49" s="175" t="s">
        <v>51</v>
      </c>
      <c r="D49" s="188">
        <v>5885</v>
      </c>
      <c r="E49" s="175" t="s">
        <v>54</v>
      </c>
      <c r="F49" s="198" t="s">
        <v>30</v>
      </c>
      <c r="G49" s="229">
        <f t="shared" si="46"/>
        <v>47139</v>
      </c>
      <c r="H49" s="229">
        <f t="shared" si="40"/>
        <v>4443</v>
      </c>
      <c r="I49" s="80">
        <f t="shared" si="41"/>
        <v>23418</v>
      </c>
      <c r="J49" s="81">
        <f t="shared" si="42"/>
        <v>23721</v>
      </c>
      <c r="K49" s="208">
        <v>2279</v>
      </c>
      <c r="L49" s="230">
        <v>2164</v>
      </c>
      <c r="M49" s="230">
        <v>4220</v>
      </c>
      <c r="N49" s="230">
        <v>1967</v>
      </c>
      <c r="O49" s="230">
        <v>4797</v>
      </c>
      <c r="P49" s="230">
        <v>9622</v>
      </c>
      <c r="Q49" s="230">
        <v>2812</v>
      </c>
      <c r="R49" s="230">
        <v>4039</v>
      </c>
      <c r="S49" s="230">
        <v>1975</v>
      </c>
      <c r="T49" s="230">
        <v>5324</v>
      </c>
      <c r="U49" s="230">
        <v>9781</v>
      </c>
      <c r="V49" s="230">
        <v>2602</v>
      </c>
      <c r="W49" s="230"/>
      <c r="X49" s="230">
        <v>1875</v>
      </c>
      <c r="Y49" s="230">
        <v>1714</v>
      </c>
      <c r="Z49" s="230">
        <v>1587</v>
      </c>
      <c r="AA49" s="230">
        <v>1683</v>
      </c>
      <c r="AB49" s="230">
        <v>2110</v>
      </c>
      <c r="AC49" s="230">
        <v>2015</v>
      </c>
      <c r="AD49" s="230">
        <v>1906</v>
      </c>
      <c r="AE49" s="230">
        <v>2054</v>
      </c>
      <c r="AF49" s="230">
        <v>1632</v>
      </c>
      <c r="AG49" s="230">
        <v>1463</v>
      </c>
      <c r="AH49" s="230">
        <v>1404</v>
      </c>
      <c r="AI49" s="230">
        <v>1163</v>
      </c>
      <c r="AJ49" s="230">
        <v>882</v>
      </c>
      <c r="AK49" s="230">
        <v>702</v>
      </c>
      <c r="AL49" s="230">
        <v>473</v>
      </c>
      <c r="AM49" s="230">
        <v>349</v>
      </c>
      <c r="AN49" s="230">
        <v>406</v>
      </c>
      <c r="AO49" s="230">
        <v>1760</v>
      </c>
      <c r="AP49" s="230">
        <v>1626</v>
      </c>
      <c r="AQ49" s="230">
        <v>1666</v>
      </c>
      <c r="AR49" s="230">
        <v>1687</v>
      </c>
      <c r="AS49" s="230">
        <v>2227</v>
      </c>
      <c r="AT49" s="230">
        <v>2372</v>
      </c>
      <c r="AU49" s="230">
        <v>2051</v>
      </c>
      <c r="AV49" s="230">
        <v>1756</v>
      </c>
      <c r="AW49" s="230">
        <v>1921</v>
      </c>
      <c r="AX49" s="230">
        <v>1638</v>
      </c>
      <c r="AY49" s="230">
        <v>1298</v>
      </c>
      <c r="AZ49" s="230">
        <v>1117</v>
      </c>
      <c r="BA49" s="230">
        <v>782</v>
      </c>
      <c r="BB49" s="230">
        <v>649</v>
      </c>
      <c r="BC49" s="230">
        <v>473</v>
      </c>
      <c r="BD49" s="230">
        <v>309</v>
      </c>
      <c r="BE49" s="230">
        <v>389</v>
      </c>
      <c r="BF49" s="224"/>
      <c r="BG49" s="224"/>
      <c r="BH49" s="224"/>
    </row>
    <row r="50" spans="1:60" customFormat="1" ht="15.75" hidden="1" thickBot="1" x14ac:dyDescent="0.3">
      <c r="A50" s="6"/>
      <c r="B50" s="184" t="s">
        <v>14</v>
      </c>
      <c r="C50" s="181" t="s">
        <v>51</v>
      </c>
      <c r="D50" s="188">
        <v>27068</v>
      </c>
      <c r="E50" s="185" t="s">
        <v>70</v>
      </c>
      <c r="F50" s="198" t="s">
        <v>28</v>
      </c>
      <c r="G50" s="229">
        <f t="shared" si="46"/>
        <v>0</v>
      </c>
      <c r="H50" s="229">
        <f t="shared" si="40"/>
        <v>0</v>
      </c>
      <c r="I50" s="80">
        <f t="shared" si="41"/>
        <v>0</v>
      </c>
      <c r="J50" s="81">
        <f t="shared" si="42"/>
        <v>0</v>
      </c>
      <c r="K50" s="214"/>
      <c r="L50" s="239"/>
      <c r="M50" s="239">
        <v>0</v>
      </c>
      <c r="N50" s="239">
        <v>0</v>
      </c>
      <c r="O50" s="239">
        <v>0</v>
      </c>
      <c r="P50" s="239">
        <v>0</v>
      </c>
      <c r="Q50" s="239">
        <v>0</v>
      </c>
      <c r="R50" s="239">
        <v>0</v>
      </c>
      <c r="S50" s="239">
        <v>0</v>
      </c>
      <c r="T50" s="239">
        <v>0</v>
      </c>
      <c r="U50" s="239">
        <v>0</v>
      </c>
      <c r="V50" s="239">
        <v>0</v>
      </c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>
        <v>0</v>
      </c>
      <c r="AP50" s="239">
        <v>0</v>
      </c>
      <c r="AQ50" s="239">
        <v>0</v>
      </c>
      <c r="AR50" s="239">
        <v>0</v>
      </c>
      <c r="AS50" s="239">
        <v>0</v>
      </c>
      <c r="AT50" s="239">
        <v>0</v>
      </c>
      <c r="AU50" s="239">
        <v>0</v>
      </c>
      <c r="AV50" s="239">
        <v>0</v>
      </c>
      <c r="AW50" s="239">
        <v>0</v>
      </c>
      <c r="AX50" s="239">
        <v>0</v>
      </c>
      <c r="AY50" s="239">
        <v>0</v>
      </c>
      <c r="AZ50" s="239">
        <v>0</v>
      </c>
      <c r="BA50" s="239">
        <v>0</v>
      </c>
      <c r="BB50" s="239">
        <v>0</v>
      </c>
      <c r="BC50" s="239">
        <v>0</v>
      </c>
      <c r="BD50" s="239">
        <v>0</v>
      </c>
      <c r="BE50" s="239">
        <v>0</v>
      </c>
      <c r="BF50" s="224"/>
      <c r="BG50" s="224"/>
      <c r="BH50" s="224"/>
    </row>
    <row r="51" spans="1:60" customFormat="1" ht="15.75" hidden="1" thickBot="1" x14ac:dyDescent="0.3">
      <c r="A51" s="1">
        <v>37</v>
      </c>
      <c r="B51" s="192" t="s">
        <v>0</v>
      </c>
      <c r="C51" s="193" t="s">
        <v>139</v>
      </c>
      <c r="D51" s="176" t="s">
        <v>1</v>
      </c>
      <c r="E51" s="176" t="s">
        <v>195</v>
      </c>
      <c r="F51" s="199"/>
      <c r="G51" s="266">
        <f>SUM(G52:G61)</f>
        <v>287939</v>
      </c>
      <c r="H51" s="217">
        <f t="shared" ref="H51:BE51" si="47">SUM(H52:H61)</f>
        <v>27134</v>
      </c>
      <c r="I51" s="217">
        <f t="shared" si="47"/>
        <v>143025</v>
      </c>
      <c r="J51" s="217">
        <f t="shared" si="47"/>
        <v>144914</v>
      </c>
      <c r="K51" s="217">
        <f t="shared" si="47"/>
        <v>13910</v>
      </c>
      <c r="L51" s="232">
        <v>13224</v>
      </c>
      <c r="M51" s="232">
        <f t="shared" si="47"/>
        <v>25769</v>
      </c>
      <c r="N51" s="232">
        <f t="shared" si="47"/>
        <v>12015</v>
      </c>
      <c r="O51" s="232">
        <f t="shared" si="47"/>
        <v>29299</v>
      </c>
      <c r="P51" s="232">
        <f t="shared" si="47"/>
        <v>58768</v>
      </c>
      <c r="Q51" s="232">
        <f t="shared" si="47"/>
        <v>17174</v>
      </c>
      <c r="R51" s="232">
        <f t="shared" si="47"/>
        <v>24677</v>
      </c>
      <c r="S51" s="232">
        <f t="shared" si="47"/>
        <v>12064</v>
      </c>
      <c r="T51" s="232">
        <f t="shared" si="47"/>
        <v>32526</v>
      </c>
      <c r="U51" s="232">
        <f t="shared" si="47"/>
        <v>59754</v>
      </c>
      <c r="V51" s="232">
        <f t="shared" si="47"/>
        <v>15893</v>
      </c>
      <c r="W51" s="232"/>
      <c r="X51" s="232">
        <f t="shared" si="47"/>
        <v>11445</v>
      </c>
      <c r="Y51" s="232">
        <f t="shared" si="47"/>
        <v>10467</v>
      </c>
      <c r="Z51" s="232">
        <f t="shared" si="47"/>
        <v>9697</v>
      </c>
      <c r="AA51" s="232">
        <f t="shared" si="47"/>
        <v>10279</v>
      </c>
      <c r="AB51" s="232">
        <f t="shared" si="47"/>
        <v>12886</v>
      </c>
      <c r="AC51" s="232">
        <f t="shared" si="47"/>
        <v>12309</v>
      </c>
      <c r="AD51" s="232">
        <f t="shared" si="47"/>
        <v>11643</v>
      </c>
      <c r="AE51" s="232">
        <f t="shared" si="47"/>
        <v>12546</v>
      </c>
      <c r="AF51" s="232">
        <f t="shared" si="47"/>
        <v>9971</v>
      </c>
      <c r="AG51" s="232">
        <f t="shared" si="47"/>
        <v>8933</v>
      </c>
      <c r="AH51" s="232">
        <f t="shared" si="47"/>
        <v>8575</v>
      </c>
      <c r="AI51" s="232">
        <f t="shared" si="47"/>
        <v>7100</v>
      </c>
      <c r="AJ51" s="232">
        <f t="shared" si="47"/>
        <v>5386</v>
      </c>
      <c r="AK51" s="232">
        <f t="shared" si="47"/>
        <v>4290</v>
      </c>
      <c r="AL51" s="232">
        <f t="shared" si="47"/>
        <v>2889</v>
      </c>
      <c r="AM51" s="232">
        <f t="shared" si="47"/>
        <v>2129</v>
      </c>
      <c r="AN51" s="232">
        <f t="shared" si="47"/>
        <v>2480</v>
      </c>
      <c r="AO51" s="232">
        <f t="shared" si="47"/>
        <v>10755</v>
      </c>
      <c r="AP51" s="232">
        <f t="shared" si="47"/>
        <v>9936</v>
      </c>
      <c r="AQ51" s="232">
        <f t="shared" si="47"/>
        <v>10174</v>
      </c>
      <c r="AR51" s="232">
        <f t="shared" si="47"/>
        <v>10309</v>
      </c>
      <c r="AS51" s="232">
        <f t="shared" si="47"/>
        <v>13604</v>
      </c>
      <c r="AT51" s="232">
        <f t="shared" si="47"/>
        <v>14489</v>
      </c>
      <c r="AU51" s="232">
        <f t="shared" si="47"/>
        <v>12531</v>
      </c>
      <c r="AV51" s="232">
        <f t="shared" si="47"/>
        <v>10726</v>
      </c>
      <c r="AW51" s="232">
        <f t="shared" si="47"/>
        <v>11733</v>
      </c>
      <c r="AX51" s="232">
        <f t="shared" si="47"/>
        <v>10010</v>
      </c>
      <c r="AY51" s="232">
        <f t="shared" si="47"/>
        <v>7930</v>
      </c>
      <c r="AZ51" s="232">
        <f t="shared" si="47"/>
        <v>6824</v>
      </c>
      <c r="BA51" s="232">
        <f t="shared" si="47"/>
        <v>4775</v>
      </c>
      <c r="BB51" s="232">
        <f t="shared" si="47"/>
        <v>3958</v>
      </c>
      <c r="BC51" s="232">
        <f t="shared" si="47"/>
        <v>2889</v>
      </c>
      <c r="BD51" s="232">
        <f t="shared" si="47"/>
        <v>1891</v>
      </c>
      <c r="BE51" s="232">
        <f t="shared" si="47"/>
        <v>2380</v>
      </c>
      <c r="BF51" s="224"/>
      <c r="BG51" s="224"/>
      <c r="BH51" s="224"/>
    </row>
    <row r="52" spans="1:60" customFormat="1" hidden="1" x14ac:dyDescent="0.25">
      <c r="A52" s="1">
        <v>38</v>
      </c>
      <c r="B52" s="177" t="s">
        <v>14</v>
      </c>
      <c r="C52" s="178" t="s">
        <v>51</v>
      </c>
      <c r="D52" s="189">
        <v>5966</v>
      </c>
      <c r="E52" s="178" t="s">
        <v>69</v>
      </c>
      <c r="F52" s="200" t="s">
        <v>49</v>
      </c>
      <c r="G52" s="229">
        <f t="shared" ref="G52:G61" si="48">+I52+J52</f>
        <v>29070</v>
      </c>
      <c r="H52" s="229">
        <f t="shared" si="40"/>
        <v>2740</v>
      </c>
      <c r="I52" s="80">
        <f t="shared" si="41"/>
        <v>14442</v>
      </c>
      <c r="J52" s="81">
        <f t="shared" si="42"/>
        <v>14628</v>
      </c>
      <c r="K52" s="210">
        <v>1405</v>
      </c>
      <c r="L52" s="234">
        <v>1335</v>
      </c>
      <c r="M52" s="234">
        <v>2602</v>
      </c>
      <c r="N52" s="234">
        <v>1213</v>
      </c>
      <c r="O52" s="234">
        <v>2958</v>
      </c>
      <c r="P52" s="234">
        <v>5935</v>
      </c>
      <c r="Q52" s="234">
        <v>1734</v>
      </c>
      <c r="R52" s="234">
        <v>2490</v>
      </c>
      <c r="S52" s="234">
        <v>1216</v>
      </c>
      <c r="T52" s="234">
        <v>3284</v>
      </c>
      <c r="U52" s="234">
        <v>6033</v>
      </c>
      <c r="V52" s="234">
        <v>1605</v>
      </c>
      <c r="W52" s="234"/>
      <c r="X52" s="234">
        <v>1156</v>
      </c>
      <c r="Y52" s="234">
        <v>1057</v>
      </c>
      <c r="Z52" s="234">
        <v>979</v>
      </c>
      <c r="AA52" s="234">
        <v>1037</v>
      </c>
      <c r="AB52" s="234">
        <v>1301</v>
      </c>
      <c r="AC52" s="234">
        <v>1243</v>
      </c>
      <c r="AD52" s="234">
        <v>1176</v>
      </c>
      <c r="AE52" s="234">
        <v>1267</v>
      </c>
      <c r="AF52" s="234">
        <v>1007</v>
      </c>
      <c r="AG52" s="234">
        <v>902</v>
      </c>
      <c r="AH52" s="234">
        <v>866</v>
      </c>
      <c r="AI52" s="234">
        <v>717</v>
      </c>
      <c r="AJ52" s="234">
        <v>544</v>
      </c>
      <c r="AK52" s="234">
        <v>433</v>
      </c>
      <c r="AL52" s="234">
        <v>292</v>
      </c>
      <c r="AM52" s="234">
        <v>215</v>
      </c>
      <c r="AN52" s="234">
        <v>250</v>
      </c>
      <c r="AO52" s="234">
        <v>1086</v>
      </c>
      <c r="AP52" s="234">
        <v>1002</v>
      </c>
      <c r="AQ52" s="234">
        <v>1026</v>
      </c>
      <c r="AR52" s="234">
        <v>1039</v>
      </c>
      <c r="AS52" s="234">
        <v>1374</v>
      </c>
      <c r="AT52" s="234">
        <v>1463</v>
      </c>
      <c r="AU52" s="234">
        <v>1265</v>
      </c>
      <c r="AV52" s="234">
        <v>1083</v>
      </c>
      <c r="AW52" s="234">
        <v>1185</v>
      </c>
      <c r="AX52" s="234">
        <v>1011</v>
      </c>
      <c r="AY52" s="234">
        <v>800</v>
      </c>
      <c r="AZ52" s="234">
        <v>689</v>
      </c>
      <c r="BA52" s="234">
        <v>482</v>
      </c>
      <c r="BB52" s="234">
        <v>400</v>
      </c>
      <c r="BC52" s="234">
        <v>292</v>
      </c>
      <c r="BD52" s="234">
        <v>191</v>
      </c>
      <c r="BE52" s="234">
        <v>240</v>
      </c>
      <c r="BF52" s="224"/>
      <c r="BG52" s="224"/>
      <c r="BH52" s="224"/>
    </row>
    <row r="53" spans="1:60" customFormat="1" hidden="1" x14ac:dyDescent="0.25">
      <c r="A53" s="1">
        <v>39</v>
      </c>
      <c r="B53" s="179" t="s">
        <v>14</v>
      </c>
      <c r="C53" s="175" t="s">
        <v>51</v>
      </c>
      <c r="D53" s="188">
        <v>5962</v>
      </c>
      <c r="E53" s="175" t="s">
        <v>66</v>
      </c>
      <c r="F53" s="198" t="s">
        <v>30</v>
      </c>
      <c r="G53" s="229">
        <f t="shared" si="48"/>
        <v>18531</v>
      </c>
      <c r="H53" s="229">
        <f t="shared" si="40"/>
        <v>1745</v>
      </c>
      <c r="I53" s="80">
        <f t="shared" si="41"/>
        <v>9205</v>
      </c>
      <c r="J53" s="81">
        <f t="shared" si="42"/>
        <v>9326</v>
      </c>
      <c r="K53" s="208">
        <v>894</v>
      </c>
      <c r="L53" s="230">
        <v>851</v>
      </c>
      <c r="M53" s="230">
        <v>1658</v>
      </c>
      <c r="N53" s="230">
        <v>773</v>
      </c>
      <c r="O53" s="230">
        <v>1885</v>
      </c>
      <c r="P53" s="230">
        <v>3783</v>
      </c>
      <c r="Q53" s="230">
        <v>1106</v>
      </c>
      <c r="R53" s="230">
        <v>1588</v>
      </c>
      <c r="S53" s="230">
        <v>778</v>
      </c>
      <c r="T53" s="230">
        <v>2093</v>
      </c>
      <c r="U53" s="230">
        <v>3845</v>
      </c>
      <c r="V53" s="230">
        <v>1022</v>
      </c>
      <c r="W53" s="230"/>
      <c r="X53" s="230">
        <v>735</v>
      </c>
      <c r="Y53" s="230">
        <v>674</v>
      </c>
      <c r="Z53" s="230">
        <v>624</v>
      </c>
      <c r="AA53" s="230">
        <v>662</v>
      </c>
      <c r="AB53" s="230">
        <v>829</v>
      </c>
      <c r="AC53" s="230">
        <v>792</v>
      </c>
      <c r="AD53" s="230">
        <v>749</v>
      </c>
      <c r="AE53" s="230">
        <v>808</v>
      </c>
      <c r="AF53" s="230">
        <v>642</v>
      </c>
      <c r="AG53" s="230">
        <v>575</v>
      </c>
      <c r="AH53" s="230">
        <v>552</v>
      </c>
      <c r="AI53" s="230">
        <v>457</v>
      </c>
      <c r="AJ53" s="230">
        <v>347</v>
      </c>
      <c r="AK53" s="230">
        <v>276</v>
      </c>
      <c r="AL53" s="230">
        <v>186</v>
      </c>
      <c r="AM53" s="230">
        <v>137</v>
      </c>
      <c r="AN53" s="230">
        <v>160</v>
      </c>
      <c r="AO53" s="230">
        <v>692</v>
      </c>
      <c r="AP53" s="230">
        <v>640</v>
      </c>
      <c r="AQ53" s="230">
        <v>655</v>
      </c>
      <c r="AR53" s="230">
        <v>665</v>
      </c>
      <c r="AS53" s="230">
        <v>875</v>
      </c>
      <c r="AT53" s="230">
        <v>932</v>
      </c>
      <c r="AU53" s="230">
        <v>807</v>
      </c>
      <c r="AV53" s="230">
        <v>690</v>
      </c>
      <c r="AW53" s="230">
        <v>755</v>
      </c>
      <c r="AX53" s="230">
        <v>644</v>
      </c>
      <c r="AY53" s="230">
        <v>510</v>
      </c>
      <c r="AZ53" s="230">
        <v>439</v>
      </c>
      <c r="BA53" s="230">
        <v>307</v>
      </c>
      <c r="BB53" s="230">
        <v>254</v>
      </c>
      <c r="BC53" s="230">
        <v>186</v>
      </c>
      <c r="BD53" s="230">
        <v>122</v>
      </c>
      <c r="BE53" s="230">
        <v>153</v>
      </c>
      <c r="BF53" s="224"/>
      <c r="BG53" s="224"/>
      <c r="BH53" s="224"/>
    </row>
    <row r="54" spans="1:60" customFormat="1" hidden="1" x14ac:dyDescent="0.25">
      <c r="A54" s="1">
        <v>40</v>
      </c>
      <c r="B54" s="179" t="s">
        <v>14</v>
      </c>
      <c r="C54" s="175" t="s">
        <v>51</v>
      </c>
      <c r="D54" s="188">
        <v>28434</v>
      </c>
      <c r="E54" s="175" t="s">
        <v>67</v>
      </c>
      <c r="F54" s="198" t="s">
        <v>30</v>
      </c>
      <c r="G54" s="229">
        <f t="shared" si="48"/>
        <v>18460</v>
      </c>
      <c r="H54" s="229">
        <f t="shared" si="40"/>
        <v>1738</v>
      </c>
      <c r="I54" s="80">
        <f t="shared" si="41"/>
        <v>9170</v>
      </c>
      <c r="J54" s="81">
        <f t="shared" si="42"/>
        <v>9290</v>
      </c>
      <c r="K54" s="208">
        <v>891</v>
      </c>
      <c r="L54" s="230">
        <v>847</v>
      </c>
      <c r="M54" s="230">
        <v>1651</v>
      </c>
      <c r="N54" s="230">
        <v>772</v>
      </c>
      <c r="O54" s="230">
        <v>1878</v>
      </c>
      <c r="P54" s="230">
        <v>3768</v>
      </c>
      <c r="Q54" s="230">
        <v>1101</v>
      </c>
      <c r="R54" s="230">
        <v>1582</v>
      </c>
      <c r="S54" s="230">
        <v>774</v>
      </c>
      <c r="T54" s="230">
        <v>2085</v>
      </c>
      <c r="U54" s="230">
        <v>3830</v>
      </c>
      <c r="V54" s="230">
        <v>1019</v>
      </c>
      <c r="W54" s="230"/>
      <c r="X54" s="230">
        <v>733</v>
      </c>
      <c r="Y54" s="230">
        <v>671</v>
      </c>
      <c r="Z54" s="230">
        <v>622</v>
      </c>
      <c r="AA54" s="230">
        <v>660</v>
      </c>
      <c r="AB54" s="230">
        <v>826</v>
      </c>
      <c r="AC54" s="230">
        <v>789</v>
      </c>
      <c r="AD54" s="230">
        <v>747</v>
      </c>
      <c r="AE54" s="230">
        <v>804</v>
      </c>
      <c r="AF54" s="230">
        <v>639</v>
      </c>
      <c r="AG54" s="230">
        <v>573</v>
      </c>
      <c r="AH54" s="230">
        <v>550</v>
      </c>
      <c r="AI54" s="230">
        <v>455</v>
      </c>
      <c r="AJ54" s="230">
        <v>345</v>
      </c>
      <c r="AK54" s="230">
        <v>275</v>
      </c>
      <c r="AL54" s="230">
        <v>185</v>
      </c>
      <c r="AM54" s="230">
        <v>137</v>
      </c>
      <c r="AN54" s="230">
        <v>159</v>
      </c>
      <c r="AO54" s="230">
        <v>689</v>
      </c>
      <c r="AP54" s="230">
        <v>637</v>
      </c>
      <c r="AQ54" s="230">
        <v>653</v>
      </c>
      <c r="AR54" s="230">
        <v>662</v>
      </c>
      <c r="AS54" s="230">
        <v>872</v>
      </c>
      <c r="AT54" s="230">
        <v>928</v>
      </c>
      <c r="AU54" s="230">
        <v>803</v>
      </c>
      <c r="AV54" s="230">
        <v>688</v>
      </c>
      <c r="AW54" s="230">
        <v>753</v>
      </c>
      <c r="AX54" s="230">
        <v>641</v>
      </c>
      <c r="AY54" s="230">
        <v>508</v>
      </c>
      <c r="AZ54" s="230">
        <v>437</v>
      </c>
      <c r="BA54" s="230">
        <v>307</v>
      </c>
      <c r="BB54" s="230">
        <v>253</v>
      </c>
      <c r="BC54" s="230">
        <v>185</v>
      </c>
      <c r="BD54" s="230">
        <v>121</v>
      </c>
      <c r="BE54" s="230">
        <v>153</v>
      </c>
      <c r="BF54" s="224"/>
      <c r="BG54" s="224"/>
      <c r="BH54" s="224"/>
    </row>
    <row r="55" spans="1:60" customFormat="1" hidden="1" x14ac:dyDescent="0.25">
      <c r="A55" s="1">
        <v>41</v>
      </c>
      <c r="B55" s="179" t="s">
        <v>14</v>
      </c>
      <c r="C55" s="175" t="s">
        <v>51</v>
      </c>
      <c r="D55" s="188">
        <v>5964</v>
      </c>
      <c r="E55" s="175" t="s">
        <v>68</v>
      </c>
      <c r="F55" s="198" t="s">
        <v>30</v>
      </c>
      <c r="G55" s="229">
        <f t="shared" si="48"/>
        <v>10574</v>
      </c>
      <c r="H55" s="229">
        <f t="shared" si="40"/>
        <v>997</v>
      </c>
      <c r="I55" s="80">
        <f t="shared" si="41"/>
        <v>5254</v>
      </c>
      <c r="J55" s="81">
        <f t="shared" si="42"/>
        <v>5320</v>
      </c>
      <c r="K55" s="208">
        <v>511</v>
      </c>
      <c r="L55" s="230">
        <v>486</v>
      </c>
      <c r="M55" s="230">
        <v>947</v>
      </c>
      <c r="N55" s="230">
        <v>441</v>
      </c>
      <c r="O55" s="230">
        <v>1077</v>
      </c>
      <c r="P55" s="230">
        <v>2159</v>
      </c>
      <c r="Q55" s="230">
        <v>630</v>
      </c>
      <c r="R55" s="230">
        <v>904</v>
      </c>
      <c r="S55" s="230">
        <v>441</v>
      </c>
      <c r="T55" s="230">
        <v>1195</v>
      </c>
      <c r="U55" s="230">
        <v>2195</v>
      </c>
      <c r="V55" s="230">
        <v>585</v>
      </c>
      <c r="W55" s="230"/>
      <c r="X55" s="230">
        <v>421</v>
      </c>
      <c r="Y55" s="230">
        <v>384</v>
      </c>
      <c r="Z55" s="230">
        <v>357</v>
      </c>
      <c r="AA55" s="230">
        <v>377</v>
      </c>
      <c r="AB55" s="230">
        <v>474</v>
      </c>
      <c r="AC55" s="230">
        <v>452</v>
      </c>
      <c r="AD55" s="230">
        <v>428</v>
      </c>
      <c r="AE55" s="230">
        <v>461</v>
      </c>
      <c r="AF55" s="230">
        <v>366</v>
      </c>
      <c r="AG55" s="230">
        <v>328</v>
      </c>
      <c r="AH55" s="230">
        <v>315</v>
      </c>
      <c r="AI55" s="230">
        <v>261</v>
      </c>
      <c r="AJ55" s="230">
        <v>198</v>
      </c>
      <c r="AK55" s="230">
        <v>157</v>
      </c>
      <c r="AL55" s="230">
        <v>106</v>
      </c>
      <c r="AM55" s="230">
        <v>78</v>
      </c>
      <c r="AN55" s="230">
        <v>91</v>
      </c>
      <c r="AO55" s="230">
        <v>395</v>
      </c>
      <c r="AP55" s="230">
        <v>364</v>
      </c>
      <c r="AQ55" s="230">
        <v>371</v>
      </c>
      <c r="AR55" s="230">
        <v>377</v>
      </c>
      <c r="AS55" s="230">
        <v>500</v>
      </c>
      <c r="AT55" s="230">
        <v>533</v>
      </c>
      <c r="AU55" s="230">
        <v>460</v>
      </c>
      <c r="AV55" s="230">
        <v>394</v>
      </c>
      <c r="AW55" s="230">
        <v>431</v>
      </c>
      <c r="AX55" s="230">
        <v>368</v>
      </c>
      <c r="AY55" s="230">
        <v>292</v>
      </c>
      <c r="AZ55" s="230">
        <v>250</v>
      </c>
      <c r="BA55" s="230">
        <v>175</v>
      </c>
      <c r="BB55" s="230">
        <v>146</v>
      </c>
      <c r="BC55" s="230">
        <v>107</v>
      </c>
      <c r="BD55" s="230">
        <v>69</v>
      </c>
      <c r="BE55" s="230">
        <v>88</v>
      </c>
      <c r="BF55" s="224"/>
      <c r="BG55" s="224"/>
      <c r="BH55" s="224"/>
    </row>
    <row r="56" spans="1:60" customFormat="1" hidden="1" x14ac:dyDescent="0.25">
      <c r="A56" s="1">
        <v>42</v>
      </c>
      <c r="B56" s="179" t="s">
        <v>14</v>
      </c>
      <c r="C56" s="175" t="s">
        <v>51</v>
      </c>
      <c r="D56" s="188">
        <v>5930</v>
      </c>
      <c r="E56" s="175" t="s">
        <v>63</v>
      </c>
      <c r="F56" s="198" t="s">
        <v>28</v>
      </c>
      <c r="G56" s="229">
        <f t="shared" si="48"/>
        <v>23115</v>
      </c>
      <c r="H56" s="229">
        <f t="shared" si="40"/>
        <v>2178</v>
      </c>
      <c r="I56" s="80">
        <f t="shared" si="41"/>
        <v>11479</v>
      </c>
      <c r="J56" s="81">
        <f t="shared" si="42"/>
        <v>11636</v>
      </c>
      <c r="K56" s="208">
        <v>1116</v>
      </c>
      <c r="L56" s="230">
        <v>1062</v>
      </c>
      <c r="M56" s="230">
        <v>2068</v>
      </c>
      <c r="N56" s="230">
        <v>964</v>
      </c>
      <c r="O56" s="230">
        <v>2352</v>
      </c>
      <c r="P56" s="230">
        <v>4717</v>
      </c>
      <c r="Q56" s="230">
        <v>1378</v>
      </c>
      <c r="R56" s="230">
        <v>1982</v>
      </c>
      <c r="S56" s="230">
        <v>969</v>
      </c>
      <c r="T56" s="230">
        <v>2612</v>
      </c>
      <c r="U56" s="230">
        <v>4798</v>
      </c>
      <c r="V56" s="230">
        <v>1275</v>
      </c>
      <c r="W56" s="230"/>
      <c r="X56" s="230">
        <v>918</v>
      </c>
      <c r="Y56" s="230">
        <v>840</v>
      </c>
      <c r="Z56" s="230">
        <v>779</v>
      </c>
      <c r="AA56" s="230">
        <v>825</v>
      </c>
      <c r="AB56" s="230">
        <v>1034</v>
      </c>
      <c r="AC56" s="230">
        <v>988</v>
      </c>
      <c r="AD56" s="230">
        <v>934</v>
      </c>
      <c r="AE56" s="230">
        <v>1007</v>
      </c>
      <c r="AF56" s="230">
        <v>801</v>
      </c>
      <c r="AG56" s="230">
        <v>717</v>
      </c>
      <c r="AH56" s="230">
        <v>688</v>
      </c>
      <c r="AI56" s="230">
        <v>570</v>
      </c>
      <c r="AJ56" s="230">
        <v>432</v>
      </c>
      <c r="AK56" s="230">
        <v>344</v>
      </c>
      <c r="AL56" s="230">
        <v>232</v>
      </c>
      <c r="AM56" s="230">
        <v>171</v>
      </c>
      <c r="AN56" s="230">
        <v>199</v>
      </c>
      <c r="AO56" s="230">
        <v>864</v>
      </c>
      <c r="AP56" s="230">
        <v>798</v>
      </c>
      <c r="AQ56" s="230">
        <v>817</v>
      </c>
      <c r="AR56" s="230">
        <v>827</v>
      </c>
      <c r="AS56" s="230">
        <v>1093</v>
      </c>
      <c r="AT56" s="230">
        <v>1164</v>
      </c>
      <c r="AU56" s="230">
        <v>1006</v>
      </c>
      <c r="AV56" s="230">
        <v>861</v>
      </c>
      <c r="AW56" s="230">
        <v>942</v>
      </c>
      <c r="AX56" s="230">
        <v>804</v>
      </c>
      <c r="AY56" s="230">
        <v>637</v>
      </c>
      <c r="AZ56" s="230">
        <v>548</v>
      </c>
      <c r="BA56" s="230">
        <v>383</v>
      </c>
      <c r="BB56" s="230">
        <v>318</v>
      </c>
      <c r="BC56" s="230">
        <v>231</v>
      </c>
      <c r="BD56" s="230">
        <v>152</v>
      </c>
      <c r="BE56" s="230">
        <v>191</v>
      </c>
      <c r="BF56" s="224"/>
      <c r="BG56" s="224"/>
      <c r="BH56" s="224"/>
    </row>
    <row r="57" spans="1:60" customFormat="1" hidden="1" x14ac:dyDescent="0.25">
      <c r="A57" s="1">
        <v>43</v>
      </c>
      <c r="B57" s="179"/>
      <c r="C57" s="175"/>
      <c r="D57" s="188"/>
      <c r="E57" s="180" t="s">
        <v>241</v>
      </c>
      <c r="F57" s="198" t="s">
        <v>28</v>
      </c>
      <c r="G57" s="229">
        <f t="shared" si="48"/>
        <v>0</v>
      </c>
      <c r="H57" s="229">
        <f t="shared" si="40"/>
        <v>0</v>
      </c>
      <c r="I57" s="80">
        <f t="shared" si="41"/>
        <v>0</v>
      </c>
      <c r="J57" s="81">
        <f t="shared" si="42"/>
        <v>0</v>
      </c>
      <c r="K57" s="211"/>
      <c r="L57" s="236"/>
      <c r="M57" s="236">
        <v>0</v>
      </c>
      <c r="N57" s="236">
        <v>0</v>
      </c>
      <c r="O57" s="236">
        <v>0</v>
      </c>
      <c r="P57" s="236">
        <v>0</v>
      </c>
      <c r="Q57" s="236">
        <v>0</v>
      </c>
      <c r="R57" s="236">
        <v>0</v>
      </c>
      <c r="S57" s="236">
        <v>0</v>
      </c>
      <c r="T57" s="236">
        <v>0</v>
      </c>
      <c r="U57" s="236">
        <v>0</v>
      </c>
      <c r="V57" s="236">
        <v>0</v>
      </c>
      <c r="W57" s="236"/>
      <c r="X57" s="236">
        <v>0</v>
      </c>
      <c r="Y57" s="236">
        <v>0</v>
      </c>
      <c r="Z57" s="236">
        <v>0</v>
      </c>
      <c r="AA57" s="236">
        <v>0</v>
      </c>
      <c r="AB57" s="236">
        <v>0</v>
      </c>
      <c r="AC57" s="236">
        <v>0</v>
      </c>
      <c r="AD57" s="236">
        <v>0</v>
      </c>
      <c r="AE57" s="236">
        <v>0</v>
      </c>
      <c r="AF57" s="236">
        <v>0</v>
      </c>
      <c r="AG57" s="236">
        <v>0</v>
      </c>
      <c r="AH57" s="236">
        <v>0</v>
      </c>
      <c r="AI57" s="236">
        <v>0</v>
      </c>
      <c r="AJ57" s="236">
        <v>0</v>
      </c>
      <c r="AK57" s="236">
        <v>0</v>
      </c>
      <c r="AL57" s="236">
        <v>0</v>
      </c>
      <c r="AM57" s="236">
        <v>0</v>
      </c>
      <c r="AN57" s="236">
        <v>0</v>
      </c>
      <c r="AO57" s="236">
        <v>0</v>
      </c>
      <c r="AP57" s="236">
        <v>0</v>
      </c>
      <c r="AQ57" s="236">
        <v>0</v>
      </c>
      <c r="AR57" s="236">
        <v>0</v>
      </c>
      <c r="AS57" s="236">
        <v>0</v>
      </c>
      <c r="AT57" s="236">
        <v>0</v>
      </c>
      <c r="AU57" s="236">
        <v>0</v>
      </c>
      <c r="AV57" s="236">
        <v>0</v>
      </c>
      <c r="AW57" s="236">
        <v>0</v>
      </c>
      <c r="AX57" s="236">
        <v>0</v>
      </c>
      <c r="AY57" s="236">
        <v>0</v>
      </c>
      <c r="AZ57" s="236">
        <v>0</v>
      </c>
      <c r="BA57" s="236">
        <v>0</v>
      </c>
      <c r="BB57" s="236">
        <v>0</v>
      </c>
      <c r="BC57" s="236">
        <v>0</v>
      </c>
      <c r="BD57" s="236">
        <v>0</v>
      </c>
      <c r="BE57" s="236">
        <v>0</v>
      </c>
      <c r="BF57" s="224"/>
      <c r="BG57" s="224"/>
      <c r="BH57" s="224"/>
    </row>
    <row r="58" spans="1:60" customFormat="1" hidden="1" x14ac:dyDescent="0.25">
      <c r="A58" s="1">
        <v>44</v>
      </c>
      <c r="B58" s="179" t="s">
        <v>14</v>
      </c>
      <c r="C58" s="175" t="s">
        <v>51</v>
      </c>
      <c r="D58" s="188">
        <v>5851</v>
      </c>
      <c r="E58" s="175" t="s">
        <v>61</v>
      </c>
      <c r="F58" s="198" t="s">
        <v>30</v>
      </c>
      <c r="G58" s="229">
        <f t="shared" si="48"/>
        <v>82810</v>
      </c>
      <c r="H58" s="229">
        <f t="shared" si="40"/>
        <v>7804</v>
      </c>
      <c r="I58" s="80">
        <f t="shared" si="41"/>
        <v>41132</v>
      </c>
      <c r="J58" s="81">
        <f t="shared" si="42"/>
        <v>41678</v>
      </c>
      <c r="K58" s="208">
        <v>4001</v>
      </c>
      <c r="L58" s="230">
        <v>3803</v>
      </c>
      <c r="M58" s="230">
        <v>7412</v>
      </c>
      <c r="N58" s="230">
        <v>3455</v>
      </c>
      <c r="O58" s="230">
        <v>8426</v>
      </c>
      <c r="P58" s="230">
        <v>16900</v>
      </c>
      <c r="Q58" s="230">
        <v>4939</v>
      </c>
      <c r="R58" s="230">
        <v>7098</v>
      </c>
      <c r="S58" s="230">
        <v>3471</v>
      </c>
      <c r="T58" s="230">
        <v>9354</v>
      </c>
      <c r="U58" s="230">
        <v>17184</v>
      </c>
      <c r="V58" s="230">
        <v>4571</v>
      </c>
      <c r="W58" s="230"/>
      <c r="X58" s="230">
        <v>3292</v>
      </c>
      <c r="Y58" s="230">
        <v>3011</v>
      </c>
      <c r="Z58" s="230">
        <v>2789</v>
      </c>
      <c r="AA58" s="230">
        <v>2955</v>
      </c>
      <c r="AB58" s="230">
        <v>3706</v>
      </c>
      <c r="AC58" s="230">
        <v>3540</v>
      </c>
      <c r="AD58" s="230">
        <v>3348</v>
      </c>
      <c r="AE58" s="230">
        <v>3608</v>
      </c>
      <c r="AF58" s="230">
        <v>2867</v>
      </c>
      <c r="AG58" s="230">
        <v>2569</v>
      </c>
      <c r="AH58" s="230">
        <v>2466</v>
      </c>
      <c r="AI58" s="230">
        <v>2042</v>
      </c>
      <c r="AJ58" s="230">
        <v>1549</v>
      </c>
      <c r="AK58" s="230">
        <v>1234</v>
      </c>
      <c r="AL58" s="230">
        <v>831</v>
      </c>
      <c r="AM58" s="230">
        <v>612</v>
      </c>
      <c r="AN58" s="230">
        <v>713</v>
      </c>
      <c r="AO58" s="230">
        <v>3093</v>
      </c>
      <c r="AP58" s="230">
        <v>2858</v>
      </c>
      <c r="AQ58" s="230">
        <v>2927</v>
      </c>
      <c r="AR58" s="230">
        <v>2966</v>
      </c>
      <c r="AS58" s="230">
        <v>3912</v>
      </c>
      <c r="AT58" s="230">
        <v>4167</v>
      </c>
      <c r="AU58" s="230">
        <v>3604</v>
      </c>
      <c r="AV58" s="230">
        <v>3084</v>
      </c>
      <c r="AW58" s="230">
        <v>3374</v>
      </c>
      <c r="AX58" s="230">
        <v>2878</v>
      </c>
      <c r="AY58" s="230">
        <v>2281</v>
      </c>
      <c r="AZ58" s="230">
        <v>1963</v>
      </c>
      <c r="BA58" s="230">
        <v>1373</v>
      </c>
      <c r="BB58" s="230">
        <v>1139</v>
      </c>
      <c r="BC58" s="230">
        <v>831</v>
      </c>
      <c r="BD58" s="230">
        <v>544</v>
      </c>
      <c r="BE58" s="230">
        <v>684</v>
      </c>
      <c r="BF58" s="224"/>
      <c r="BG58" s="224"/>
      <c r="BH58" s="224"/>
    </row>
    <row r="59" spans="1:60" customFormat="1" hidden="1" x14ac:dyDescent="0.25">
      <c r="A59" s="1">
        <v>45</v>
      </c>
      <c r="B59" s="179" t="s">
        <v>14</v>
      </c>
      <c r="C59" s="175" t="s">
        <v>51</v>
      </c>
      <c r="D59" s="188">
        <v>5929</v>
      </c>
      <c r="E59" s="175" t="s">
        <v>62</v>
      </c>
      <c r="F59" s="198" t="s">
        <v>30</v>
      </c>
      <c r="G59" s="229">
        <f t="shared" si="48"/>
        <v>51380</v>
      </c>
      <c r="H59" s="229">
        <f t="shared" si="40"/>
        <v>4844</v>
      </c>
      <c r="I59" s="80">
        <f t="shared" si="41"/>
        <v>25523</v>
      </c>
      <c r="J59" s="81">
        <f t="shared" si="42"/>
        <v>25857</v>
      </c>
      <c r="K59" s="208">
        <v>2484</v>
      </c>
      <c r="L59" s="230">
        <v>2360</v>
      </c>
      <c r="M59" s="230">
        <v>4599</v>
      </c>
      <c r="N59" s="230">
        <v>2143</v>
      </c>
      <c r="O59" s="230">
        <v>5229</v>
      </c>
      <c r="P59" s="230">
        <v>10487</v>
      </c>
      <c r="Q59" s="230">
        <v>3065</v>
      </c>
      <c r="R59" s="230">
        <v>4402</v>
      </c>
      <c r="S59" s="230">
        <v>2152</v>
      </c>
      <c r="T59" s="230">
        <v>5803</v>
      </c>
      <c r="U59" s="230">
        <v>10664</v>
      </c>
      <c r="V59" s="230">
        <v>2836</v>
      </c>
      <c r="W59" s="230"/>
      <c r="X59" s="230">
        <v>2044</v>
      </c>
      <c r="Y59" s="230">
        <v>1867</v>
      </c>
      <c r="Z59" s="230">
        <v>1729</v>
      </c>
      <c r="AA59" s="230">
        <v>1834</v>
      </c>
      <c r="AB59" s="230">
        <v>2300</v>
      </c>
      <c r="AC59" s="230">
        <v>2197</v>
      </c>
      <c r="AD59" s="230">
        <v>2078</v>
      </c>
      <c r="AE59" s="230">
        <v>2239</v>
      </c>
      <c r="AF59" s="230">
        <v>1779</v>
      </c>
      <c r="AG59" s="230">
        <v>1594</v>
      </c>
      <c r="AH59" s="230">
        <v>1530</v>
      </c>
      <c r="AI59" s="230">
        <v>1267</v>
      </c>
      <c r="AJ59" s="230">
        <v>961</v>
      </c>
      <c r="AK59" s="230">
        <v>766</v>
      </c>
      <c r="AL59" s="230">
        <v>515</v>
      </c>
      <c r="AM59" s="230">
        <v>380</v>
      </c>
      <c r="AN59" s="230">
        <v>443</v>
      </c>
      <c r="AO59" s="230">
        <v>1919</v>
      </c>
      <c r="AP59" s="230">
        <v>1772</v>
      </c>
      <c r="AQ59" s="230">
        <v>1815</v>
      </c>
      <c r="AR59" s="230">
        <v>1839</v>
      </c>
      <c r="AS59" s="230">
        <v>2427</v>
      </c>
      <c r="AT59" s="230">
        <v>2585</v>
      </c>
      <c r="AU59" s="230">
        <v>2236</v>
      </c>
      <c r="AV59" s="230">
        <v>1914</v>
      </c>
      <c r="AW59" s="230">
        <v>2094</v>
      </c>
      <c r="AX59" s="230">
        <v>1787</v>
      </c>
      <c r="AY59" s="230">
        <v>1415</v>
      </c>
      <c r="AZ59" s="230">
        <v>1218</v>
      </c>
      <c r="BA59" s="230">
        <v>852</v>
      </c>
      <c r="BB59" s="230">
        <v>706</v>
      </c>
      <c r="BC59" s="230">
        <v>516</v>
      </c>
      <c r="BD59" s="230">
        <v>337</v>
      </c>
      <c r="BE59" s="230">
        <v>425</v>
      </c>
      <c r="BF59" s="224"/>
      <c r="BG59" s="224"/>
      <c r="BH59" s="224"/>
    </row>
    <row r="60" spans="1:60" customFormat="1" hidden="1" x14ac:dyDescent="0.25">
      <c r="A60" s="6"/>
      <c r="B60" s="179" t="s">
        <v>14</v>
      </c>
      <c r="C60" s="175" t="s">
        <v>51</v>
      </c>
      <c r="D60" s="188">
        <v>6849</v>
      </c>
      <c r="E60" s="175" t="s">
        <v>65</v>
      </c>
      <c r="F60" s="198" t="s">
        <v>28</v>
      </c>
      <c r="G60" s="229">
        <f t="shared" si="48"/>
        <v>17173</v>
      </c>
      <c r="H60" s="229">
        <f t="shared" si="40"/>
        <v>1618</v>
      </c>
      <c r="I60" s="80">
        <f t="shared" si="41"/>
        <v>8529</v>
      </c>
      <c r="J60" s="81">
        <f t="shared" si="42"/>
        <v>8644</v>
      </c>
      <c r="K60" s="208">
        <v>829</v>
      </c>
      <c r="L60" s="230">
        <v>789</v>
      </c>
      <c r="M60" s="230">
        <v>1537</v>
      </c>
      <c r="N60" s="230">
        <v>717</v>
      </c>
      <c r="O60" s="230">
        <v>1747</v>
      </c>
      <c r="P60" s="230">
        <v>3504</v>
      </c>
      <c r="Q60" s="230">
        <v>1024</v>
      </c>
      <c r="R60" s="230">
        <v>1473</v>
      </c>
      <c r="S60" s="230">
        <v>719</v>
      </c>
      <c r="T60" s="230">
        <v>1940</v>
      </c>
      <c r="U60" s="230">
        <v>3564</v>
      </c>
      <c r="V60" s="230">
        <v>948</v>
      </c>
      <c r="W60" s="230"/>
      <c r="X60" s="230">
        <v>682</v>
      </c>
      <c r="Y60" s="230">
        <v>625</v>
      </c>
      <c r="Z60" s="230">
        <v>578</v>
      </c>
      <c r="AA60" s="230">
        <v>614</v>
      </c>
      <c r="AB60" s="230">
        <v>768</v>
      </c>
      <c r="AC60" s="230">
        <v>734</v>
      </c>
      <c r="AD60" s="230">
        <v>694</v>
      </c>
      <c r="AE60" s="230">
        <v>748</v>
      </c>
      <c r="AF60" s="230">
        <v>595</v>
      </c>
      <c r="AG60" s="230">
        <v>533</v>
      </c>
      <c r="AH60" s="230">
        <v>511</v>
      </c>
      <c r="AI60" s="230">
        <v>423</v>
      </c>
      <c r="AJ60" s="230">
        <v>321</v>
      </c>
      <c r="AK60" s="230">
        <v>256</v>
      </c>
      <c r="AL60" s="230">
        <v>172</v>
      </c>
      <c r="AM60" s="230">
        <v>127</v>
      </c>
      <c r="AN60" s="230">
        <v>148</v>
      </c>
      <c r="AO60" s="230">
        <v>642</v>
      </c>
      <c r="AP60" s="230">
        <v>593</v>
      </c>
      <c r="AQ60" s="230">
        <v>607</v>
      </c>
      <c r="AR60" s="230">
        <v>615</v>
      </c>
      <c r="AS60" s="230">
        <v>811</v>
      </c>
      <c r="AT60" s="230">
        <v>864</v>
      </c>
      <c r="AU60" s="230">
        <v>748</v>
      </c>
      <c r="AV60" s="230">
        <v>640</v>
      </c>
      <c r="AW60" s="230">
        <v>699</v>
      </c>
      <c r="AX60" s="230">
        <v>597</v>
      </c>
      <c r="AY60" s="230">
        <v>473</v>
      </c>
      <c r="AZ60" s="230">
        <v>407</v>
      </c>
      <c r="BA60" s="230">
        <v>285</v>
      </c>
      <c r="BB60" s="230">
        <v>236</v>
      </c>
      <c r="BC60" s="230">
        <v>172</v>
      </c>
      <c r="BD60" s="230">
        <v>113</v>
      </c>
      <c r="BE60" s="230">
        <v>142</v>
      </c>
      <c r="BF60" s="224"/>
      <c r="BG60" s="224"/>
      <c r="BH60" s="224"/>
    </row>
    <row r="61" spans="1:60" customFormat="1" ht="15.75" hidden="1" thickBot="1" x14ac:dyDescent="0.3">
      <c r="A61" s="4">
        <v>46</v>
      </c>
      <c r="B61" s="179" t="s">
        <v>14</v>
      </c>
      <c r="C61" s="175" t="s">
        <v>51</v>
      </c>
      <c r="D61" s="188">
        <v>5933</v>
      </c>
      <c r="E61" s="175" t="s">
        <v>64</v>
      </c>
      <c r="F61" s="198" t="s">
        <v>30</v>
      </c>
      <c r="G61" s="229">
        <f t="shared" si="48"/>
        <v>36826</v>
      </c>
      <c r="H61" s="229">
        <f t="shared" si="40"/>
        <v>3470</v>
      </c>
      <c r="I61" s="80">
        <f t="shared" si="41"/>
        <v>18291</v>
      </c>
      <c r="J61" s="81">
        <f t="shared" si="42"/>
        <v>18535</v>
      </c>
      <c r="K61" s="208">
        <v>1779</v>
      </c>
      <c r="L61" s="230">
        <v>1691</v>
      </c>
      <c r="M61" s="230">
        <v>3295</v>
      </c>
      <c r="N61" s="230">
        <v>1537</v>
      </c>
      <c r="O61" s="230">
        <v>3747</v>
      </c>
      <c r="P61" s="230">
        <v>7515</v>
      </c>
      <c r="Q61" s="230">
        <v>2197</v>
      </c>
      <c r="R61" s="230">
        <v>3158</v>
      </c>
      <c r="S61" s="230">
        <v>1544</v>
      </c>
      <c r="T61" s="230">
        <v>4160</v>
      </c>
      <c r="U61" s="230">
        <v>7641</v>
      </c>
      <c r="V61" s="230">
        <v>2032</v>
      </c>
      <c r="W61" s="230"/>
      <c r="X61" s="230">
        <v>1464</v>
      </c>
      <c r="Y61" s="230">
        <v>1338</v>
      </c>
      <c r="Z61" s="230">
        <v>1240</v>
      </c>
      <c r="AA61" s="230">
        <v>1315</v>
      </c>
      <c r="AB61" s="230">
        <v>1648</v>
      </c>
      <c r="AC61" s="230">
        <v>1574</v>
      </c>
      <c r="AD61" s="230">
        <v>1489</v>
      </c>
      <c r="AE61" s="230">
        <v>1604</v>
      </c>
      <c r="AF61" s="230">
        <v>1275</v>
      </c>
      <c r="AG61" s="230">
        <v>1142</v>
      </c>
      <c r="AH61" s="230">
        <v>1097</v>
      </c>
      <c r="AI61" s="230">
        <v>908</v>
      </c>
      <c r="AJ61" s="230">
        <v>689</v>
      </c>
      <c r="AK61" s="230">
        <v>549</v>
      </c>
      <c r="AL61" s="230">
        <v>370</v>
      </c>
      <c r="AM61" s="230">
        <v>272</v>
      </c>
      <c r="AN61" s="230">
        <v>317</v>
      </c>
      <c r="AO61" s="230">
        <v>1375</v>
      </c>
      <c r="AP61" s="230">
        <v>1272</v>
      </c>
      <c r="AQ61" s="230">
        <v>1303</v>
      </c>
      <c r="AR61" s="230">
        <v>1319</v>
      </c>
      <c r="AS61" s="230">
        <v>1740</v>
      </c>
      <c r="AT61" s="230">
        <v>1853</v>
      </c>
      <c r="AU61" s="230">
        <v>1602</v>
      </c>
      <c r="AV61" s="230">
        <v>1372</v>
      </c>
      <c r="AW61" s="230">
        <v>1500</v>
      </c>
      <c r="AX61" s="230">
        <v>1280</v>
      </c>
      <c r="AY61" s="230">
        <v>1014</v>
      </c>
      <c r="AZ61" s="230">
        <v>873</v>
      </c>
      <c r="BA61" s="230">
        <v>611</v>
      </c>
      <c r="BB61" s="230">
        <v>506</v>
      </c>
      <c r="BC61" s="230">
        <v>369</v>
      </c>
      <c r="BD61" s="230">
        <v>242</v>
      </c>
      <c r="BE61" s="230">
        <v>304</v>
      </c>
      <c r="BF61" s="224"/>
      <c r="BG61" s="224"/>
      <c r="BH61" s="224"/>
    </row>
    <row r="62" spans="1:60" customFormat="1" ht="15.75" hidden="1" thickBot="1" x14ac:dyDescent="0.3">
      <c r="A62" s="1">
        <v>47</v>
      </c>
      <c r="B62" s="169" t="s">
        <v>0</v>
      </c>
      <c r="C62" s="170" t="s">
        <v>139</v>
      </c>
      <c r="D62" s="171" t="s">
        <v>1</v>
      </c>
      <c r="E62" s="176" t="s">
        <v>196</v>
      </c>
      <c r="F62" s="199"/>
      <c r="G62" s="266">
        <f>SUM(G63:G73)</f>
        <v>202118</v>
      </c>
      <c r="H62" s="217">
        <f t="shared" ref="H62:BE62" si="49">SUM(H63:H73)</f>
        <v>16169</v>
      </c>
      <c r="I62" s="217">
        <f t="shared" si="49"/>
        <v>95647</v>
      </c>
      <c r="J62" s="217">
        <f t="shared" si="49"/>
        <v>106471</v>
      </c>
      <c r="K62" s="217">
        <f t="shared" si="49"/>
        <v>8375</v>
      </c>
      <c r="L62" s="232">
        <v>7794</v>
      </c>
      <c r="M62" s="232">
        <f t="shared" si="49"/>
        <v>13393</v>
      </c>
      <c r="N62" s="232">
        <f t="shared" si="49"/>
        <v>5801</v>
      </c>
      <c r="O62" s="232">
        <f t="shared" si="49"/>
        <v>14350</v>
      </c>
      <c r="P62" s="232">
        <f t="shared" si="49"/>
        <v>42984</v>
      </c>
      <c r="Q62" s="232">
        <f t="shared" si="49"/>
        <v>19119</v>
      </c>
      <c r="R62" s="232">
        <f t="shared" si="49"/>
        <v>14065</v>
      </c>
      <c r="S62" s="232">
        <f t="shared" si="49"/>
        <v>7077</v>
      </c>
      <c r="T62" s="232">
        <f t="shared" si="49"/>
        <v>19643</v>
      </c>
      <c r="U62" s="232">
        <f t="shared" si="49"/>
        <v>47397</v>
      </c>
      <c r="V62" s="232">
        <f t="shared" si="49"/>
        <v>18289</v>
      </c>
      <c r="W62" s="232"/>
      <c r="X62" s="232">
        <f t="shared" si="49"/>
        <v>6699</v>
      </c>
      <c r="Y62" s="232">
        <f t="shared" si="49"/>
        <v>4984</v>
      </c>
      <c r="Z62" s="232">
        <f t="shared" si="49"/>
        <v>4665</v>
      </c>
      <c r="AA62" s="232">
        <f t="shared" si="49"/>
        <v>4795</v>
      </c>
      <c r="AB62" s="232">
        <f t="shared" si="49"/>
        <v>5979</v>
      </c>
      <c r="AC62" s="232">
        <f t="shared" si="49"/>
        <v>6422</v>
      </c>
      <c r="AD62" s="232">
        <f t="shared" si="49"/>
        <v>6555</v>
      </c>
      <c r="AE62" s="232">
        <f t="shared" si="49"/>
        <v>7082</v>
      </c>
      <c r="AF62" s="232">
        <f t="shared" si="49"/>
        <v>7350</v>
      </c>
      <c r="AG62" s="232">
        <f t="shared" si="49"/>
        <v>7087</v>
      </c>
      <c r="AH62" s="232">
        <f t="shared" si="49"/>
        <v>7723</v>
      </c>
      <c r="AI62" s="232">
        <f t="shared" si="49"/>
        <v>7187</v>
      </c>
      <c r="AJ62" s="232">
        <f t="shared" si="49"/>
        <v>5810</v>
      </c>
      <c r="AK62" s="232">
        <f t="shared" si="49"/>
        <v>4571</v>
      </c>
      <c r="AL62" s="232">
        <f t="shared" si="49"/>
        <v>3253</v>
      </c>
      <c r="AM62" s="232">
        <f t="shared" si="49"/>
        <v>2308</v>
      </c>
      <c r="AN62" s="232">
        <f t="shared" si="49"/>
        <v>3177</v>
      </c>
      <c r="AO62" s="232">
        <f t="shared" si="49"/>
        <v>6296</v>
      </c>
      <c r="AP62" s="232">
        <f t="shared" si="49"/>
        <v>5638</v>
      </c>
      <c r="AQ62" s="232">
        <f t="shared" si="49"/>
        <v>5338</v>
      </c>
      <c r="AR62" s="232">
        <f t="shared" si="49"/>
        <v>6667</v>
      </c>
      <c r="AS62" s="232">
        <f t="shared" si="49"/>
        <v>8438</v>
      </c>
      <c r="AT62" s="232">
        <f t="shared" si="49"/>
        <v>8408</v>
      </c>
      <c r="AU62" s="232">
        <f t="shared" si="49"/>
        <v>8039</v>
      </c>
      <c r="AV62" s="232">
        <f t="shared" si="49"/>
        <v>8233</v>
      </c>
      <c r="AW62" s="232">
        <f t="shared" si="49"/>
        <v>8207</v>
      </c>
      <c r="AX62" s="232">
        <f t="shared" si="49"/>
        <v>8055</v>
      </c>
      <c r="AY62" s="232">
        <f t="shared" si="49"/>
        <v>7768</v>
      </c>
      <c r="AZ62" s="232">
        <f t="shared" si="49"/>
        <v>7095</v>
      </c>
      <c r="BA62" s="232">
        <f t="shared" si="49"/>
        <v>5618</v>
      </c>
      <c r="BB62" s="232">
        <f t="shared" si="49"/>
        <v>4280</v>
      </c>
      <c r="BC62" s="232">
        <f t="shared" si="49"/>
        <v>3253</v>
      </c>
      <c r="BD62" s="232">
        <f t="shared" si="49"/>
        <v>2117</v>
      </c>
      <c r="BE62" s="232">
        <f t="shared" si="49"/>
        <v>3021</v>
      </c>
      <c r="BF62" s="224"/>
      <c r="BG62" s="224"/>
      <c r="BH62" s="224"/>
    </row>
    <row r="63" spans="1:60" customFormat="1" hidden="1" x14ac:dyDescent="0.25">
      <c r="A63" s="1">
        <v>48</v>
      </c>
      <c r="B63" s="183" t="s">
        <v>72</v>
      </c>
      <c r="C63" s="173" t="s">
        <v>71</v>
      </c>
      <c r="D63" s="187">
        <v>5906</v>
      </c>
      <c r="E63" s="173" t="s">
        <v>75</v>
      </c>
      <c r="F63" s="196" t="s">
        <v>28</v>
      </c>
      <c r="G63" s="229">
        <f t="shared" ref="G63:G73" si="50">+I63+J63</f>
        <v>12762</v>
      </c>
      <c r="H63" s="229">
        <f t="shared" si="40"/>
        <v>1020</v>
      </c>
      <c r="I63" s="80">
        <f t="shared" si="41"/>
        <v>5987</v>
      </c>
      <c r="J63" s="81">
        <f t="shared" si="42"/>
        <v>6775</v>
      </c>
      <c r="K63" s="206">
        <v>528</v>
      </c>
      <c r="L63" s="227">
        <v>492</v>
      </c>
      <c r="M63" s="227">
        <v>809</v>
      </c>
      <c r="N63" s="227">
        <v>326</v>
      </c>
      <c r="O63" s="227">
        <v>858</v>
      </c>
      <c r="P63" s="227">
        <v>2722</v>
      </c>
      <c r="Q63" s="227">
        <v>1272</v>
      </c>
      <c r="R63" s="227">
        <v>871</v>
      </c>
      <c r="S63" s="227">
        <v>416</v>
      </c>
      <c r="T63" s="227">
        <v>1191</v>
      </c>
      <c r="U63" s="227">
        <v>3084</v>
      </c>
      <c r="V63" s="227">
        <v>1213</v>
      </c>
      <c r="W63" s="227"/>
      <c r="X63" s="227">
        <v>421</v>
      </c>
      <c r="Y63" s="227">
        <v>291</v>
      </c>
      <c r="Z63" s="227">
        <v>265</v>
      </c>
      <c r="AA63" s="227">
        <v>266</v>
      </c>
      <c r="AB63" s="227">
        <v>358</v>
      </c>
      <c r="AC63" s="227">
        <v>392</v>
      </c>
      <c r="AD63" s="227">
        <v>379</v>
      </c>
      <c r="AE63" s="227">
        <v>449</v>
      </c>
      <c r="AF63" s="227">
        <v>461</v>
      </c>
      <c r="AG63" s="227">
        <v>453</v>
      </c>
      <c r="AH63" s="227">
        <v>508</v>
      </c>
      <c r="AI63" s="227">
        <v>472</v>
      </c>
      <c r="AJ63" s="227">
        <v>387</v>
      </c>
      <c r="AK63" s="227">
        <v>299</v>
      </c>
      <c r="AL63" s="227">
        <v>216</v>
      </c>
      <c r="AM63" s="227">
        <v>153</v>
      </c>
      <c r="AN63" s="227">
        <v>217</v>
      </c>
      <c r="AO63" s="227">
        <v>397</v>
      </c>
      <c r="AP63" s="227">
        <v>350</v>
      </c>
      <c r="AQ63" s="227">
        <v>307</v>
      </c>
      <c r="AR63" s="227">
        <v>405</v>
      </c>
      <c r="AS63" s="227">
        <v>505</v>
      </c>
      <c r="AT63" s="227">
        <v>514</v>
      </c>
      <c r="AU63" s="227">
        <v>513</v>
      </c>
      <c r="AV63" s="227">
        <v>519</v>
      </c>
      <c r="AW63" s="227">
        <v>531</v>
      </c>
      <c r="AX63" s="227">
        <v>536</v>
      </c>
      <c r="AY63" s="227">
        <v>513</v>
      </c>
      <c r="AZ63" s="227">
        <v>472</v>
      </c>
      <c r="BA63" s="227">
        <v>372</v>
      </c>
      <c r="BB63" s="227">
        <v>277</v>
      </c>
      <c r="BC63" s="227">
        <v>216</v>
      </c>
      <c r="BD63" s="227">
        <v>140</v>
      </c>
      <c r="BE63" s="227">
        <v>208</v>
      </c>
      <c r="BF63" s="224"/>
      <c r="BG63" s="224"/>
      <c r="BH63" s="224"/>
    </row>
    <row r="64" spans="1:60" customFormat="1" hidden="1" x14ac:dyDescent="0.25">
      <c r="A64" s="1">
        <v>49</v>
      </c>
      <c r="B64" s="179" t="s">
        <v>72</v>
      </c>
      <c r="C64" s="175" t="s">
        <v>71</v>
      </c>
      <c r="D64" s="188">
        <v>5903</v>
      </c>
      <c r="E64" s="175" t="s">
        <v>73</v>
      </c>
      <c r="F64" s="198" t="s">
        <v>30</v>
      </c>
      <c r="G64" s="229">
        <f t="shared" si="50"/>
        <v>51056</v>
      </c>
      <c r="H64" s="229">
        <f t="shared" si="40"/>
        <v>4079</v>
      </c>
      <c r="I64" s="80">
        <f t="shared" si="41"/>
        <v>23960</v>
      </c>
      <c r="J64" s="81">
        <f t="shared" si="42"/>
        <v>27096</v>
      </c>
      <c r="K64" s="208">
        <v>2117</v>
      </c>
      <c r="L64" s="230">
        <v>1962</v>
      </c>
      <c r="M64" s="230">
        <v>3239</v>
      </c>
      <c r="N64" s="230">
        <v>1312</v>
      </c>
      <c r="O64" s="230">
        <v>3437</v>
      </c>
      <c r="P64" s="230">
        <v>10885</v>
      </c>
      <c r="Q64" s="230">
        <v>5087</v>
      </c>
      <c r="R64" s="230">
        <v>3478</v>
      </c>
      <c r="S64" s="230">
        <v>1666</v>
      </c>
      <c r="T64" s="230">
        <v>4762</v>
      </c>
      <c r="U64" s="230">
        <v>12336</v>
      </c>
      <c r="V64" s="230">
        <v>4854</v>
      </c>
      <c r="W64" s="230"/>
      <c r="X64" s="230">
        <v>1690</v>
      </c>
      <c r="Y64" s="230">
        <v>1160</v>
      </c>
      <c r="Z64" s="230">
        <v>1065</v>
      </c>
      <c r="AA64" s="230">
        <v>1072</v>
      </c>
      <c r="AB64" s="230">
        <v>1433</v>
      </c>
      <c r="AC64" s="230">
        <v>1568</v>
      </c>
      <c r="AD64" s="230">
        <v>1514</v>
      </c>
      <c r="AE64" s="230">
        <v>1797</v>
      </c>
      <c r="AF64" s="230">
        <v>1843</v>
      </c>
      <c r="AG64" s="230">
        <v>1810</v>
      </c>
      <c r="AH64" s="230">
        <v>2034</v>
      </c>
      <c r="AI64" s="230">
        <v>1887</v>
      </c>
      <c r="AJ64" s="230">
        <v>1547</v>
      </c>
      <c r="AK64" s="230">
        <v>1198</v>
      </c>
      <c r="AL64" s="230">
        <v>864</v>
      </c>
      <c r="AM64" s="230">
        <v>611</v>
      </c>
      <c r="AN64" s="230">
        <v>867</v>
      </c>
      <c r="AO64" s="230">
        <v>1583</v>
      </c>
      <c r="AP64" s="230">
        <v>1403</v>
      </c>
      <c r="AQ64" s="230">
        <v>1222</v>
      </c>
      <c r="AR64" s="230">
        <v>1620</v>
      </c>
      <c r="AS64" s="230">
        <v>2020</v>
      </c>
      <c r="AT64" s="230">
        <v>2058</v>
      </c>
      <c r="AU64" s="230">
        <v>2057</v>
      </c>
      <c r="AV64" s="230">
        <v>2072</v>
      </c>
      <c r="AW64" s="230">
        <v>2121</v>
      </c>
      <c r="AX64" s="230">
        <v>2147</v>
      </c>
      <c r="AY64" s="230">
        <v>2051</v>
      </c>
      <c r="AZ64" s="230">
        <v>1888</v>
      </c>
      <c r="BA64" s="230">
        <v>1486</v>
      </c>
      <c r="BB64" s="230">
        <v>1105</v>
      </c>
      <c r="BC64" s="230">
        <v>865</v>
      </c>
      <c r="BD64" s="230">
        <v>565</v>
      </c>
      <c r="BE64" s="230">
        <v>833</v>
      </c>
      <c r="BF64" s="224"/>
      <c r="BG64" s="224"/>
      <c r="BH64" s="224"/>
    </row>
    <row r="65" spans="1:60" customFormat="1" hidden="1" x14ac:dyDescent="0.25">
      <c r="A65" s="1">
        <v>50</v>
      </c>
      <c r="B65" s="179" t="s">
        <v>72</v>
      </c>
      <c r="C65" s="175" t="s">
        <v>71</v>
      </c>
      <c r="D65" s="188">
        <v>27426</v>
      </c>
      <c r="E65" s="180" t="s">
        <v>78</v>
      </c>
      <c r="F65" s="198" t="s">
        <v>28</v>
      </c>
      <c r="G65" s="229">
        <f t="shared" si="50"/>
        <v>0</v>
      </c>
      <c r="H65" s="229">
        <f t="shared" si="40"/>
        <v>0</v>
      </c>
      <c r="I65" s="80">
        <f t="shared" si="41"/>
        <v>0</v>
      </c>
      <c r="J65" s="81">
        <f t="shared" si="42"/>
        <v>0</v>
      </c>
      <c r="K65" s="211"/>
      <c r="L65" s="236"/>
      <c r="M65" s="236">
        <v>0</v>
      </c>
      <c r="N65" s="236">
        <v>0</v>
      </c>
      <c r="O65" s="236">
        <v>0</v>
      </c>
      <c r="P65" s="236">
        <v>0</v>
      </c>
      <c r="Q65" s="236">
        <v>0</v>
      </c>
      <c r="R65" s="236">
        <v>0</v>
      </c>
      <c r="S65" s="236">
        <v>0</v>
      </c>
      <c r="T65" s="236">
        <v>0</v>
      </c>
      <c r="U65" s="236">
        <v>0</v>
      </c>
      <c r="V65" s="236">
        <v>0</v>
      </c>
      <c r="W65" s="236"/>
      <c r="X65" s="236">
        <v>0</v>
      </c>
      <c r="Y65" s="236">
        <v>0</v>
      </c>
      <c r="Z65" s="236">
        <v>0</v>
      </c>
      <c r="AA65" s="236">
        <v>0</v>
      </c>
      <c r="AB65" s="236">
        <v>0</v>
      </c>
      <c r="AC65" s="236">
        <v>0</v>
      </c>
      <c r="AD65" s="236">
        <v>0</v>
      </c>
      <c r="AE65" s="236">
        <v>0</v>
      </c>
      <c r="AF65" s="236">
        <v>0</v>
      </c>
      <c r="AG65" s="236">
        <v>0</v>
      </c>
      <c r="AH65" s="236">
        <v>0</v>
      </c>
      <c r="AI65" s="236">
        <v>0</v>
      </c>
      <c r="AJ65" s="236">
        <v>0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36">
        <v>0</v>
      </c>
      <c r="AW65" s="236">
        <v>0</v>
      </c>
      <c r="AX65" s="236">
        <v>0</v>
      </c>
      <c r="AY65" s="236">
        <v>0</v>
      </c>
      <c r="AZ65" s="236">
        <v>0</v>
      </c>
      <c r="BA65" s="236">
        <v>0</v>
      </c>
      <c r="BB65" s="236">
        <v>0</v>
      </c>
      <c r="BC65" s="236">
        <v>0</v>
      </c>
      <c r="BD65" s="236">
        <v>0</v>
      </c>
      <c r="BE65" s="236">
        <v>0</v>
      </c>
      <c r="BF65" s="224"/>
      <c r="BG65" s="224"/>
      <c r="BH65" s="224"/>
    </row>
    <row r="66" spans="1:60" customFormat="1" hidden="1" x14ac:dyDescent="0.25">
      <c r="A66" s="1">
        <v>51</v>
      </c>
      <c r="B66" s="179" t="s">
        <v>72</v>
      </c>
      <c r="C66" s="175" t="s">
        <v>71</v>
      </c>
      <c r="D66" s="188">
        <v>5907</v>
      </c>
      <c r="E66" s="175" t="s">
        <v>76</v>
      </c>
      <c r="F66" s="198" t="s">
        <v>28</v>
      </c>
      <c r="G66" s="229">
        <f t="shared" si="50"/>
        <v>30176</v>
      </c>
      <c r="H66" s="229">
        <f t="shared" si="40"/>
        <v>2412</v>
      </c>
      <c r="I66" s="80">
        <f t="shared" si="41"/>
        <v>14159</v>
      </c>
      <c r="J66" s="81">
        <f t="shared" si="42"/>
        <v>16017</v>
      </c>
      <c r="K66" s="208">
        <v>1251</v>
      </c>
      <c r="L66" s="230">
        <v>1161</v>
      </c>
      <c r="M66" s="230">
        <v>1915</v>
      </c>
      <c r="N66" s="230">
        <v>772</v>
      </c>
      <c r="O66" s="230">
        <v>2030</v>
      </c>
      <c r="P66" s="230">
        <v>6435</v>
      </c>
      <c r="Q66" s="230">
        <v>3007</v>
      </c>
      <c r="R66" s="230">
        <v>2058</v>
      </c>
      <c r="S66" s="230">
        <v>985</v>
      </c>
      <c r="T66" s="230">
        <v>2817</v>
      </c>
      <c r="U66" s="230">
        <v>7290</v>
      </c>
      <c r="V66" s="230">
        <v>2867</v>
      </c>
      <c r="W66" s="230"/>
      <c r="X66" s="230">
        <v>998</v>
      </c>
      <c r="Y66" s="230">
        <v>687</v>
      </c>
      <c r="Z66" s="230">
        <v>628</v>
      </c>
      <c r="AA66" s="230">
        <v>630</v>
      </c>
      <c r="AB66" s="230">
        <v>846</v>
      </c>
      <c r="AC66" s="230">
        <v>928</v>
      </c>
      <c r="AD66" s="230">
        <v>895</v>
      </c>
      <c r="AE66" s="230">
        <v>1062</v>
      </c>
      <c r="AF66" s="230">
        <v>1090</v>
      </c>
      <c r="AG66" s="230">
        <v>1071</v>
      </c>
      <c r="AH66" s="230">
        <v>1202</v>
      </c>
      <c r="AI66" s="230">
        <v>1115</v>
      </c>
      <c r="AJ66" s="230">
        <v>915</v>
      </c>
      <c r="AK66" s="230">
        <v>708</v>
      </c>
      <c r="AL66" s="230">
        <v>511</v>
      </c>
      <c r="AM66" s="230">
        <v>361</v>
      </c>
      <c r="AN66" s="230">
        <v>512</v>
      </c>
      <c r="AO66" s="230">
        <v>937</v>
      </c>
      <c r="AP66" s="230">
        <v>829</v>
      </c>
      <c r="AQ66" s="230">
        <v>724</v>
      </c>
      <c r="AR66" s="230">
        <v>960</v>
      </c>
      <c r="AS66" s="230">
        <v>1195</v>
      </c>
      <c r="AT66" s="230">
        <v>1215</v>
      </c>
      <c r="AU66" s="230">
        <v>1215</v>
      </c>
      <c r="AV66" s="230">
        <v>1225</v>
      </c>
      <c r="AW66" s="230">
        <v>1253</v>
      </c>
      <c r="AX66" s="230">
        <v>1268</v>
      </c>
      <c r="AY66" s="230">
        <v>1213</v>
      </c>
      <c r="AZ66" s="230">
        <v>1116</v>
      </c>
      <c r="BA66" s="230">
        <v>879</v>
      </c>
      <c r="BB66" s="230">
        <v>653</v>
      </c>
      <c r="BC66" s="230">
        <v>510</v>
      </c>
      <c r="BD66" s="230">
        <v>333</v>
      </c>
      <c r="BE66" s="230">
        <v>492</v>
      </c>
      <c r="BF66" s="224"/>
      <c r="BG66" s="224"/>
      <c r="BH66" s="224"/>
    </row>
    <row r="67" spans="1:60" customFormat="1" hidden="1" x14ac:dyDescent="0.25">
      <c r="A67" s="1">
        <v>52</v>
      </c>
      <c r="B67" s="179" t="s">
        <v>72</v>
      </c>
      <c r="C67" s="175" t="s">
        <v>71</v>
      </c>
      <c r="D67" s="188">
        <v>6616</v>
      </c>
      <c r="E67" s="175" t="s">
        <v>77</v>
      </c>
      <c r="F67" s="198" t="s">
        <v>30</v>
      </c>
      <c r="G67" s="229">
        <f t="shared" si="50"/>
        <v>30660</v>
      </c>
      <c r="H67" s="229">
        <f t="shared" si="40"/>
        <v>2449</v>
      </c>
      <c r="I67" s="80">
        <f t="shared" si="41"/>
        <v>14387</v>
      </c>
      <c r="J67" s="81">
        <f t="shared" si="42"/>
        <v>16273</v>
      </c>
      <c r="K67" s="208">
        <v>1270</v>
      </c>
      <c r="L67" s="230">
        <v>1179</v>
      </c>
      <c r="M67" s="230">
        <v>1945</v>
      </c>
      <c r="N67" s="230">
        <v>785</v>
      </c>
      <c r="O67" s="230">
        <v>2064</v>
      </c>
      <c r="P67" s="230">
        <v>6539</v>
      </c>
      <c r="Q67" s="230">
        <v>3054</v>
      </c>
      <c r="R67" s="230">
        <v>2090</v>
      </c>
      <c r="S67" s="230">
        <v>1002</v>
      </c>
      <c r="T67" s="230">
        <v>2860</v>
      </c>
      <c r="U67" s="230">
        <v>7406</v>
      </c>
      <c r="V67" s="230">
        <v>2915</v>
      </c>
      <c r="W67" s="230"/>
      <c r="X67" s="230">
        <v>1014</v>
      </c>
      <c r="Y67" s="230">
        <v>698</v>
      </c>
      <c r="Z67" s="230">
        <v>637</v>
      </c>
      <c r="AA67" s="230">
        <v>642</v>
      </c>
      <c r="AB67" s="230">
        <v>860</v>
      </c>
      <c r="AC67" s="230">
        <v>943</v>
      </c>
      <c r="AD67" s="230">
        <v>910</v>
      </c>
      <c r="AE67" s="230">
        <v>1079</v>
      </c>
      <c r="AF67" s="230">
        <v>1107</v>
      </c>
      <c r="AG67" s="230">
        <v>1088</v>
      </c>
      <c r="AH67" s="230">
        <v>1221</v>
      </c>
      <c r="AI67" s="230">
        <v>1134</v>
      </c>
      <c r="AJ67" s="230">
        <v>929</v>
      </c>
      <c r="AK67" s="230">
        <v>719</v>
      </c>
      <c r="AL67" s="230">
        <v>519</v>
      </c>
      <c r="AM67" s="230">
        <v>367</v>
      </c>
      <c r="AN67" s="230">
        <v>520</v>
      </c>
      <c r="AO67" s="230">
        <v>951</v>
      </c>
      <c r="AP67" s="230">
        <v>842</v>
      </c>
      <c r="AQ67" s="230">
        <v>737</v>
      </c>
      <c r="AR67" s="230">
        <v>973</v>
      </c>
      <c r="AS67" s="230">
        <v>1214</v>
      </c>
      <c r="AT67" s="230">
        <v>1235</v>
      </c>
      <c r="AU67" s="230">
        <v>1234</v>
      </c>
      <c r="AV67" s="230">
        <v>1244</v>
      </c>
      <c r="AW67" s="230">
        <v>1274</v>
      </c>
      <c r="AX67" s="230">
        <v>1288</v>
      </c>
      <c r="AY67" s="230">
        <v>1233</v>
      </c>
      <c r="AZ67" s="230">
        <v>1133</v>
      </c>
      <c r="BA67" s="230">
        <v>893</v>
      </c>
      <c r="BB67" s="230">
        <v>664</v>
      </c>
      <c r="BC67" s="230">
        <v>519</v>
      </c>
      <c r="BD67" s="230">
        <v>339</v>
      </c>
      <c r="BE67" s="230">
        <v>500</v>
      </c>
      <c r="BF67" s="224"/>
      <c r="BG67" s="224"/>
      <c r="BH67" s="224"/>
    </row>
    <row r="68" spans="1:60" customFormat="1" hidden="1" x14ac:dyDescent="0.25">
      <c r="A68" s="1">
        <v>53</v>
      </c>
      <c r="B68" s="179" t="s">
        <v>72</v>
      </c>
      <c r="C68" s="175" t="s">
        <v>71</v>
      </c>
      <c r="D68" s="188">
        <v>5904</v>
      </c>
      <c r="E68" s="175" t="s">
        <v>74</v>
      </c>
      <c r="F68" s="198" t="s">
        <v>30</v>
      </c>
      <c r="G68" s="229">
        <f t="shared" si="50"/>
        <v>37585</v>
      </c>
      <c r="H68" s="229">
        <f t="shared" si="40"/>
        <v>3004</v>
      </c>
      <c r="I68" s="80">
        <f t="shared" si="41"/>
        <v>17639</v>
      </c>
      <c r="J68" s="81">
        <f t="shared" si="42"/>
        <v>19946</v>
      </c>
      <c r="K68" s="208">
        <v>1559</v>
      </c>
      <c r="L68" s="230">
        <v>1445</v>
      </c>
      <c r="M68" s="230">
        <v>2387</v>
      </c>
      <c r="N68" s="230">
        <v>962</v>
      </c>
      <c r="O68" s="230">
        <v>2529</v>
      </c>
      <c r="P68" s="230">
        <v>8017</v>
      </c>
      <c r="Q68" s="230">
        <v>3744</v>
      </c>
      <c r="R68" s="230">
        <v>2560</v>
      </c>
      <c r="S68" s="230">
        <v>1225</v>
      </c>
      <c r="T68" s="230">
        <v>3508</v>
      </c>
      <c r="U68" s="230">
        <v>9080</v>
      </c>
      <c r="V68" s="230">
        <v>3573</v>
      </c>
      <c r="W68" s="230"/>
      <c r="X68" s="230">
        <v>1244</v>
      </c>
      <c r="Y68" s="230">
        <v>857</v>
      </c>
      <c r="Z68" s="230">
        <v>781</v>
      </c>
      <c r="AA68" s="230">
        <v>786</v>
      </c>
      <c r="AB68" s="230">
        <v>1054</v>
      </c>
      <c r="AC68" s="230">
        <v>1156</v>
      </c>
      <c r="AD68" s="230">
        <v>1115</v>
      </c>
      <c r="AE68" s="230">
        <v>1323</v>
      </c>
      <c r="AF68" s="230">
        <v>1358</v>
      </c>
      <c r="AG68" s="230">
        <v>1334</v>
      </c>
      <c r="AH68" s="230">
        <v>1497</v>
      </c>
      <c r="AI68" s="230">
        <v>1390</v>
      </c>
      <c r="AJ68" s="230">
        <v>1139</v>
      </c>
      <c r="AK68" s="230">
        <v>881</v>
      </c>
      <c r="AL68" s="230">
        <v>636</v>
      </c>
      <c r="AM68" s="230">
        <v>450</v>
      </c>
      <c r="AN68" s="230">
        <v>638</v>
      </c>
      <c r="AO68" s="230">
        <v>1166</v>
      </c>
      <c r="AP68" s="230">
        <v>1030</v>
      </c>
      <c r="AQ68" s="230">
        <v>902</v>
      </c>
      <c r="AR68" s="230">
        <v>1193</v>
      </c>
      <c r="AS68" s="230">
        <v>1488</v>
      </c>
      <c r="AT68" s="230">
        <v>1514</v>
      </c>
      <c r="AU68" s="230">
        <v>1514</v>
      </c>
      <c r="AV68" s="230">
        <v>1525</v>
      </c>
      <c r="AW68" s="230">
        <v>1562</v>
      </c>
      <c r="AX68" s="230">
        <v>1579</v>
      </c>
      <c r="AY68" s="230">
        <v>1511</v>
      </c>
      <c r="AZ68" s="230">
        <v>1389</v>
      </c>
      <c r="BA68" s="230">
        <v>1095</v>
      </c>
      <c r="BB68" s="230">
        <v>814</v>
      </c>
      <c r="BC68" s="230">
        <v>636</v>
      </c>
      <c r="BD68" s="230">
        <v>415</v>
      </c>
      <c r="BE68" s="230">
        <v>613</v>
      </c>
      <c r="BF68" s="224"/>
      <c r="BG68" s="224"/>
      <c r="BH68" s="224"/>
    </row>
    <row r="69" spans="1:60" customFormat="1" hidden="1" x14ac:dyDescent="0.25">
      <c r="A69" s="1">
        <v>54</v>
      </c>
      <c r="B69" s="179" t="s">
        <v>79</v>
      </c>
      <c r="C69" s="175" t="s">
        <v>71</v>
      </c>
      <c r="D69" s="188">
        <v>5978</v>
      </c>
      <c r="E69" s="175" t="s">
        <v>80</v>
      </c>
      <c r="F69" s="198" t="s">
        <v>49</v>
      </c>
      <c r="G69" s="229">
        <f t="shared" si="50"/>
        <v>17941</v>
      </c>
      <c r="H69" s="229">
        <f t="shared" si="40"/>
        <v>1445</v>
      </c>
      <c r="I69" s="80">
        <f t="shared" si="41"/>
        <v>8780</v>
      </c>
      <c r="J69" s="81">
        <f t="shared" si="42"/>
        <v>9161</v>
      </c>
      <c r="K69" s="208">
        <v>746</v>
      </c>
      <c r="L69" s="230">
        <v>699</v>
      </c>
      <c r="M69" s="230">
        <v>1397</v>
      </c>
      <c r="N69" s="230">
        <v>737</v>
      </c>
      <c r="O69" s="230">
        <v>1545</v>
      </c>
      <c r="P69" s="230">
        <v>3774</v>
      </c>
      <c r="Q69" s="230">
        <v>1327</v>
      </c>
      <c r="R69" s="230">
        <v>1351</v>
      </c>
      <c r="S69" s="230">
        <v>806</v>
      </c>
      <c r="T69" s="230">
        <v>2024</v>
      </c>
      <c r="U69" s="230">
        <v>3688</v>
      </c>
      <c r="V69" s="230">
        <v>1292</v>
      </c>
      <c r="W69" s="230"/>
      <c r="X69" s="230">
        <v>603</v>
      </c>
      <c r="Y69" s="230">
        <v>579</v>
      </c>
      <c r="Z69" s="230">
        <v>580</v>
      </c>
      <c r="AA69" s="230">
        <v>628</v>
      </c>
      <c r="AB69" s="230">
        <v>643</v>
      </c>
      <c r="AC69" s="230">
        <v>646</v>
      </c>
      <c r="AD69" s="230">
        <v>783</v>
      </c>
      <c r="AE69" s="230">
        <v>617</v>
      </c>
      <c r="AF69" s="230">
        <v>671</v>
      </c>
      <c r="AG69" s="230">
        <v>600</v>
      </c>
      <c r="AH69" s="230">
        <v>568</v>
      </c>
      <c r="AI69" s="230">
        <v>535</v>
      </c>
      <c r="AJ69" s="230">
        <v>401</v>
      </c>
      <c r="AK69" s="230">
        <v>344</v>
      </c>
      <c r="AL69" s="230">
        <v>227</v>
      </c>
      <c r="AM69" s="230">
        <v>165</v>
      </c>
      <c r="AN69" s="230">
        <v>190</v>
      </c>
      <c r="AO69" s="230">
        <v>567</v>
      </c>
      <c r="AP69" s="230">
        <v>533</v>
      </c>
      <c r="AQ69" s="230">
        <v>651</v>
      </c>
      <c r="AR69" s="230">
        <v>684</v>
      </c>
      <c r="AS69" s="230">
        <v>906</v>
      </c>
      <c r="AT69" s="230">
        <v>840</v>
      </c>
      <c r="AU69" s="230">
        <v>679</v>
      </c>
      <c r="AV69" s="230">
        <v>741</v>
      </c>
      <c r="AW69" s="230">
        <v>659</v>
      </c>
      <c r="AX69" s="230">
        <v>555</v>
      </c>
      <c r="AY69" s="230">
        <v>561</v>
      </c>
      <c r="AZ69" s="230">
        <v>493</v>
      </c>
      <c r="BA69" s="230">
        <v>403</v>
      </c>
      <c r="BB69" s="230">
        <v>345</v>
      </c>
      <c r="BC69" s="230">
        <v>229</v>
      </c>
      <c r="BD69" s="230">
        <v>146</v>
      </c>
      <c r="BE69" s="230">
        <v>169</v>
      </c>
      <c r="BF69" s="224"/>
      <c r="BG69" s="224"/>
      <c r="BH69" s="224"/>
    </row>
    <row r="70" spans="1:60" customFormat="1" hidden="1" x14ac:dyDescent="0.25">
      <c r="A70" s="9">
        <v>55</v>
      </c>
      <c r="B70" s="179" t="s">
        <v>79</v>
      </c>
      <c r="C70" s="175" t="s">
        <v>71</v>
      </c>
      <c r="D70" s="188">
        <v>5980</v>
      </c>
      <c r="E70" s="175" t="s">
        <v>82</v>
      </c>
      <c r="F70" s="198" t="s">
        <v>28</v>
      </c>
      <c r="G70" s="229">
        <f t="shared" si="50"/>
        <v>4989</v>
      </c>
      <c r="H70" s="229">
        <f t="shared" si="40"/>
        <v>401</v>
      </c>
      <c r="I70" s="80">
        <f t="shared" si="41"/>
        <v>2441</v>
      </c>
      <c r="J70" s="81">
        <f t="shared" si="42"/>
        <v>2548</v>
      </c>
      <c r="K70" s="208">
        <v>206</v>
      </c>
      <c r="L70" s="230">
        <v>195</v>
      </c>
      <c r="M70" s="230">
        <v>387</v>
      </c>
      <c r="N70" s="230">
        <v>206</v>
      </c>
      <c r="O70" s="230">
        <v>428</v>
      </c>
      <c r="P70" s="230">
        <v>1049</v>
      </c>
      <c r="Q70" s="230">
        <v>371</v>
      </c>
      <c r="R70" s="230">
        <v>378</v>
      </c>
      <c r="S70" s="230">
        <v>222</v>
      </c>
      <c r="T70" s="230">
        <v>564</v>
      </c>
      <c r="U70" s="230">
        <v>1026</v>
      </c>
      <c r="V70" s="230">
        <v>358</v>
      </c>
      <c r="W70" s="230"/>
      <c r="X70" s="230">
        <v>166</v>
      </c>
      <c r="Y70" s="230">
        <v>162</v>
      </c>
      <c r="Z70" s="230">
        <v>161</v>
      </c>
      <c r="AA70" s="230">
        <v>175</v>
      </c>
      <c r="AB70" s="230">
        <v>178</v>
      </c>
      <c r="AC70" s="230">
        <v>179</v>
      </c>
      <c r="AD70" s="230">
        <v>218</v>
      </c>
      <c r="AE70" s="230">
        <v>172</v>
      </c>
      <c r="AF70" s="230">
        <v>186</v>
      </c>
      <c r="AG70" s="230">
        <v>166</v>
      </c>
      <c r="AH70" s="230">
        <v>158</v>
      </c>
      <c r="AI70" s="230">
        <v>149</v>
      </c>
      <c r="AJ70" s="230">
        <v>112</v>
      </c>
      <c r="AK70" s="230">
        <v>96</v>
      </c>
      <c r="AL70" s="230">
        <v>64</v>
      </c>
      <c r="AM70" s="230">
        <v>46</v>
      </c>
      <c r="AN70" s="230">
        <v>53</v>
      </c>
      <c r="AO70" s="230">
        <v>159</v>
      </c>
      <c r="AP70" s="230">
        <v>148</v>
      </c>
      <c r="AQ70" s="230">
        <v>181</v>
      </c>
      <c r="AR70" s="230">
        <v>189</v>
      </c>
      <c r="AS70" s="230">
        <v>252</v>
      </c>
      <c r="AT70" s="230">
        <v>235</v>
      </c>
      <c r="AU70" s="230">
        <v>188</v>
      </c>
      <c r="AV70" s="230">
        <v>206</v>
      </c>
      <c r="AW70" s="230">
        <v>184</v>
      </c>
      <c r="AX70" s="230">
        <v>155</v>
      </c>
      <c r="AY70" s="230">
        <v>156</v>
      </c>
      <c r="AZ70" s="230">
        <v>137</v>
      </c>
      <c r="BA70" s="230">
        <v>112</v>
      </c>
      <c r="BB70" s="230">
        <v>96</v>
      </c>
      <c r="BC70" s="230">
        <v>63</v>
      </c>
      <c r="BD70" s="230">
        <v>40</v>
      </c>
      <c r="BE70" s="230">
        <v>47</v>
      </c>
      <c r="BF70" s="224"/>
      <c r="BG70" s="224"/>
      <c r="BH70" s="224"/>
    </row>
    <row r="71" spans="1:60" customFormat="1" hidden="1" x14ac:dyDescent="0.25">
      <c r="A71" s="6"/>
      <c r="B71" s="179" t="s">
        <v>79</v>
      </c>
      <c r="C71" s="175" t="s">
        <v>71</v>
      </c>
      <c r="D71" s="188">
        <v>5979</v>
      </c>
      <c r="E71" s="175" t="s">
        <v>81</v>
      </c>
      <c r="F71" s="198" t="s">
        <v>28</v>
      </c>
      <c r="G71" s="229">
        <f t="shared" si="50"/>
        <v>6815</v>
      </c>
      <c r="H71" s="229">
        <f t="shared" si="40"/>
        <v>547</v>
      </c>
      <c r="I71" s="80">
        <f t="shared" si="41"/>
        <v>3333</v>
      </c>
      <c r="J71" s="81">
        <f t="shared" si="42"/>
        <v>3482</v>
      </c>
      <c r="K71" s="208">
        <v>281</v>
      </c>
      <c r="L71" s="230">
        <v>266</v>
      </c>
      <c r="M71" s="230">
        <v>529</v>
      </c>
      <c r="N71" s="230">
        <v>281</v>
      </c>
      <c r="O71" s="230">
        <v>586</v>
      </c>
      <c r="P71" s="230">
        <v>1432</v>
      </c>
      <c r="Q71" s="230">
        <v>505</v>
      </c>
      <c r="R71" s="230">
        <v>514</v>
      </c>
      <c r="S71" s="230">
        <v>304</v>
      </c>
      <c r="T71" s="230">
        <v>772</v>
      </c>
      <c r="U71" s="230">
        <v>1403</v>
      </c>
      <c r="V71" s="230">
        <v>489</v>
      </c>
      <c r="W71" s="230"/>
      <c r="X71" s="230">
        <v>227</v>
      </c>
      <c r="Y71" s="230">
        <v>221</v>
      </c>
      <c r="Z71" s="230">
        <v>220</v>
      </c>
      <c r="AA71" s="230">
        <v>239</v>
      </c>
      <c r="AB71" s="230">
        <v>244</v>
      </c>
      <c r="AC71" s="230">
        <v>245</v>
      </c>
      <c r="AD71" s="230">
        <v>298</v>
      </c>
      <c r="AE71" s="230">
        <v>234</v>
      </c>
      <c r="AF71" s="230">
        <v>255</v>
      </c>
      <c r="AG71" s="230">
        <v>227</v>
      </c>
      <c r="AH71" s="230">
        <v>215</v>
      </c>
      <c r="AI71" s="230">
        <v>203</v>
      </c>
      <c r="AJ71" s="230">
        <v>153</v>
      </c>
      <c r="AK71" s="230">
        <v>131</v>
      </c>
      <c r="AL71" s="230">
        <v>87</v>
      </c>
      <c r="AM71" s="230">
        <v>62</v>
      </c>
      <c r="AN71" s="230">
        <v>72</v>
      </c>
      <c r="AO71" s="230">
        <v>216</v>
      </c>
      <c r="AP71" s="230">
        <v>202</v>
      </c>
      <c r="AQ71" s="230">
        <v>246</v>
      </c>
      <c r="AR71" s="230">
        <v>260</v>
      </c>
      <c r="AS71" s="230">
        <v>345</v>
      </c>
      <c r="AT71" s="230">
        <v>321</v>
      </c>
      <c r="AU71" s="230">
        <v>257</v>
      </c>
      <c r="AV71" s="230">
        <v>282</v>
      </c>
      <c r="AW71" s="230">
        <v>251</v>
      </c>
      <c r="AX71" s="230">
        <v>212</v>
      </c>
      <c r="AY71" s="230">
        <v>213</v>
      </c>
      <c r="AZ71" s="230">
        <v>188</v>
      </c>
      <c r="BA71" s="230">
        <v>152</v>
      </c>
      <c r="BB71" s="230">
        <v>131</v>
      </c>
      <c r="BC71" s="230">
        <v>86</v>
      </c>
      <c r="BD71" s="230">
        <v>56</v>
      </c>
      <c r="BE71" s="230">
        <v>64</v>
      </c>
      <c r="BF71" s="224"/>
      <c r="BG71" s="224"/>
      <c r="BH71" s="224"/>
    </row>
    <row r="72" spans="1:60" customFormat="1" hidden="1" x14ac:dyDescent="0.25">
      <c r="A72" s="8">
        <v>56</v>
      </c>
      <c r="B72" s="179" t="s">
        <v>79</v>
      </c>
      <c r="C72" s="175" t="s">
        <v>71</v>
      </c>
      <c r="D72" s="188"/>
      <c r="E72" s="175" t="s">
        <v>242</v>
      </c>
      <c r="F72" s="198" t="s">
        <v>30</v>
      </c>
      <c r="G72" s="229">
        <f t="shared" si="50"/>
        <v>10134</v>
      </c>
      <c r="H72" s="229">
        <f t="shared" si="40"/>
        <v>812</v>
      </c>
      <c r="I72" s="80">
        <f t="shared" si="41"/>
        <v>4961</v>
      </c>
      <c r="J72" s="81">
        <f t="shared" si="42"/>
        <v>5173</v>
      </c>
      <c r="K72" s="208">
        <v>417</v>
      </c>
      <c r="L72" s="230">
        <v>395</v>
      </c>
      <c r="M72" s="230">
        <v>785</v>
      </c>
      <c r="N72" s="230">
        <v>420</v>
      </c>
      <c r="O72" s="230">
        <v>873</v>
      </c>
      <c r="P72" s="230">
        <v>2131</v>
      </c>
      <c r="Q72" s="230">
        <v>752</v>
      </c>
      <c r="R72" s="230">
        <v>765</v>
      </c>
      <c r="S72" s="230">
        <v>451</v>
      </c>
      <c r="T72" s="230">
        <v>1145</v>
      </c>
      <c r="U72" s="230">
        <v>2084</v>
      </c>
      <c r="V72" s="230">
        <v>728</v>
      </c>
      <c r="W72" s="230"/>
      <c r="X72" s="230">
        <v>336</v>
      </c>
      <c r="Y72" s="230">
        <v>329</v>
      </c>
      <c r="Z72" s="230">
        <v>328</v>
      </c>
      <c r="AA72" s="230">
        <v>357</v>
      </c>
      <c r="AB72" s="230">
        <v>363</v>
      </c>
      <c r="AC72" s="230">
        <v>365</v>
      </c>
      <c r="AD72" s="230">
        <v>443</v>
      </c>
      <c r="AE72" s="230">
        <v>349</v>
      </c>
      <c r="AF72" s="230">
        <v>379</v>
      </c>
      <c r="AG72" s="230">
        <v>338</v>
      </c>
      <c r="AH72" s="230">
        <v>320</v>
      </c>
      <c r="AI72" s="230">
        <v>302</v>
      </c>
      <c r="AJ72" s="230">
        <v>227</v>
      </c>
      <c r="AK72" s="230">
        <v>195</v>
      </c>
      <c r="AL72" s="230">
        <v>129</v>
      </c>
      <c r="AM72" s="230">
        <v>93</v>
      </c>
      <c r="AN72" s="230">
        <v>108</v>
      </c>
      <c r="AO72" s="230">
        <v>320</v>
      </c>
      <c r="AP72" s="230">
        <v>301</v>
      </c>
      <c r="AQ72" s="230">
        <v>368</v>
      </c>
      <c r="AR72" s="230">
        <v>383</v>
      </c>
      <c r="AS72" s="230">
        <v>513</v>
      </c>
      <c r="AT72" s="230">
        <v>476</v>
      </c>
      <c r="AU72" s="230">
        <v>382</v>
      </c>
      <c r="AV72" s="230">
        <v>419</v>
      </c>
      <c r="AW72" s="230">
        <v>372</v>
      </c>
      <c r="AX72" s="230">
        <v>315</v>
      </c>
      <c r="AY72" s="230">
        <v>317</v>
      </c>
      <c r="AZ72" s="230">
        <v>279</v>
      </c>
      <c r="BA72" s="230">
        <v>226</v>
      </c>
      <c r="BB72" s="230">
        <v>195</v>
      </c>
      <c r="BC72" s="230">
        <v>129</v>
      </c>
      <c r="BD72" s="230">
        <v>83</v>
      </c>
      <c r="BE72" s="230">
        <v>95</v>
      </c>
      <c r="BF72" s="224"/>
      <c r="BG72" s="224"/>
      <c r="BH72" s="224"/>
    </row>
    <row r="73" spans="1:60" customFormat="1" ht="15.75" hidden="1" thickBot="1" x14ac:dyDescent="0.3">
      <c r="A73" s="1">
        <v>57</v>
      </c>
      <c r="B73" s="184" t="s">
        <v>79</v>
      </c>
      <c r="C73" s="175" t="s">
        <v>71</v>
      </c>
      <c r="D73" s="186"/>
      <c r="E73" s="182" t="s">
        <v>83</v>
      </c>
      <c r="F73" s="198" t="s">
        <v>28</v>
      </c>
      <c r="G73" s="229">
        <f t="shared" si="50"/>
        <v>0</v>
      </c>
      <c r="H73" s="229">
        <f t="shared" si="40"/>
        <v>0</v>
      </c>
      <c r="I73" s="80">
        <f t="shared" si="41"/>
        <v>0</v>
      </c>
      <c r="J73" s="81">
        <f t="shared" si="42"/>
        <v>0</v>
      </c>
      <c r="K73" s="213"/>
      <c r="L73" s="238"/>
      <c r="M73" s="238">
        <v>0</v>
      </c>
      <c r="N73" s="238">
        <v>0</v>
      </c>
      <c r="O73" s="238">
        <v>0</v>
      </c>
      <c r="P73" s="238">
        <v>0</v>
      </c>
      <c r="Q73" s="238">
        <v>0</v>
      </c>
      <c r="R73" s="238">
        <v>0</v>
      </c>
      <c r="S73" s="238">
        <v>0</v>
      </c>
      <c r="T73" s="238">
        <v>0</v>
      </c>
      <c r="U73" s="238">
        <v>0</v>
      </c>
      <c r="V73" s="238">
        <v>0</v>
      </c>
      <c r="W73" s="238"/>
      <c r="X73" s="238">
        <v>0</v>
      </c>
      <c r="Y73" s="238">
        <v>0</v>
      </c>
      <c r="Z73" s="238">
        <v>0</v>
      </c>
      <c r="AA73" s="238">
        <v>0</v>
      </c>
      <c r="AB73" s="238">
        <v>0</v>
      </c>
      <c r="AC73" s="238">
        <v>0</v>
      </c>
      <c r="AD73" s="238">
        <v>0</v>
      </c>
      <c r="AE73" s="238">
        <v>0</v>
      </c>
      <c r="AF73" s="238">
        <v>0</v>
      </c>
      <c r="AG73" s="238">
        <v>0</v>
      </c>
      <c r="AH73" s="238">
        <v>0</v>
      </c>
      <c r="AI73" s="238">
        <v>0</v>
      </c>
      <c r="AJ73" s="238">
        <v>0</v>
      </c>
      <c r="AK73" s="238">
        <v>0</v>
      </c>
      <c r="AL73" s="238">
        <v>0</v>
      </c>
      <c r="AM73" s="238">
        <v>0</v>
      </c>
      <c r="AN73" s="238">
        <v>0</v>
      </c>
      <c r="AO73" s="238">
        <v>0</v>
      </c>
      <c r="AP73" s="238">
        <v>0</v>
      </c>
      <c r="AQ73" s="238">
        <v>0</v>
      </c>
      <c r="AR73" s="238">
        <v>0</v>
      </c>
      <c r="AS73" s="238">
        <v>0</v>
      </c>
      <c r="AT73" s="238">
        <v>0</v>
      </c>
      <c r="AU73" s="238">
        <v>0</v>
      </c>
      <c r="AV73" s="238">
        <v>0</v>
      </c>
      <c r="AW73" s="238">
        <v>0</v>
      </c>
      <c r="AX73" s="238">
        <v>0</v>
      </c>
      <c r="AY73" s="238">
        <v>0</v>
      </c>
      <c r="AZ73" s="238">
        <v>0</v>
      </c>
      <c r="BA73" s="238">
        <v>0</v>
      </c>
      <c r="BB73" s="238">
        <v>0</v>
      </c>
      <c r="BC73" s="238">
        <v>0</v>
      </c>
      <c r="BD73" s="238">
        <v>0</v>
      </c>
      <c r="BE73" s="238">
        <v>0</v>
      </c>
      <c r="BF73" s="224"/>
      <c r="BG73" s="224"/>
      <c r="BH73" s="224"/>
    </row>
    <row r="74" spans="1:60" customFormat="1" ht="15.75" hidden="1" thickBot="1" x14ac:dyDescent="0.3">
      <c r="A74" s="1">
        <v>58</v>
      </c>
      <c r="B74" s="192" t="s">
        <v>0</v>
      </c>
      <c r="C74" s="193" t="s">
        <v>139</v>
      </c>
      <c r="D74" s="176" t="s">
        <v>1</v>
      </c>
      <c r="E74" s="176" t="s">
        <v>197</v>
      </c>
      <c r="F74" s="199"/>
      <c r="G74" s="266">
        <f>SUM(G75:G95)</f>
        <v>135830</v>
      </c>
      <c r="H74" s="217">
        <f t="shared" ref="H74:BE74" si="51">SUM(H75:H95)</f>
        <v>10242</v>
      </c>
      <c r="I74" s="217">
        <f t="shared" si="51"/>
        <v>66636</v>
      </c>
      <c r="J74" s="217">
        <f t="shared" si="51"/>
        <v>69194</v>
      </c>
      <c r="K74" s="217">
        <f t="shared" si="51"/>
        <v>5239</v>
      </c>
      <c r="L74" s="232">
        <v>5003</v>
      </c>
      <c r="M74" s="232">
        <f t="shared" si="51"/>
        <v>11274</v>
      </c>
      <c r="N74" s="232">
        <f t="shared" si="51"/>
        <v>5958</v>
      </c>
      <c r="O74" s="232">
        <f t="shared" si="51"/>
        <v>11019</v>
      </c>
      <c r="P74" s="232">
        <f t="shared" si="51"/>
        <v>26923</v>
      </c>
      <c r="Q74" s="232">
        <f t="shared" si="51"/>
        <v>11462</v>
      </c>
      <c r="R74" s="232">
        <f t="shared" si="51"/>
        <v>10411</v>
      </c>
      <c r="S74" s="232">
        <f t="shared" si="51"/>
        <v>5891</v>
      </c>
      <c r="T74" s="232">
        <f t="shared" si="51"/>
        <v>14007</v>
      </c>
      <c r="U74" s="232">
        <f t="shared" si="51"/>
        <v>28259</v>
      </c>
      <c r="V74" s="232">
        <f t="shared" si="51"/>
        <v>10626</v>
      </c>
      <c r="W74" s="232"/>
      <c r="X74" s="232">
        <f t="shared" si="51"/>
        <v>4256</v>
      </c>
      <c r="Y74" s="232">
        <f t="shared" si="51"/>
        <v>4859</v>
      </c>
      <c r="Z74" s="232">
        <f t="shared" si="51"/>
        <v>5297</v>
      </c>
      <c r="AA74" s="232">
        <f t="shared" si="51"/>
        <v>4838</v>
      </c>
      <c r="AB74" s="232">
        <f t="shared" si="51"/>
        <v>4082</v>
      </c>
      <c r="AC74" s="232">
        <f t="shared" si="51"/>
        <v>4919</v>
      </c>
      <c r="AD74" s="232">
        <f t="shared" si="51"/>
        <v>5479</v>
      </c>
      <c r="AE74" s="232">
        <f t="shared" si="51"/>
        <v>4976</v>
      </c>
      <c r="AF74" s="232">
        <f t="shared" si="51"/>
        <v>4678</v>
      </c>
      <c r="AG74" s="232">
        <f t="shared" si="51"/>
        <v>4258</v>
      </c>
      <c r="AH74" s="232">
        <f t="shared" si="51"/>
        <v>3784</v>
      </c>
      <c r="AI74" s="232">
        <f t="shared" si="51"/>
        <v>3748</v>
      </c>
      <c r="AJ74" s="232">
        <f t="shared" si="51"/>
        <v>2999</v>
      </c>
      <c r="AK74" s="232">
        <f t="shared" si="51"/>
        <v>2715</v>
      </c>
      <c r="AL74" s="232">
        <f t="shared" si="51"/>
        <v>2040</v>
      </c>
      <c r="AM74" s="232">
        <f t="shared" si="51"/>
        <v>1704</v>
      </c>
      <c r="AN74" s="232">
        <f t="shared" si="51"/>
        <v>2004</v>
      </c>
      <c r="AO74" s="232">
        <f t="shared" si="51"/>
        <v>4031</v>
      </c>
      <c r="AP74" s="232">
        <f t="shared" si="51"/>
        <v>4574</v>
      </c>
      <c r="AQ74" s="232">
        <f t="shared" si="51"/>
        <v>4753</v>
      </c>
      <c r="AR74" s="232">
        <f t="shared" si="51"/>
        <v>4810</v>
      </c>
      <c r="AS74" s="232">
        <f t="shared" si="51"/>
        <v>6358</v>
      </c>
      <c r="AT74" s="232">
        <f t="shared" si="51"/>
        <v>5783</v>
      </c>
      <c r="AU74" s="232">
        <f t="shared" si="51"/>
        <v>5105</v>
      </c>
      <c r="AV74" s="232">
        <f t="shared" si="51"/>
        <v>5720</v>
      </c>
      <c r="AW74" s="232">
        <f t="shared" si="51"/>
        <v>5217</v>
      </c>
      <c r="AX74" s="232">
        <f t="shared" si="51"/>
        <v>4635</v>
      </c>
      <c r="AY74" s="232">
        <f t="shared" si="51"/>
        <v>4178</v>
      </c>
      <c r="AZ74" s="232">
        <f t="shared" si="51"/>
        <v>3404</v>
      </c>
      <c r="BA74" s="232">
        <f t="shared" si="51"/>
        <v>2785</v>
      </c>
      <c r="BB74" s="232">
        <f t="shared" si="51"/>
        <v>2407</v>
      </c>
      <c r="BC74" s="232">
        <f t="shared" si="51"/>
        <v>1992</v>
      </c>
      <c r="BD74" s="232">
        <f t="shared" si="51"/>
        <v>1578</v>
      </c>
      <c r="BE74" s="232">
        <f t="shared" si="51"/>
        <v>1864</v>
      </c>
      <c r="BF74" s="224"/>
      <c r="BG74" s="224"/>
      <c r="BH74" s="224"/>
    </row>
    <row r="75" spans="1:60" customFormat="1" hidden="1" x14ac:dyDescent="0.25">
      <c r="A75" s="1">
        <v>59</v>
      </c>
      <c r="B75" s="177" t="s">
        <v>20</v>
      </c>
      <c r="C75" s="178" t="s">
        <v>84</v>
      </c>
      <c r="D75" s="189">
        <v>5864</v>
      </c>
      <c r="E75" s="178" t="s">
        <v>99</v>
      </c>
      <c r="F75" s="200" t="s">
        <v>30</v>
      </c>
      <c r="G75" s="229">
        <f t="shared" ref="G75:G95" si="52">+I75+J75</f>
        <v>5761</v>
      </c>
      <c r="H75" s="229">
        <f t="shared" si="40"/>
        <v>401</v>
      </c>
      <c r="I75" s="80">
        <f t="shared" si="41"/>
        <v>2858</v>
      </c>
      <c r="J75" s="81">
        <f t="shared" si="42"/>
        <v>2903</v>
      </c>
      <c r="K75" s="210">
        <v>205</v>
      </c>
      <c r="L75" s="234">
        <v>196</v>
      </c>
      <c r="M75" s="234">
        <v>498</v>
      </c>
      <c r="N75" s="234">
        <v>290</v>
      </c>
      <c r="O75" s="234">
        <v>497</v>
      </c>
      <c r="P75" s="234">
        <v>1125</v>
      </c>
      <c r="Q75" s="234">
        <v>448</v>
      </c>
      <c r="R75" s="234">
        <v>442</v>
      </c>
      <c r="S75" s="234">
        <v>263</v>
      </c>
      <c r="T75" s="234">
        <v>612</v>
      </c>
      <c r="U75" s="234">
        <v>1172</v>
      </c>
      <c r="V75" s="234">
        <v>414</v>
      </c>
      <c r="W75" s="234"/>
      <c r="X75" s="234">
        <v>166</v>
      </c>
      <c r="Y75" s="234">
        <v>229</v>
      </c>
      <c r="Z75" s="234">
        <v>256</v>
      </c>
      <c r="AA75" s="234">
        <v>235</v>
      </c>
      <c r="AB75" s="234">
        <v>179</v>
      </c>
      <c r="AC75" s="234">
        <v>220</v>
      </c>
      <c r="AD75" s="234">
        <v>242</v>
      </c>
      <c r="AE75" s="234">
        <v>214</v>
      </c>
      <c r="AF75" s="234">
        <v>196</v>
      </c>
      <c r="AG75" s="234">
        <v>174</v>
      </c>
      <c r="AH75" s="234">
        <v>154</v>
      </c>
      <c r="AI75" s="234">
        <v>145</v>
      </c>
      <c r="AJ75" s="234">
        <v>116</v>
      </c>
      <c r="AK75" s="234">
        <v>105</v>
      </c>
      <c r="AL75" s="234">
        <v>81</v>
      </c>
      <c r="AM75" s="234">
        <v>67</v>
      </c>
      <c r="AN75" s="234">
        <v>79</v>
      </c>
      <c r="AO75" s="234">
        <v>158</v>
      </c>
      <c r="AP75" s="234">
        <v>200</v>
      </c>
      <c r="AQ75" s="234">
        <v>215</v>
      </c>
      <c r="AR75" s="234">
        <v>214</v>
      </c>
      <c r="AS75" s="234">
        <v>284</v>
      </c>
      <c r="AT75" s="234">
        <v>246</v>
      </c>
      <c r="AU75" s="234">
        <v>210</v>
      </c>
      <c r="AV75" s="234">
        <v>242</v>
      </c>
      <c r="AW75" s="234">
        <v>223</v>
      </c>
      <c r="AX75" s="234">
        <v>195</v>
      </c>
      <c r="AY75" s="234">
        <v>169</v>
      </c>
      <c r="AZ75" s="234">
        <v>133</v>
      </c>
      <c r="BA75" s="234">
        <v>110</v>
      </c>
      <c r="BB75" s="234">
        <v>93</v>
      </c>
      <c r="BC75" s="234">
        <v>78</v>
      </c>
      <c r="BD75" s="234">
        <v>62</v>
      </c>
      <c r="BE75" s="234">
        <v>71</v>
      </c>
      <c r="BF75" s="224"/>
      <c r="BG75" s="224"/>
      <c r="BH75" s="224"/>
    </row>
    <row r="76" spans="1:60" customFormat="1" hidden="1" x14ac:dyDescent="0.25">
      <c r="A76" s="1">
        <v>60</v>
      </c>
      <c r="B76" s="179" t="s">
        <v>20</v>
      </c>
      <c r="C76" s="175" t="s">
        <v>84</v>
      </c>
      <c r="D76" s="188">
        <v>5861</v>
      </c>
      <c r="E76" s="175" t="s">
        <v>96</v>
      </c>
      <c r="F76" s="198" t="s">
        <v>30</v>
      </c>
      <c r="G76" s="229">
        <f t="shared" si="52"/>
        <v>9501</v>
      </c>
      <c r="H76" s="229">
        <f t="shared" si="40"/>
        <v>663</v>
      </c>
      <c r="I76" s="80">
        <f t="shared" si="41"/>
        <v>4712</v>
      </c>
      <c r="J76" s="81">
        <f t="shared" si="42"/>
        <v>4789</v>
      </c>
      <c r="K76" s="208">
        <v>339</v>
      </c>
      <c r="L76" s="230">
        <v>324</v>
      </c>
      <c r="M76" s="230">
        <v>823</v>
      </c>
      <c r="N76" s="230">
        <v>478</v>
      </c>
      <c r="O76" s="230">
        <v>819</v>
      </c>
      <c r="P76" s="230">
        <v>1855</v>
      </c>
      <c r="Q76" s="230">
        <v>737</v>
      </c>
      <c r="R76" s="230">
        <v>731</v>
      </c>
      <c r="S76" s="230">
        <v>433</v>
      </c>
      <c r="T76" s="230">
        <v>1011</v>
      </c>
      <c r="U76" s="230">
        <v>1932</v>
      </c>
      <c r="V76" s="230">
        <v>682</v>
      </c>
      <c r="W76" s="230"/>
      <c r="X76" s="230">
        <v>275</v>
      </c>
      <c r="Y76" s="230">
        <v>377</v>
      </c>
      <c r="Z76" s="230">
        <v>424</v>
      </c>
      <c r="AA76" s="230">
        <v>387</v>
      </c>
      <c r="AB76" s="230">
        <v>295</v>
      </c>
      <c r="AC76" s="230">
        <v>362</v>
      </c>
      <c r="AD76" s="230">
        <v>400</v>
      </c>
      <c r="AE76" s="230">
        <v>353</v>
      </c>
      <c r="AF76" s="230">
        <v>323</v>
      </c>
      <c r="AG76" s="230">
        <v>287</v>
      </c>
      <c r="AH76" s="230">
        <v>254</v>
      </c>
      <c r="AI76" s="230">
        <v>238</v>
      </c>
      <c r="AJ76" s="230">
        <v>191</v>
      </c>
      <c r="AK76" s="230">
        <v>172</v>
      </c>
      <c r="AL76" s="230">
        <v>133</v>
      </c>
      <c r="AM76" s="230">
        <v>110</v>
      </c>
      <c r="AN76" s="230">
        <v>131</v>
      </c>
      <c r="AO76" s="230">
        <v>261</v>
      </c>
      <c r="AP76" s="230">
        <v>333</v>
      </c>
      <c r="AQ76" s="230">
        <v>353</v>
      </c>
      <c r="AR76" s="230">
        <v>353</v>
      </c>
      <c r="AS76" s="230">
        <v>469</v>
      </c>
      <c r="AT76" s="230">
        <v>406</v>
      </c>
      <c r="AU76" s="230">
        <v>345</v>
      </c>
      <c r="AV76" s="230">
        <v>399</v>
      </c>
      <c r="AW76" s="230">
        <v>369</v>
      </c>
      <c r="AX76" s="230">
        <v>319</v>
      </c>
      <c r="AY76" s="230">
        <v>280</v>
      </c>
      <c r="AZ76" s="230">
        <v>220</v>
      </c>
      <c r="BA76" s="230">
        <v>183</v>
      </c>
      <c r="BB76" s="230">
        <v>153</v>
      </c>
      <c r="BC76" s="230">
        <v>128</v>
      </c>
      <c r="BD76" s="230">
        <v>102</v>
      </c>
      <c r="BE76" s="230">
        <v>116</v>
      </c>
      <c r="BF76" s="224"/>
      <c r="BG76" s="224"/>
      <c r="BH76" s="224"/>
    </row>
    <row r="77" spans="1:60" customFormat="1" hidden="1" x14ac:dyDescent="0.25">
      <c r="A77" s="1">
        <v>61</v>
      </c>
      <c r="B77" s="179" t="s">
        <v>20</v>
      </c>
      <c r="C77" s="175" t="s">
        <v>84</v>
      </c>
      <c r="D77" s="188">
        <v>5870</v>
      </c>
      <c r="E77" s="175" t="s">
        <v>105</v>
      </c>
      <c r="F77" s="198" t="s">
        <v>28</v>
      </c>
      <c r="G77" s="229">
        <f t="shared" si="52"/>
        <v>4293</v>
      </c>
      <c r="H77" s="229">
        <f t="shared" ref="H77:H95" si="53">+K77+L77</f>
        <v>299</v>
      </c>
      <c r="I77" s="80">
        <f t="shared" ref="I77:I104" si="54">+SUM(M77:Q77)</f>
        <v>2128</v>
      </c>
      <c r="J77" s="81">
        <f t="shared" ref="J77:J104" si="55">+SUM(R77:V77)</f>
        <v>2165</v>
      </c>
      <c r="K77" s="208">
        <v>154</v>
      </c>
      <c r="L77" s="230">
        <v>145</v>
      </c>
      <c r="M77" s="230">
        <v>372</v>
      </c>
      <c r="N77" s="230">
        <v>216</v>
      </c>
      <c r="O77" s="230">
        <v>368</v>
      </c>
      <c r="P77" s="230">
        <v>839</v>
      </c>
      <c r="Q77" s="230">
        <v>333</v>
      </c>
      <c r="R77" s="230">
        <v>330</v>
      </c>
      <c r="S77" s="230">
        <v>198</v>
      </c>
      <c r="T77" s="230">
        <v>459</v>
      </c>
      <c r="U77" s="230">
        <v>871</v>
      </c>
      <c r="V77" s="230">
        <v>307</v>
      </c>
      <c r="W77" s="230"/>
      <c r="X77" s="230">
        <v>125</v>
      </c>
      <c r="Y77" s="230">
        <v>170</v>
      </c>
      <c r="Z77" s="230">
        <v>191</v>
      </c>
      <c r="AA77" s="230">
        <v>174</v>
      </c>
      <c r="AB77" s="230">
        <v>133</v>
      </c>
      <c r="AC77" s="230">
        <v>163</v>
      </c>
      <c r="AD77" s="230">
        <v>181</v>
      </c>
      <c r="AE77" s="230">
        <v>160</v>
      </c>
      <c r="AF77" s="230">
        <v>146</v>
      </c>
      <c r="AG77" s="230">
        <v>130</v>
      </c>
      <c r="AH77" s="230">
        <v>114</v>
      </c>
      <c r="AI77" s="230">
        <v>108</v>
      </c>
      <c r="AJ77" s="230">
        <v>87</v>
      </c>
      <c r="AK77" s="230">
        <v>78</v>
      </c>
      <c r="AL77" s="230">
        <v>60</v>
      </c>
      <c r="AM77" s="230">
        <v>49</v>
      </c>
      <c r="AN77" s="230">
        <v>59</v>
      </c>
      <c r="AO77" s="230">
        <v>117</v>
      </c>
      <c r="AP77" s="230">
        <v>152</v>
      </c>
      <c r="AQ77" s="230">
        <v>160</v>
      </c>
      <c r="AR77" s="230">
        <v>161</v>
      </c>
      <c r="AS77" s="230">
        <v>213</v>
      </c>
      <c r="AT77" s="230">
        <v>184</v>
      </c>
      <c r="AU77" s="230">
        <v>156</v>
      </c>
      <c r="AV77" s="230">
        <v>179</v>
      </c>
      <c r="AW77" s="230">
        <v>166</v>
      </c>
      <c r="AX77" s="230">
        <v>144</v>
      </c>
      <c r="AY77" s="230">
        <v>127</v>
      </c>
      <c r="AZ77" s="230">
        <v>99</v>
      </c>
      <c r="BA77" s="230">
        <v>82</v>
      </c>
      <c r="BB77" s="230">
        <v>69</v>
      </c>
      <c r="BC77" s="230">
        <v>57</v>
      </c>
      <c r="BD77" s="230">
        <v>46</v>
      </c>
      <c r="BE77" s="230">
        <v>53</v>
      </c>
      <c r="BF77" s="224"/>
      <c r="BG77" s="224"/>
      <c r="BH77" s="224"/>
    </row>
    <row r="78" spans="1:60" customFormat="1" hidden="1" x14ac:dyDescent="0.25">
      <c r="A78" s="1">
        <v>62</v>
      </c>
      <c r="B78" s="179" t="s">
        <v>20</v>
      </c>
      <c r="C78" s="175" t="s">
        <v>84</v>
      </c>
      <c r="D78" s="188">
        <v>5867</v>
      </c>
      <c r="E78" s="175" t="s">
        <v>102</v>
      </c>
      <c r="F78" s="198" t="s">
        <v>28</v>
      </c>
      <c r="G78" s="229">
        <f t="shared" si="52"/>
        <v>2596</v>
      </c>
      <c r="H78" s="229">
        <f t="shared" si="53"/>
        <v>181</v>
      </c>
      <c r="I78" s="80">
        <f t="shared" si="54"/>
        <v>1287</v>
      </c>
      <c r="J78" s="81">
        <f t="shared" si="55"/>
        <v>1309</v>
      </c>
      <c r="K78" s="208">
        <v>93</v>
      </c>
      <c r="L78" s="230">
        <v>88</v>
      </c>
      <c r="M78" s="230">
        <v>226</v>
      </c>
      <c r="N78" s="230">
        <v>130</v>
      </c>
      <c r="O78" s="230">
        <v>224</v>
      </c>
      <c r="P78" s="230">
        <v>506</v>
      </c>
      <c r="Q78" s="230">
        <v>201</v>
      </c>
      <c r="R78" s="230">
        <v>199</v>
      </c>
      <c r="S78" s="230">
        <v>119</v>
      </c>
      <c r="T78" s="230">
        <v>276</v>
      </c>
      <c r="U78" s="230">
        <v>528</v>
      </c>
      <c r="V78" s="230">
        <v>187</v>
      </c>
      <c r="W78" s="230"/>
      <c r="X78" s="230">
        <v>75</v>
      </c>
      <c r="Y78" s="230">
        <v>104</v>
      </c>
      <c r="Z78" s="230">
        <v>116</v>
      </c>
      <c r="AA78" s="230">
        <v>105</v>
      </c>
      <c r="AB78" s="230">
        <v>81</v>
      </c>
      <c r="AC78" s="230">
        <v>99</v>
      </c>
      <c r="AD78" s="230">
        <v>109</v>
      </c>
      <c r="AE78" s="230">
        <v>97</v>
      </c>
      <c r="AF78" s="230">
        <v>88</v>
      </c>
      <c r="AG78" s="230">
        <v>78</v>
      </c>
      <c r="AH78" s="230">
        <v>69</v>
      </c>
      <c r="AI78" s="230">
        <v>65</v>
      </c>
      <c r="AJ78" s="230">
        <v>52</v>
      </c>
      <c r="AK78" s="230">
        <v>47</v>
      </c>
      <c r="AL78" s="230">
        <v>36</v>
      </c>
      <c r="AM78" s="230">
        <v>30</v>
      </c>
      <c r="AN78" s="230">
        <v>36</v>
      </c>
      <c r="AO78" s="230">
        <v>71</v>
      </c>
      <c r="AP78" s="230">
        <v>91</v>
      </c>
      <c r="AQ78" s="230">
        <v>96</v>
      </c>
      <c r="AR78" s="230">
        <v>98</v>
      </c>
      <c r="AS78" s="230">
        <v>128</v>
      </c>
      <c r="AT78" s="230">
        <v>110</v>
      </c>
      <c r="AU78" s="230">
        <v>94</v>
      </c>
      <c r="AV78" s="230">
        <v>109</v>
      </c>
      <c r="AW78" s="230">
        <v>101</v>
      </c>
      <c r="AX78" s="230">
        <v>87</v>
      </c>
      <c r="AY78" s="230">
        <v>77</v>
      </c>
      <c r="AZ78" s="230">
        <v>60</v>
      </c>
      <c r="BA78" s="230">
        <v>50</v>
      </c>
      <c r="BB78" s="230">
        <v>42</v>
      </c>
      <c r="BC78" s="230">
        <v>35</v>
      </c>
      <c r="BD78" s="230">
        <v>28</v>
      </c>
      <c r="BE78" s="230">
        <v>32</v>
      </c>
      <c r="BF78" s="224"/>
      <c r="BG78" s="224"/>
      <c r="BH78" s="224"/>
    </row>
    <row r="79" spans="1:60" customFormat="1" hidden="1" x14ac:dyDescent="0.25">
      <c r="A79" s="1">
        <v>63</v>
      </c>
      <c r="B79" s="179" t="s">
        <v>20</v>
      </c>
      <c r="C79" s="175" t="s">
        <v>84</v>
      </c>
      <c r="D79" s="188">
        <v>5862</v>
      </c>
      <c r="E79" s="175" t="s">
        <v>97</v>
      </c>
      <c r="F79" s="198" t="s">
        <v>30</v>
      </c>
      <c r="G79" s="229">
        <f t="shared" si="52"/>
        <v>18217</v>
      </c>
      <c r="H79" s="229">
        <f t="shared" si="53"/>
        <v>1269</v>
      </c>
      <c r="I79" s="80">
        <f t="shared" si="54"/>
        <v>9044</v>
      </c>
      <c r="J79" s="81">
        <f t="shared" si="55"/>
        <v>9173</v>
      </c>
      <c r="K79" s="208">
        <v>647</v>
      </c>
      <c r="L79" s="230">
        <v>622</v>
      </c>
      <c r="M79" s="230">
        <v>1573</v>
      </c>
      <c r="N79" s="230">
        <v>915</v>
      </c>
      <c r="O79" s="230">
        <v>1574</v>
      </c>
      <c r="P79" s="230">
        <v>3560</v>
      </c>
      <c r="Q79" s="230">
        <v>1422</v>
      </c>
      <c r="R79" s="230">
        <v>1400</v>
      </c>
      <c r="S79" s="230">
        <v>830</v>
      </c>
      <c r="T79" s="230">
        <v>1938</v>
      </c>
      <c r="U79" s="230">
        <v>3702</v>
      </c>
      <c r="V79" s="230">
        <v>1303</v>
      </c>
      <c r="W79" s="230"/>
      <c r="X79" s="230">
        <v>524</v>
      </c>
      <c r="Y79" s="230">
        <v>721</v>
      </c>
      <c r="Z79" s="230">
        <v>815</v>
      </c>
      <c r="AA79" s="230">
        <v>741</v>
      </c>
      <c r="AB79" s="230">
        <v>566</v>
      </c>
      <c r="AC79" s="230">
        <v>695</v>
      </c>
      <c r="AD79" s="230">
        <v>767</v>
      </c>
      <c r="AE79" s="230">
        <v>679</v>
      </c>
      <c r="AF79" s="230">
        <v>618</v>
      </c>
      <c r="AG79" s="230">
        <v>550</v>
      </c>
      <c r="AH79" s="230">
        <v>488</v>
      </c>
      <c r="AI79" s="230">
        <v>458</v>
      </c>
      <c r="AJ79" s="230">
        <v>367</v>
      </c>
      <c r="AK79" s="230">
        <v>333</v>
      </c>
      <c r="AL79" s="230">
        <v>256</v>
      </c>
      <c r="AM79" s="230">
        <v>214</v>
      </c>
      <c r="AN79" s="230">
        <v>252</v>
      </c>
      <c r="AO79" s="230">
        <v>502</v>
      </c>
      <c r="AP79" s="230">
        <v>636</v>
      </c>
      <c r="AQ79" s="230">
        <v>675</v>
      </c>
      <c r="AR79" s="230">
        <v>674</v>
      </c>
      <c r="AS79" s="230">
        <v>903</v>
      </c>
      <c r="AT79" s="230">
        <v>778</v>
      </c>
      <c r="AU79" s="230">
        <v>661</v>
      </c>
      <c r="AV79" s="230">
        <v>761</v>
      </c>
      <c r="AW79" s="230">
        <v>708</v>
      </c>
      <c r="AX79" s="230">
        <v>612</v>
      </c>
      <c r="AY79" s="230">
        <v>537</v>
      </c>
      <c r="AZ79" s="230">
        <v>423</v>
      </c>
      <c r="BA79" s="230">
        <v>349</v>
      </c>
      <c r="BB79" s="230">
        <v>291</v>
      </c>
      <c r="BC79" s="230">
        <v>246</v>
      </c>
      <c r="BD79" s="230">
        <v>194</v>
      </c>
      <c r="BE79" s="230">
        <v>223</v>
      </c>
      <c r="BF79" s="224"/>
      <c r="BG79" s="224"/>
      <c r="BH79" s="224"/>
    </row>
    <row r="80" spans="1:60" customFormat="1" hidden="1" x14ac:dyDescent="0.25">
      <c r="A80" s="1">
        <v>64</v>
      </c>
      <c r="B80" s="179" t="s">
        <v>20</v>
      </c>
      <c r="C80" s="175" t="s">
        <v>84</v>
      </c>
      <c r="D80" s="188">
        <v>5982</v>
      </c>
      <c r="E80" s="175" t="s">
        <v>106</v>
      </c>
      <c r="F80" s="198" t="s">
        <v>30</v>
      </c>
      <c r="G80" s="229">
        <f t="shared" si="52"/>
        <v>0</v>
      </c>
      <c r="H80" s="229">
        <f t="shared" si="53"/>
        <v>0</v>
      </c>
      <c r="I80" s="80">
        <f t="shared" si="54"/>
        <v>0</v>
      </c>
      <c r="J80" s="81">
        <f t="shared" si="55"/>
        <v>0</v>
      </c>
      <c r="K80" s="208"/>
      <c r="L80" s="230"/>
      <c r="M80" s="230">
        <v>0</v>
      </c>
      <c r="N80" s="230">
        <v>0</v>
      </c>
      <c r="O80" s="230">
        <v>0</v>
      </c>
      <c r="P80" s="230">
        <v>0</v>
      </c>
      <c r="Q80" s="230">
        <v>0</v>
      </c>
      <c r="R80" s="230">
        <v>0</v>
      </c>
      <c r="S80" s="230">
        <v>0</v>
      </c>
      <c r="T80" s="230">
        <v>0</v>
      </c>
      <c r="U80" s="230">
        <v>0</v>
      </c>
      <c r="V80" s="230">
        <v>0</v>
      </c>
      <c r="W80" s="230"/>
      <c r="X80" s="230">
        <v>0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v>0</v>
      </c>
      <c r="AF80" s="230">
        <v>0</v>
      </c>
      <c r="AG80" s="230">
        <v>0</v>
      </c>
      <c r="AH80" s="230">
        <v>0</v>
      </c>
      <c r="AI80" s="230">
        <v>0</v>
      </c>
      <c r="AJ80" s="230">
        <v>0</v>
      </c>
      <c r="AK80" s="230">
        <v>0</v>
      </c>
      <c r="AL80" s="230">
        <v>0</v>
      </c>
      <c r="AM80" s="230">
        <v>0</v>
      </c>
      <c r="AN80" s="230">
        <v>0</v>
      </c>
      <c r="AO80" s="230">
        <v>0</v>
      </c>
      <c r="AP80" s="230">
        <v>0</v>
      </c>
      <c r="AQ80" s="230">
        <v>0</v>
      </c>
      <c r="AR80" s="230">
        <v>0</v>
      </c>
      <c r="AS80" s="230">
        <v>0</v>
      </c>
      <c r="AT80" s="230">
        <v>0</v>
      </c>
      <c r="AU80" s="230">
        <v>0</v>
      </c>
      <c r="AV80" s="230">
        <v>0</v>
      </c>
      <c r="AW80" s="230">
        <v>0</v>
      </c>
      <c r="AX80" s="230">
        <v>0</v>
      </c>
      <c r="AY80" s="230">
        <v>0</v>
      </c>
      <c r="AZ80" s="230">
        <v>0</v>
      </c>
      <c r="BA80" s="230">
        <v>0</v>
      </c>
      <c r="BB80" s="230">
        <v>0</v>
      </c>
      <c r="BC80" s="230">
        <v>0</v>
      </c>
      <c r="BD80" s="230">
        <v>0</v>
      </c>
      <c r="BE80" s="230">
        <v>0</v>
      </c>
      <c r="BF80" s="224"/>
      <c r="BG80" s="224"/>
      <c r="BH80" s="224"/>
    </row>
    <row r="81" spans="1:60" customFormat="1" hidden="1" x14ac:dyDescent="0.25">
      <c r="A81" s="1">
        <v>65</v>
      </c>
      <c r="B81" s="179" t="s">
        <v>20</v>
      </c>
      <c r="C81" s="175" t="s">
        <v>84</v>
      </c>
      <c r="D81" s="188">
        <v>5868</v>
      </c>
      <c r="E81" s="175" t="s">
        <v>103</v>
      </c>
      <c r="F81" s="198" t="s">
        <v>28</v>
      </c>
      <c r="G81" s="229">
        <f t="shared" si="52"/>
        <v>6474</v>
      </c>
      <c r="H81" s="229">
        <f t="shared" si="53"/>
        <v>451</v>
      </c>
      <c r="I81" s="80">
        <f t="shared" si="54"/>
        <v>3212</v>
      </c>
      <c r="J81" s="81">
        <f t="shared" si="55"/>
        <v>3262</v>
      </c>
      <c r="K81" s="208">
        <v>231</v>
      </c>
      <c r="L81" s="230">
        <v>220</v>
      </c>
      <c r="M81" s="230">
        <v>561</v>
      </c>
      <c r="N81" s="230">
        <v>326</v>
      </c>
      <c r="O81" s="230">
        <v>558</v>
      </c>
      <c r="P81" s="230">
        <v>1265</v>
      </c>
      <c r="Q81" s="230">
        <v>502</v>
      </c>
      <c r="R81" s="230">
        <v>496</v>
      </c>
      <c r="S81" s="230">
        <v>295</v>
      </c>
      <c r="T81" s="230">
        <v>689</v>
      </c>
      <c r="U81" s="230">
        <v>1318</v>
      </c>
      <c r="V81" s="230">
        <v>464</v>
      </c>
      <c r="W81" s="230"/>
      <c r="X81" s="230">
        <v>188</v>
      </c>
      <c r="Y81" s="230">
        <v>256</v>
      </c>
      <c r="Z81" s="230">
        <v>289</v>
      </c>
      <c r="AA81" s="230">
        <v>264</v>
      </c>
      <c r="AB81" s="230">
        <v>201</v>
      </c>
      <c r="AC81" s="230">
        <v>247</v>
      </c>
      <c r="AD81" s="230">
        <v>273</v>
      </c>
      <c r="AE81" s="230">
        <v>241</v>
      </c>
      <c r="AF81" s="230">
        <v>220</v>
      </c>
      <c r="AG81" s="230">
        <v>195</v>
      </c>
      <c r="AH81" s="230">
        <v>173</v>
      </c>
      <c r="AI81" s="230">
        <v>163</v>
      </c>
      <c r="AJ81" s="230">
        <v>131</v>
      </c>
      <c r="AK81" s="230">
        <v>117</v>
      </c>
      <c r="AL81" s="230">
        <v>90</v>
      </c>
      <c r="AM81" s="230">
        <v>75</v>
      </c>
      <c r="AN81" s="230">
        <v>89</v>
      </c>
      <c r="AO81" s="230">
        <v>177</v>
      </c>
      <c r="AP81" s="230">
        <v>226</v>
      </c>
      <c r="AQ81" s="230">
        <v>240</v>
      </c>
      <c r="AR81" s="230">
        <v>240</v>
      </c>
      <c r="AS81" s="230">
        <v>320</v>
      </c>
      <c r="AT81" s="230">
        <v>277</v>
      </c>
      <c r="AU81" s="230">
        <v>235</v>
      </c>
      <c r="AV81" s="230">
        <v>271</v>
      </c>
      <c r="AW81" s="230">
        <v>252</v>
      </c>
      <c r="AX81" s="230">
        <v>218</v>
      </c>
      <c r="AY81" s="230">
        <v>191</v>
      </c>
      <c r="AZ81" s="230">
        <v>151</v>
      </c>
      <c r="BA81" s="230">
        <v>124</v>
      </c>
      <c r="BB81" s="230">
        <v>104</v>
      </c>
      <c r="BC81" s="230">
        <v>87</v>
      </c>
      <c r="BD81" s="230">
        <v>70</v>
      </c>
      <c r="BE81" s="230">
        <v>79</v>
      </c>
      <c r="BF81" s="224"/>
      <c r="BG81" s="224"/>
      <c r="BH81" s="224"/>
    </row>
    <row r="82" spans="1:60" customFormat="1" hidden="1" x14ac:dyDescent="0.25">
      <c r="A82" s="1">
        <v>66</v>
      </c>
      <c r="B82" s="179" t="s">
        <v>20</v>
      </c>
      <c r="C82" s="175" t="s">
        <v>84</v>
      </c>
      <c r="D82" s="188">
        <v>5863</v>
      </c>
      <c r="E82" s="175" t="s">
        <v>98</v>
      </c>
      <c r="F82" s="198" t="s">
        <v>30</v>
      </c>
      <c r="G82" s="229">
        <f t="shared" si="52"/>
        <v>11816</v>
      </c>
      <c r="H82" s="229">
        <f t="shared" si="53"/>
        <v>823</v>
      </c>
      <c r="I82" s="80">
        <f t="shared" si="54"/>
        <v>5862</v>
      </c>
      <c r="J82" s="81">
        <f t="shared" si="55"/>
        <v>5954</v>
      </c>
      <c r="K82" s="208">
        <v>421</v>
      </c>
      <c r="L82" s="230">
        <v>402</v>
      </c>
      <c r="M82" s="230">
        <v>1025</v>
      </c>
      <c r="N82" s="230">
        <v>595</v>
      </c>
      <c r="O82" s="230">
        <v>1017</v>
      </c>
      <c r="P82" s="230">
        <v>2309</v>
      </c>
      <c r="Q82" s="230">
        <v>916</v>
      </c>
      <c r="R82" s="230">
        <v>906</v>
      </c>
      <c r="S82" s="230">
        <v>538</v>
      </c>
      <c r="T82" s="230">
        <v>1259</v>
      </c>
      <c r="U82" s="230">
        <v>2402</v>
      </c>
      <c r="V82" s="230">
        <v>849</v>
      </c>
      <c r="W82" s="230"/>
      <c r="X82" s="230">
        <v>341</v>
      </c>
      <c r="Y82" s="230">
        <v>471</v>
      </c>
      <c r="Z82" s="230">
        <v>529</v>
      </c>
      <c r="AA82" s="230">
        <v>479</v>
      </c>
      <c r="AB82" s="230">
        <v>367</v>
      </c>
      <c r="AC82" s="230">
        <v>450</v>
      </c>
      <c r="AD82" s="230">
        <v>497</v>
      </c>
      <c r="AE82" s="230">
        <v>440</v>
      </c>
      <c r="AF82" s="230">
        <v>402</v>
      </c>
      <c r="AG82" s="230">
        <v>357</v>
      </c>
      <c r="AH82" s="230">
        <v>316</v>
      </c>
      <c r="AI82" s="230">
        <v>297</v>
      </c>
      <c r="AJ82" s="230">
        <v>237</v>
      </c>
      <c r="AK82" s="230">
        <v>214</v>
      </c>
      <c r="AL82" s="230">
        <v>165</v>
      </c>
      <c r="AM82" s="230">
        <v>137</v>
      </c>
      <c r="AN82" s="230">
        <v>163</v>
      </c>
      <c r="AO82" s="230">
        <v>324</v>
      </c>
      <c r="AP82" s="230">
        <v>412</v>
      </c>
      <c r="AQ82" s="230">
        <v>437</v>
      </c>
      <c r="AR82" s="230">
        <v>439</v>
      </c>
      <c r="AS82" s="230">
        <v>585</v>
      </c>
      <c r="AT82" s="230">
        <v>506</v>
      </c>
      <c r="AU82" s="230">
        <v>429</v>
      </c>
      <c r="AV82" s="230">
        <v>495</v>
      </c>
      <c r="AW82" s="230">
        <v>459</v>
      </c>
      <c r="AX82" s="230">
        <v>398</v>
      </c>
      <c r="AY82" s="230">
        <v>348</v>
      </c>
      <c r="AZ82" s="230">
        <v>273</v>
      </c>
      <c r="BA82" s="230">
        <v>227</v>
      </c>
      <c r="BB82" s="230">
        <v>191</v>
      </c>
      <c r="BC82" s="230">
        <v>159</v>
      </c>
      <c r="BD82" s="230">
        <v>128</v>
      </c>
      <c r="BE82" s="230">
        <v>144</v>
      </c>
      <c r="BF82" s="224"/>
      <c r="BG82" s="224"/>
      <c r="BH82" s="224"/>
    </row>
    <row r="83" spans="1:60" customFormat="1" hidden="1" x14ac:dyDescent="0.25">
      <c r="A83" s="1">
        <v>67</v>
      </c>
      <c r="B83" s="179" t="s">
        <v>20</v>
      </c>
      <c r="C83" s="175" t="s">
        <v>84</v>
      </c>
      <c r="D83" s="188">
        <v>5866</v>
      </c>
      <c r="E83" s="175" t="s">
        <v>101</v>
      </c>
      <c r="F83" s="198" t="s">
        <v>28</v>
      </c>
      <c r="G83" s="229">
        <f t="shared" si="52"/>
        <v>3645</v>
      </c>
      <c r="H83" s="229">
        <f t="shared" si="53"/>
        <v>255</v>
      </c>
      <c r="I83" s="80">
        <f t="shared" si="54"/>
        <v>1808</v>
      </c>
      <c r="J83" s="81">
        <f t="shared" si="55"/>
        <v>1837</v>
      </c>
      <c r="K83" s="208">
        <v>131</v>
      </c>
      <c r="L83" s="230">
        <v>124</v>
      </c>
      <c r="M83" s="230">
        <v>317</v>
      </c>
      <c r="N83" s="230">
        <v>182</v>
      </c>
      <c r="O83" s="230">
        <v>315</v>
      </c>
      <c r="P83" s="230">
        <v>712</v>
      </c>
      <c r="Q83" s="230">
        <v>282</v>
      </c>
      <c r="R83" s="230">
        <v>280</v>
      </c>
      <c r="S83" s="230">
        <v>167</v>
      </c>
      <c r="T83" s="230">
        <v>387</v>
      </c>
      <c r="U83" s="230">
        <v>740</v>
      </c>
      <c r="V83" s="230">
        <v>263</v>
      </c>
      <c r="W83" s="230"/>
      <c r="X83" s="230">
        <v>106</v>
      </c>
      <c r="Y83" s="230">
        <v>146</v>
      </c>
      <c r="Z83" s="230">
        <v>161</v>
      </c>
      <c r="AA83" s="230">
        <v>149</v>
      </c>
      <c r="AB83" s="230">
        <v>113</v>
      </c>
      <c r="AC83" s="230">
        <v>139</v>
      </c>
      <c r="AD83" s="230">
        <v>153</v>
      </c>
      <c r="AE83" s="230">
        <v>135</v>
      </c>
      <c r="AF83" s="230">
        <v>124</v>
      </c>
      <c r="AG83" s="230">
        <v>110</v>
      </c>
      <c r="AH83" s="230">
        <v>98</v>
      </c>
      <c r="AI83" s="230">
        <v>92</v>
      </c>
      <c r="AJ83" s="230">
        <v>73</v>
      </c>
      <c r="AK83" s="230">
        <v>66</v>
      </c>
      <c r="AL83" s="230">
        <v>51</v>
      </c>
      <c r="AM83" s="230">
        <v>42</v>
      </c>
      <c r="AN83" s="230">
        <v>50</v>
      </c>
      <c r="AO83" s="230">
        <v>100</v>
      </c>
      <c r="AP83" s="230">
        <v>127</v>
      </c>
      <c r="AQ83" s="230">
        <v>137</v>
      </c>
      <c r="AR83" s="230">
        <v>134</v>
      </c>
      <c r="AS83" s="230">
        <v>180</v>
      </c>
      <c r="AT83" s="230">
        <v>156</v>
      </c>
      <c r="AU83" s="230">
        <v>132</v>
      </c>
      <c r="AV83" s="230">
        <v>153</v>
      </c>
      <c r="AW83" s="230">
        <v>141</v>
      </c>
      <c r="AX83" s="230">
        <v>122</v>
      </c>
      <c r="AY83" s="230">
        <v>107</v>
      </c>
      <c r="AZ83" s="230">
        <v>85</v>
      </c>
      <c r="BA83" s="230">
        <v>70</v>
      </c>
      <c r="BB83" s="230">
        <v>59</v>
      </c>
      <c r="BC83" s="230">
        <v>49</v>
      </c>
      <c r="BD83" s="230">
        <v>40</v>
      </c>
      <c r="BE83" s="230">
        <v>45</v>
      </c>
      <c r="BF83" s="224"/>
      <c r="BG83" s="224"/>
      <c r="BH83" s="224"/>
    </row>
    <row r="84" spans="1:60" customFormat="1" hidden="1" x14ac:dyDescent="0.25">
      <c r="A84" s="1">
        <v>68</v>
      </c>
      <c r="B84" s="179" t="s">
        <v>20</v>
      </c>
      <c r="C84" s="175" t="s">
        <v>84</v>
      </c>
      <c r="D84" s="188">
        <v>5869</v>
      </c>
      <c r="E84" s="175" t="s">
        <v>104</v>
      </c>
      <c r="F84" s="198" t="s">
        <v>28</v>
      </c>
      <c r="G84" s="229">
        <f t="shared" si="52"/>
        <v>7481</v>
      </c>
      <c r="H84" s="229">
        <f t="shared" si="53"/>
        <v>521</v>
      </c>
      <c r="I84" s="80">
        <f t="shared" si="54"/>
        <v>3710</v>
      </c>
      <c r="J84" s="81">
        <f t="shared" si="55"/>
        <v>3771</v>
      </c>
      <c r="K84" s="208">
        <v>266</v>
      </c>
      <c r="L84" s="230">
        <v>255</v>
      </c>
      <c r="M84" s="230">
        <v>647</v>
      </c>
      <c r="N84" s="230">
        <v>377</v>
      </c>
      <c r="O84" s="230">
        <v>645</v>
      </c>
      <c r="P84" s="230">
        <v>1461</v>
      </c>
      <c r="Q84" s="230">
        <v>580</v>
      </c>
      <c r="R84" s="230">
        <v>575</v>
      </c>
      <c r="S84" s="230">
        <v>341</v>
      </c>
      <c r="T84" s="230">
        <v>796</v>
      </c>
      <c r="U84" s="230">
        <v>1523</v>
      </c>
      <c r="V84" s="230">
        <v>536</v>
      </c>
      <c r="W84" s="230"/>
      <c r="X84" s="230">
        <v>216</v>
      </c>
      <c r="Y84" s="230">
        <v>296</v>
      </c>
      <c r="Z84" s="230">
        <v>335</v>
      </c>
      <c r="AA84" s="230">
        <v>304</v>
      </c>
      <c r="AB84" s="230">
        <v>233</v>
      </c>
      <c r="AC84" s="230">
        <v>285</v>
      </c>
      <c r="AD84" s="230">
        <v>315</v>
      </c>
      <c r="AE84" s="230">
        <v>278</v>
      </c>
      <c r="AF84" s="230">
        <v>254</v>
      </c>
      <c r="AG84" s="230">
        <v>226</v>
      </c>
      <c r="AH84" s="230">
        <v>200</v>
      </c>
      <c r="AI84" s="230">
        <v>188</v>
      </c>
      <c r="AJ84" s="230">
        <v>150</v>
      </c>
      <c r="AK84" s="230">
        <v>136</v>
      </c>
      <c r="AL84" s="230">
        <v>105</v>
      </c>
      <c r="AM84" s="230">
        <v>86</v>
      </c>
      <c r="AN84" s="230">
        <v>103</v>
      </c>
      <c r="AO84" s="230">
        <v>205</v>
      </c>
      <c r="AP84" s="230">
        <v>263</v>
      </c>
      <c r="AQ84" s="230">
        <v>277</v>
      </c>
      <c r="AR84" s="230">
        <v>278</v>
      </c>
      <c r="AS84" s="230">
        <v>369</v>
      </c>
      <c r="AT84" s="230">
        <v>320</v>
      </c>
      <c r="AU84" s="230">
        <v>272</v>
      </c>
      <c r="AV84" s="230">
        <v>314</v>
      </c>
      <c r="AW84" s="230">
        <v>291</v>
      </c>
      <c r="AX84" s="230">
        <v>252</v>
      </c>
      <c r="AY84" s="230">
        <v>221</v>
      </c>
      <c r="AZ84" s="230">
        <v>173</v>
      </c>
      <c r="BA84" s="230">
        <v>144</v>
      </c>
      <c r="BB84" s="230">
        <v>120</v>
      </c>
      <c r="BC84" s="230">
        <v>100</v>
      </c>
      <c r="BD84" s="230">
        <v>80</v>
      </c>
      <c r="BE84" s="230">
        <v>92</v>
      </c>
      <c r="BF84" s="224"/>
      <c r="BG84" s="224"/>
      <c r="BH84" s="224"/>
    </row>
    <row r="85" spans="1:60" customFormat="1" hidden="1" x14ac:dyDescent="0.25">
      <c r="A85" s="1">
        <v>69</v>
      </c>
      <c r="B85" s="179" t="s">
        <v>20</v>
      </c>
      <c r="C85" s="175" t="s">
        <v>84</v>
      </c>
      <c r="D85" s="188">
        <v>5865</v>
      </c>
      <c r="E85" s="175" t="s">
        <v>100</v>
      </c>
      <c r="F85" s="198" t="s">
        <v>28</v>
      </c>
      <c r="G85" s="229">
        <f t="shared" si="52"/>
        <v>3326</v>
      </c>
      <c r="H85" s="229">
        <f t="shared" si="53"/>
        <v>232</v>
      </c>
      <c r="I85" s="80">
        <f t="shared" si="54"/>
        <v>1651</v>
      </c>
      <c r="J85" s="81">
        <f t="shared" si="55"/>
        <v>1675</v>
      </c>
      <c r="K85" s="208">
        <v>120</v>
      </c>
      <c r="L85" s="230">
        <v>112</v>
      </c>
      <c r="M85" s="230">
        <v>290</v>
      </c>
      <c r="N85" s="230">
        <v>167</v>
      </c>
      <c r="O85" s="230">
        <v>287</v>
      </c>
      <c r="P85" s="230">
        <v>650</v>
      </c>
      <c r="Q85" s="230">
        <v>257</v>
      </c>
      <c r="R85" s="230">
        <v>253</v>
      </c>
      <c r="S85" s="230">
        <v>151</v>
      </c>
      <c r="T85" s="230">
        <v>354</v>
      </c>
      <c r="U85" s="230">
        <v>677</v>
      </c>
      <c r="V85" s="230">
        <v>240</v>
      </c>
      <c r="W85" s="230"/>
      <c r="X85" s="230">
        <v>98</v>
      </c>
      <c r="Y85" s="230">
        <v>132</v>
      </c>
      <c r="Z85" s="230">
        <v>148</v>
      </c>
      <c r="AA85" s="230">
        <v>136</v>
      </c>
      <c r="AB85" s="230">
        <v>103</v>
      </c>
      <c r="AC85" s="230">
        <v>127</v>
      </c>
      <c r="AD85" s="230">
        <v>140</v>
      </c>
      <c r="AE85" s="230">
        <v>124</v>
      </c>
      <c r="AF85" s="230">
        <v>113</v>
      </c>
      <c r="AG85" s="230">
        <v>100</v>
      </c>
      <c r="AH85" s="230">
        <v>89</v>
      </c>
      <c r="AI85" s="230">
        <v>84</v>
      </c>
      <c r="AJ85" s="230">
        <v>67</v>
      </c>
      <c r="AK85" s="230">
        <v>60</v>
      </c>
      <c r="AL85" s="230">
        <v>46</v>
      </c>
      <c r="AM85" s="230">
        <v>38</v>
      </c>
      <c r="AN85" s="230">
        <v>46</v>
      </c>
      <c r="AO85" s="230">
        <v>90</v>
      </c>
      <c r="AP85" s="230">
        <v>116</v>
      </c>
      <c r="AQ85" s="230">
        <v>121</v>
      </c>
      <c r="AR85" s="230">
        <v>124</v>
      </c>
      <c r="AS85" s="230">
        <v>164</v>
      </c>
      <c r="AT85" s="230">
        <v>143</v>
      </c>
      <c r="AU85" s="230">
        <v>121</v>
      </c>
      <c r="AV85" s="230">
        <v>139</v>
      </c>
      <c r="AW85" s="230">
        <v>129</v>
      </c>
      <c r="AX85" s="230">
        <v>113</v>
      </c>
      <c r="AY85" s="230">
        <v>98</v>
      </c>
      <c r="AZ85" s="230">
        <v>77</v>
      </c>
      <c r="BA85" s="230">
        <v>64</v>
      </c>
      <c r="BB85" s="230">
        <v>54</v>
      </c>
      <c r="BC85" s="230">
        <v>45</v>
      </c>
      <c r="BD85" s="230">
        <v>36</v>
      </c>
      <c r="BE85" s="230">
        <v>41</v>
      </c>
      <c r="BF85" s="224"/>
      <c r="BG85" s="224"/>
      <c r="BH85" s="224"/>
    </row>
    <row r="86" spans="1:60" customFormat="1" hidden="1" x14ac:dyDescent="0.25">
      <c r="A86" s="1">
        <v>70</v>
      </c>
      <c r="B86" s="179" t="s">
        <v>20</v>
      </c>
      <c r="C86" s="175" t="s">
        <v>84</v>
      </c>
      <c r="D86" s="188">
        <v>5943</v>
      </c>
      <c r="E86" s="175" t="s">
        <v>94</v>
      </c>
      <c r="F86" s="198" t="s">
        <v>28</v>
      </c>
      <c r="G86" s="229">
        <f t="shared" si="52"/>
        <v>1946</v>
      </c>
      <c r="H86" s="229">
        <f t="shared" si="53"/>
        <v>136</v>
      </c>
      <c r="I86" s="80">
        <f t="shared" si="54"/>
        <v>967</v>
      </c>
      <c r="J86" s="81">
        <f t="shared" si="55"/>
        <v>979</v>
      </c>
      <c r="K86" s="208">
        <v>70</v>
      </c>
      <c r="L86" s="230">
        <v>66</v>
      </c>
      <c r="M86" s="230">
        <v>169</v>
      </c>
      <c r="N86" s="230">
        <v>100</v>
      </c>
      <c r="O86" s="230">
        <v>167</v>
      </c>
      <c r="P86" s="230">
        <v>381</v>
      </c>
      <c r="Q86" s="230">
        <v>150</v>
      </c>
      <c r="R86" s="230">
        <v>149</v>
      </c>
      <c r="S86" s="230">
        <v>87</v>
      </c>
      <c r="T86" s="230">
        <v>207</v>
      </c>
      <c r="U86" s="230">
        <v>396</v>
      </c>
      <c r="V86" s="230">
        <v>140</v>
      </c>
      <c r="W86" s="230"/>
      <c r="X86" s="230">
        <v>57</v>
      </c>
      <c r="Y86" s="230">
        <v>77</v>
      </c>
      <c r="Z86" s="230">
        <v>88</v>
      </c>
      <c r="AA86" s="230">
        <v>79</v>
      </c>
      <c r="AB86" s="230">
        <v>61</v>
      </c>
      <c r="AC86" s="230">
        <v>74</v>
      </c>
      <c r="AD86" s="230">
        <v>82</v>
      </c>
      <c r="AE86" s="230">
        <v>73</v>
      </c>
      <c r="AF86" s="230">
        <v>66</v>
      </c>
      <c r="AG86" s="230">
        <v>59</v>
      </c>
      <c r="AH86" s="230">
        <v>52</v>
      </c>
      <c r="AI86" s="230">
        <v>49</v>
      </c>
      <c r="AJ86" s="230">
        <v>39</v>
      </c>
      <c r="AK86" s="230">
        <v>35</v>
      </c>
      <c r="AL86" s="230">
        <v>27</v>
      </c>
      <c r="AM86" s="230">
        <v>22</v>
      </c>
      <c r="AN86" s="230">
        <v>27</v>
      </c>
      <c r="AO86" s="230">
        <v>53</v>
      </c>
      <c r="AP86" s="230">
        <v>69</v>
      </c>
      <c r="AQ86" s="230">
        <v>71</v>
      </c>
      <c r="AR86" s="230">
        <v>71</v>
      </c>
      <c r="AS86" s="230">
        <v>96</v>
      </c>
      <c r="AT86" s="230">
        <v>83</v>
      </c>
      <c r="AU86" s="230">
        <v>71</v>
      </c>
      <c r="AV86" s="230">
        <v>81</v>
      </c>
      <c r="AW86" s="230">
        <v>76</v>
      </c>
      <c r="AX86" s="230">
        <v>66</v>
      </c>
      <c r="AY86" s="230">
        <v>57</v>
      </c>
      <c r="AZ86" s="230">
        <v>45</v>
      </c>
      <c r="BA86" s="230">
        <v>38</v>
      </c>
      <c r="BB86" s="230">
        <v>31</v>
      </c>
      <c r="BC86" s="230">
        <v>26</v>
      </c>
      <c r="BD86" s="230">
        <v>21</v>
      </c>
      <c r="BE86" s="230">
        <v>24</v>
      </c>
      <c r="BF86" s="224"/>
      <c r="BG86" s="224"/>
      <c r="BH86" s="224"/>
    </row>
    <row r="87" spans="1:60" customFormat="1" hidden="1" x14ac:dyDescent="0.25">
      <c r="A87" s="1">
        <v>71</v>
      </c>
      <c r="B87" s="179" t="s">
        <v>85</v>
      </c>
      <c r="C87" s="175" t="s">
        <v>84</v>
      </c>
      <c r="D87" s="188">
        <v>5935</v>
      </c>
      <c r="E87" s="175" t="s">
        <v>86</v>
      </c>
      <c r="F87" s="198" t="s">
        <v>30</v>
      </c>
      <c r="G87" s="229">
        <f t="shared" si="52"/>
        <v>8771</v>
      </c>
      <c r="H87" s="229">
        <f t="shared" si="53"/>
        <v>764</v>
      </c>
      <c r="I87" s="80">
        <f t="shared" si="54"/>
        <v>4201</v>
      </c>
      <c r="J87" s="81">
        <f t="shared" si="55"/>
        <v>4570</v>
      </c>
      <c r="K87" s="208">
        <v>393</v>
      </c>
      <c r="L87" s="230">
        <v>371</v>
      </c>
      <c r="M87" s="230">
        <v>665</v>
      </c>
      <c r="N87" s="230">
        <v>267</v>
      </c>
      <c r="O87" s="230">
        <v>618</v>
      </c>
      <c r="P87" s="230">
        <v>1791</v>
      </c>
      <c r="Q87" s="230">
        <v>860</v>
      </c>
      <c r="R87" s="230">
        <v>665</v>
      </c>
      <c r="S87" s="230">
        <v>349</v>
      </c>
      <c r="T87" s="230">
        <v>848</v>
      </c>
      <c r="U87" s="230">
        <v>1907</v>
      </c>
      <c r="V87" s="230">
        <v>801</v>
      </c>
      <c r="W87" s="230"/>
      <c r="X87" s="230">
        <v>319</v>
      </c>
      <c r="Y87" s="230">
        <v>245</v>
      </c>
      <c r="Z87" s="230">
        <v>240</v>
      </c>
      <c r="AA87" s="230">
        <v>218</v>
      </c>
      <c r="AB87" s="230">
        <v>246</v>
      </c>
      <c r="AC87" s="230">
        <v>282</v>
      </c>
      <c r="AD87" s="230">
        <v>322</v>
      </c>
      <c r="AE87" s="230">
        <v>310</v>
      </c>
      <c r="AF87" s="230">
        <v>311</v>
      </c>
      <c r="AG87" s="230">
        <v>297</v>
      </c>
      <c r="AH87" s="230">
        <v>264</v>
      </c>
      <c r="AI87" s="230">
        <v>287</v>
      </c>
      <c r="AJ87" s="230">
        <v>228</v>
      </c>
      <c r="AK87" s="230">
        <v>208</v>
      </c>
      <c r="AL87" s="230">
        <v>151</v>
      </c>
      <c r="AM87" s="230">
        <v>128</v>
      </c>
      <c r="AN87" s="230">
        <v>145</v>
      </c>
      <c r="AO87" s="230">
        <v>300</v>
      </c>
      <c r="AP87" s="230">
        <v>266</v>
      </c>
      <c r="AQ87" s="230">
        <v>272</v>
      </c>
      <c r="AR87" s="230">
        <v>291</v>
      </c>
      <c r="AS87" s="230">
        <v>362</v>
      </c>
      <c r="AT87" s="230">
        <v>371</v>
      </c>
      <c r="AU87" s="230">
        <v>353</v>
      </c>
      <c r="AV87" s="230">
        <v>373</v>
      </c>
      <c r="AW87" s="230">
        <v>329</v>
      </c>
      <c r="AX87" s="230">
        <v>305</v>
      </c>
      <c r="AY87" s="230">
        <v>294</v>
      </c>
      <c r="AZ87" s="230">
        <v>253</v>
      </c>
      <c r="BA87" s="230">
        <v>203</v>
      </c>
      <c r="BB87" s="230">
        <v>185</v>
      </c>
      <c r="BC87" s="230">
        <v>149</v>
      </c>
      <c r="BD87" s="230">
        <v>116</v>
      </c>
      <c r="BE87" s="230">
        <v>148</v>
      </c>
      <c r="BF87" s="224"/>
      <c r="BG87" s="224"/>
      <c r="BH87" s="224"/>
    </row>
    <row r="88" spans="1:60" customFormat="1" hidden="1" x14ac:dyDescent="0.25">
      <c r="A88" s="1">
        <v>72</v>
      </c>
      <c r="B88" s="179" t="s">
        <v>85</v>
      </c>
      <c r="C88" s="175" t="s">
        <v>84</v>
      </c>
      <c r="D88" s="188">
        <v>5942</v>
      </c>
      <c r="E88" s="175" t="s">
        <v>93</v>
      </c>
      <c r="F88" s="198" t="s">
        <v>28</v>
      </c>
      <c r="G88" s="229">
        <f t="shared" si="52"/>
        <v>754</v>
      </c>
      <c r="H88" s="229">
        <f t="shared" si="53"/>
        <v>65</v>
      </c>
      <c r="I88" s="80">
        <f t="shared" si="54"/>
        <v>362</v>
      </c>
      <c r="J88" s="81">
        <f t="shared" si="55"/>
        <v>392</v>
      </c>
      <c r="K88" s="208">
        <v>33</v>
      </c>
      <c r="L88" s="230">
        <v>32</v>
      </c>
      <c r="M88" s="230">
        <v>57</v>
      </c>
      <c r="N88" s="230">
        <v>24</v>
      </c>
      <c r="O88" s="230">
        <v>53</v>
      </c>
      <c r="P88" s="230">
        <v>153</v>
      </c>
      <c r="Q88" s="230">
        <v>75</v>
      </c>
      <c r="R88" s="230">
        <v>58</v>
      </c>
      <c r="S88" s="230">
        <v>29</v>
      </c>
      <c r="T88" s="230">
        <v>74</v>
      </c>
      <c r="U88" s="230">
        <v>164</v>
      </c>
      <c r="V88" s="230">
        <v>67</v>
      </c>
      <c r="W88" s="230"/>
      <c r="X88" s="230">
        <v>27</v>
      </c>
      <c r="Y88" s="230">
        <v>21</v>
      </c>
      <c r="Z88" s="230">
        <v>21</v>
      </c>
      <c r="AA88" s="230">
        <v>20</v>
      </c>
      <c r="AB88" s="230">
        <v>21</v>
      </c>
      <c r="AC88" s="230">
        <v>24</v>
      </c>
      <c r="AD88" s="230">
        <v>28</v>
      </c>
      <c r="AE88" s="230">
        <v>27</v>
      </c>
      <c r="AF88" s="230">
        <v>26</v>
      </c>
      <c r="AG88" s="230">
        <v>25</v>
      </c>
      <c r="AH88" s="230">
        <v>23</v>
      </c>
      <c r="AI88" s="230">
        <v>24</v>
      </c>
      <c r="AJ88" s="230">
        <v>20</v>
      </c>
      <c r="AK88" s="230">
        <v>18</v>
      </c>
      <c r="AL88" s="230">
        <v>13</v>
      </c>
      <c r="AM88" s="230">
        <v>11</v>
      </c>
      <c r="AN88" s="230">
        <v>13</v>
      </c>
      <c r="AO88" s="230">
        <v>26</v>
      </c>
      <c r="AP88" s="230">
        <v>23</v>
      </c>
      <c r="AQ88" s="230">
        <v>24</v>
      </c>
      <c r="AR88" s="230">
        <v>24</v>
      </c>
      <c r="AS88" s="230">
        <v>32</v>
      </c>
      <c r="AT88" s="230">
        <v>32</v>
      </c>
      <c r="AU88" s="230">
        <v>30</v>
      </c>
      <c r="AV88" s="230">
        <v>32</v>
      </c>
      <c r="AW88" s="230">
        <v>28</v>
      </c>
      <c r="AX88" s="230">
        <v>27</v>
      </c>
      <c r="AY88" s="230">
        <v>25</v>
      </c>
      <c r="AZ88" s="230">
        <v>22</v>
      </c>
      <c r="BA88" s="230">
        <v>17</v>
      </c>
      <c r="BB88" s="230">
        <v>15</v>
      </c>
      <c r="BC88" s="230">
        <v>13</v>
      </c>
      <c r="BD88" s="230">
        <v>10</v>
      </c>
      <c r="BE88" s="230">
        <v>12</v>
      </c>
      <c r="BF88" s="224"/>
      <c r="BG88" s="224"/>
      <c r="BH88" s="224"/>
    </row>
    <row r="89" spans="1:60" customFormat="1" hidden="1" x14ac:dyDescent="0.25">
      <c r="A89" s="1">
        <v>73</v>
      </c>
      <c r="B89" s="179" t="s">
        <v>85</v>
      </c>
      <c r="C89" s="175" t="s">
        <v>84</v>
      </c>
      <c r="D89" s="188">
        <v>5936</v>
      </c>
      <c r="E89" s="175" t="s">
        <v>87</v>
      </c>
      <c r="F89" s="198" t="s">
        <v>30</v>
      </c>
      <c r="G89" s="229">
        <f t="shared" si="52"/>
        <v>5261</v>
      </c>
      <c r="H89" s="229">
        <f t="shared" si="53"/>
        <v>459</v>
      </c>
      <c r="I89" s="80">
        <f t="shared" si="54"/>
        <v>2524</v>
      </c>
      <c r="J89" s="81">
        <f t="shared" si="55"/>
        <v>2737</v>
      </c>
      <c r="K89" s="208">
        <v>235</v>
      </c>
      <c r="L89" s="230">
        <v>224</v>
      </c>
      <c r="M89" s="230">
        <v>398</v>
      </c>
      <c r="N89" s="230">
        <v>162</v>
      </c>
      <c r="O89" s="230">
        <v>372</v>
      </c>
      <c r="P89" s="230">
        <v>1075</v>
      </c>
      <c r="Q89" s="230">
        <v>517</v>
      </c>
      <c r="R89" s="230">
        <v>403</v>
      </c>
      <c r="S89" s="230">
        <v>203</v>
      </c>
      <c r="T89" s="230">
        <v>505</v>
      </c>
      <c r="U89" s="230">
        <v>1144</v>
      </c>
      <c r="V89" s="230">
        <v>482</v>
      </c>
      <c r="W89" s="230"/>
      <c r="X89" s="230">
        <v>192</v>
      </c>
      <c r="Y89" s="230">
        <v>145</v>
      </c>
      <c r="Z89" s="230">
        <v>144</v>
      </c>
      <c r="AA89" s="230">
        <v>134</v>
      </c>
      <c r="AB89" s="230">
        <v>147</v>
      </c>
      <c r="AC89" s="230">
        <v>170</v>
      </c>
      <c r="AD89" s="230">
        <v>194</v>
      </c>
      <c r="AE89" s="230">
        <v>186</v>
      </c>
      <c r="AF89" s="230">
        <v>186</v>
      </c>
      <c r="AG89" s="230">
        <v>178</v>
      </c>
      <c r="AH89" s="230">
        <v>159</v>
      </c>
      <c r="AI89" s="230">
        <v>172</v>
      </c>
      <c r="AJ89" s="230">
        <v>138</v>
      </c>
      <c r="AK89" s="230">
        <v>125</v>
      </c>
      <c r="AL89" s="230">
        <v>90</v>
      </c>
      <c r="AM89" s="230">
        <v>76</v>
      </c>
      <c r="AN89" s="230">
        <v>88</v>
      </c>
      <c r="AO89" s="230">
        <v>180</v>
      </c>
      <c r="AP89" s="230">
        <v>165</v>
      </c>
      <c r="AQ89" s="230">
        <v>162</v>
      </c>
      <c r="AR89" s="230">
        <v>165</v>
      </c>
      <c r="AS89" s="230">
        <v>218</v>
      </c>
      <c r="AT89" s="230">
        <v>221</v>
      </c>
      <c r="AU89" s="230">
        <v>211</v>
      </c>
      <c r="AV89" s="230">
        <v>225</v>
      </c>
      <c r="AW89" s="230">
        <v>197</v>
      </c>
      <c r="AX89" s="230">
        <v>184</v>
      </c>
      <c r="AY89" s="230">
        <v>175</v>
      </c>
      <c r="AZ89" s="230">
        <v>152</v>
      </c>
      <c r="BA89" s="230">
        <v>122</v>
      </c>
      <c r="BB89" s="230">
        <v>111</v>
      </c>
      <c r="BC89" s="230">
        <v>90</v>
      </c>
      <c r="BD89" s="230">
        <v>71</v>
      </c>
      <c r="BE89" s="230">
        <v>88</v>
      </c>
      <c r="BF89" s="224"/>
      <c r="BG89" s="224"/>
      <c r="BH89" s="224"/>
    </row>
    <row r="90" spans="1:60" customFormat="1" hidden="1" x14ac:dyDescent="0.25">
      <c r="A90" s="1">
        <v>74</v>
      </c>
      <c r="B90" s="179" t="s">
        <v>85</v>
      </c>
      <c r="C90" s="175" t="s">
        <v>84</v>
      </c>
      <c r="D90" s="188">
        <v>5937</v>
      </c>
      <c r="E90" s="175" t="s">
        <v>88</v>
      </c>
      <c r="F90" s="198" t="s">
        <v>30</v>
      </c>
      <c r="G90" s="229">
        <f t="shared" si="52"/>
        <v>8843</v>
      </c>
      <c r="H90" s="229">
        <f t="shared" si="53"/>
        <v>770</v>
      </c>
      <c r="I90" s="80">
        <f t="shared" si="54"/>
        <v>4236</v>
      </c>
      <c r="J90" s="81">
        <f t="shared" si="55"/>
        <v>4607</v>
      </c>
      <c r="K90" s="208">
        <v>393</v>
      </c>
      <c r="L90" s="230">
        <v>377</v>
      </c>
      <c r="M90" s="230">
        <v>668</v>
      </c>
      <c r="N90" s="230">
        <v>271</v>
      </c>
      <c r="O90" s="230">
        <v>625</v>
      </c>
      <c r="P90" s="230">
        <v>1804</v>
      </c>
      <c r="Q90" s="230">
        <v>868</v>
      </c>
      <c r="R90" s="230">
        <v>676</v>
      </c>
      <c r="S90" s="230">
        <v>342</v>
      </c>
      <c r="T90" s="230">
        <v>851</v>
      </c>
      <c r="U90" s="230">
        <v>1927</v>
      </c>
      <c r="V90" s="230">
        <v>811</v>
      </c>
      <c r="W90" s="230"/>
      <c r="X90" s="230">
        <v>320</v>
      </c>
      <c r="Y90" s="230">
        <v>245</v>
      </c>
      <c r="Z90" s="230">
        <v>242</v>
      </c>
      <c r="AA90" s="230">
        <v>224</v>
      </c>
      <c r="AB90" s="230">
        <v>247</v>
      </c>
      <c r="AC90" s="230">
        <v>286</v>
      </c>
      <c r="AD90" s="230">
        <v>325</v>
      </c>
      <c r="AE90" s="230">
        <v>313</v>
      </c>
      <c r="AF90" s="230">
        <v>313</v>
      </c>
      <c r="AG90" s="230">
        <v>298</v>
      </c>
      <c r="AH90" s="230">
        <v>267</v>
      </c>
      <c r="AI90" s="230">
        <v>288</v>
      </c>
      <c r="AJ90" s="230">
        <v>231</v>
      </c>
      <c r="AK90" s="230">
        <v>210</v>
      </c>
      <c r="AL90" s="230">
        <v>151</v>
      </c>
      <c r="AM90" s="230">
        <v>128</v>
      </c>
      <c r="AN90" s="230">
        <v>148</v>
      </c>
      <c r="AO90" s="230">
        <v>304</v>
      </c>
      <c r="AP90" s="230">
        <v>275</v>
      </c>
      <c r="AQ90" s="230">
        <v>271</v>
      </c>
      <c r="AR90" s="230">
        <v>280</v>
      </c>
      <c r="AS90" s="230">
        <v>366</v>
      </c>
      <c r="AT90" s="230">
        <v>373</v>
      </c>
      <c r="AU90" s="230">
        <v>356</v>
      </c>
      <c r="AV90" s="230">
        <v>377</v>
      </c>
      <c r="AW90" s="230">
        <v>332</v>
      </c>
      <c r="AX90" s="230">
        <v>311</v>
      </c>
      <c r="AY90" s="230">
        <v>295</v>
      </c>
      <c r="AZ90" s="230">
        <v>256</v>
      </c>
      <c r="BA90" s="230">
        <v>205</v>
      </c>
      <c r="BB90" s="230">
        <v>187</v>
      </c>
      <c r="BC90" s="230">
        <v>152</v>
      </c>
      <c r="BD90" s="230">
        <v>119</v>
      </c>
      <c r="BE90" s="230">
        <v>148</v>
      </c>
      <c r="BF90" s="224"/>
      <c r="BG90" s="224"/>
      <c r="BH90" s="224"/>
    </row>
    <row r="91" spans="1:60" customFormat="1" hidden="1" x14ac:dyDescent="0.25">
      <c r="A91" s="1">
        <v>75</v>
      </c>
      <c r="B91" s="179" t="s">
        <v>85</v>
      </c>
      <c r="C91" s="175" t="s">
        <v>84</v>
      </c>
      <c r="D91" s="188">
        <v>5938</v>
      </c>
      <c r="E91" s="175" t="s">
        <v>89</v>
      </c>
      <c r="F91" s="198" t="s">
        <v>49</v>
      </c>
      <c r="G91" s="229">
        <f t="shared" si="52"/>
        <v>8720</v>
      </c>
      <c r="H91" s="229">
        <f t="shared" si="53"/>
        <v>762</v>
      </c>
      <c r="I91" s="80">
        <f t="shared" si="54"/>
        <v>4178</v>
      </c>
      <c r="J91" s="81">
        <f t="shared" si="55"/>
        <v>4542</v>
      </c>
      <c r="K91" s="208">
        <v>389</v>
      </c>
      <c r="L91" s="230">
        <v>373</v>
      </c>
      <c r="M91" s="230">
        <v>658</v>
      </c>
      <c r="N91" s="230">
        <v>267</v>
      </c>
      <c r="O91" s="230">
        <v>617</v>
      </c>
      <c r="P91" s="230">
        <v>1780</v>
      </c>
      <c r="Q91" s="230">
        <v>856</v>
      </c>
      <c r="R91" s="230">
        <v>667</v>
      </c>
      <c r="S91" s="230">
        <v>338</v>
      </c>
      <c r="T91" s="230">
        <v>839</v>
      </c>
      <c r="U91" s="230">
        <v>1900</v>
      </c>
      <c r="V91" s="230">
        <v>798</v>
      </c>
      <c r="W91" s="230"/>
      <c r="X91" s="230">
        <v>317</v>
      </c>
      <c r="Y91" s="230">
        <v>241</v>
      </c>
      <c r="Z91" s="230">
        <v>238</v>
      </c>
      <c r="AA91" s="230">
        <v>220</v>
      </c>
      <c r="AB91" s="230">
        <v>244</v>
      </c>
      <c r="AC91" s="230">
        <v>282</v>
      </c>
      <c r="AD91" s="230">
        <v>320</v>
      </c>
      <c r="AE91" s="230">
        <v>309</v>
      </c>
      <c r="AF91" s="230">
        <v>309</v>
      </c>
      <c r="AG91" s="230">
        <v>294</v>
      </c>
      <c r="AH91" s="230">
        <v>263</v>
      </c>
      <c r="AI91" s="230">
        <v>285</v>
      </c>
      <c r="AJ91" s="230">
        <v>228</v>
      </c>
      <c r="AK91" s="230">
        <v>207</v>
      </c>
      <c r="AL91" s="230">
        <v>149</v>
      </c>
      <c r="AM91" s="230">
        <v>126</v>
      </c>
      <c r="AN91" s="230">
        <v>146</v>
      </c>
      <c r="AO91" s="230">
        <v>300</v>
      </c>
      <c r="AP91" s="230">
        <v>271</v>
      </c>
      <c r="AQ91" s="230">
        <v>267</v>
      </c>
      <c r="AR91" s="230">
        <v>277</v>
      </c>
      <c r="AS91" s="230">
        <v>361</v>
      </c>
      <c r="AT91" s="230">
        <v>368</v>
      </c>
      <c r="AU91" s="230">
        <v>351</v>
      </c>
      <c r="AV91" s="230">
        <v>371</v>
      </c>
      <c r="AW91" s="230">
        <v>327</v>
      </c>
      <c r="AX91" s="230">
        <v>307</v>
      </c>
      <c r="AY91" s="230">
        <v>291</v>
      </c>
      <c r="AZ91" s="230">
        <v>253</v>
      </c>
      <c r="BA91" s="230">
        <v>202</v>
      </c>
      <c r="BB91" s="230">
        <v>184</v>
      </c>
      <c r="BC91" s="230">
        <v>150</v>
      </c>
      <c r="BD91" s="230">
        <v>117</v>
      </c>
      <c r="BE91" s="230">
        <v>145</v>
      </c>
      <c r="BF91" s="224"/>
      <c r="BG91" s="224"/>
      <c r="BH91" s="224"/>
    </row>
    <row r="92" spans="1:60" customFormat="1" hidden="1" x14ac:dyDescent="0.25">
      <c r="A92" s="1">
        <v>76</v>
      </c>
      <c r="B92" s="179" t="s">
        <v>85</v>
      </c>
      <c r="C92" s="175" t="s">
        <v>84</v>
      </c>
      <c r="D92" s="188">
        <v>5941</v>
      </c>
      <c r="E92" s="175" t="s">
        <v>92</v>
      </c>
      <c r="F92" s="198" t="s">
        <v>28</v>
      </c>
      <c r="G92" s="229">
        <f t="shared" si="52"/>
        <v>3151</v>
      </c>
      <c r="H92" s="229">
        <f t="shared" si="53"/>
        <v>275</v>
      </c>
      <c r="I92" s="80">
        <f t="shared" si="54"/>
        <v>1512</v>
      </c>
      <c r="J92" s="81">
        <f t="shared" si="55"/>
        <v>1639</v>
      </c>
      <c r="K92" s="208">
        <v>141</v>
      </c>
      <c r="L92" s="230">
        <v>134</v>
      </c>
      <c r="M92" s="230">
        <v>239</v>
      </c>
      <c r="N92" s="230">
        <v>96</v>
      </c>
      <c r="O92" s="230">
        <v>223</v>
      </c>
      <c r="P92" s="230">
        <v>644</v>
      </c>
      <c r="Q92" s="230">
        <v>310</v>
      </c>
      <c r="R92" s="230">
        <v>242</v>
      </c>
      <c r="S92" s="230">
        <v>121</v>
      </c>
      <c r="T92" s="230">
        <v>302</v>
      </c>
      <c r="U92" s="230">
        <v>685</v>
      </c>
      <c r="V92" s="230">
        <v>289</v>
      </c>
      <c r="W92" s="230"/>
      <c r="X92" s="230">
        <v>115</v>
      </c>
      <c r="Y92" s="230">
        <v>87</v>
      </c>
      <c r="Z92" s="230">
        <v>87</v>
      </c>
      <c r="AA92" s="230">
        <v>79</v>
      </c>
      <c r="AB92" s="230">
        <v>88</v>
      </c>
      <c r="AC92" s="230">
        <v>102</v>
      </c>
      <c r="AD92" s="230">
        <v>116</v>
      </c>
      <c r="AE92" s="230">
        <v>112</v>
      </c>
      <c r="AF92" s="230">
        <v>112</v>
      </c>
      <c r="AG92" s="230">
        <v>106</v>
      </c>
      <c r="AH92" s="230">
        <v>95</v>
      </c>
      <c r="AI92" s="230">
        <v>103</v>
      </c>
      <c r="AJ92" s="230">
        <v>82</v>
      </c>
      <c r="AK92" s="230">
        <v>75</v>
      </c>
      <c r="AL92" s="230">
        <v>54</v>
      </c>
      <c r="AM92" s="230">
        <v>46</v>
      </c>
      <c r="AN92" s="230">
        <v>53</v>
      </c>
      <c r="AO92" s="230">
        <v>108</v>
      </c>
      <c r="AP92" s="230">
        <v>100</v>
      </c>
      <c r="AQ92" s="230">
        <v>95</v>
      </c>
      <c r="AR92" s="230">
        <v>99</v>
      </c>
      <c r="AS92" s="230">
        <v>130</v>
      </c>
      <c r="AT92" s="230">
        <v>133</v>
      </c>
      <c r="AU92" s="230">
        <v>126</v>
      </c>
      <c r="AV92" s="230">
        <v>134</v>
      </c>
      <c r="AW92" s="230">
        <v>118</v>
      </c>
      <c r="AX92" s="230">
        <v>111</v>
      </c>
      <c r="AY92" s="230">
        <v>105</v>
      </c>
      <c r="AZ92" s="230">
        <v>91</v>
      </c>
      <c r="BA92" s="230">
        <v>74</v>
      </c>
      <c r="BB92" s="230">
        <v>66</v>
      </c>
      <c r="BC92" s="230">
        <v>54</v>
      </c>
      <c r="BD92" s="230">
        <v>42</v>
      </c>
      <c r="BE92" s="230">
        <v>53</v>
      </c>
      <c r="BF92" s="224"/>
      <c r="BG92" s="224"/>
      <c r="BH92" s="224"/>
    </row>
    <row r="93" spans="1:60" customFormat="1" ht="15" hidden="1" customHeight="1" x14ac:dyDescent="0.25">
      <c r="A93" s="6"/>
      <c r="B93" s="179" t="s">
        <v>85</v>
      </c>
      <c r="C93" s="175" t="s">
        <v>84</v>
      </c>
      <c r="D93" s="188">
        <v>5940</v>
      </c>
      <c r="E93" s="175" t="s">
        <v>91</v>
      </c>
      <c r="F93" s="198" t="s">
        <v>28</v>
      </c>
      <c r="G93" s="229">
        <f t="shared" si="52"/>
        <v>7267</v>
      </c>
      <c r="H93" s="229">
        <f t="shared" si="53"/>
        <v>633</v>
      </c>
      <c r="I93" s="80">
        <f t="shared" si="54"/>
        <v>3483</v>
      </c>
      <c r="J93" s="81">
        <f t="shared" si="55"/>
        <v>3784</v>
      </c>
      <c r="K93" s="208">
        <v>323</v>
      </c>
      <c r="L93" s="230">
        <v>310</v>
      </c>
      <c r="M93" s="230">
        <v>549</v>
      </c>
      <c r="N93" s="230">
        <v>223</v>
      </c>
      <c r="O93" s="230">
        <v>514</v>
      </c>
      <c r="P93" s="230">
        <v>1483</v>
      </c>
      <c r="Q93" s="230">
        <v>714</v>
      </c>
      <c r="R93" s="230">
        <v>556</v>
      </c>
      <c r="S93" s="230">
        <v>280</v>
      </c>
      <c r="T93" s="230">
        <v>701</v>
      </c>
      <c r="U93" s="230">
        <v>1582</v>
      </c>
      <c r="V93" s="230">
        <v>665</v>
      </c>
      <c r="W93" s="230"/>
      <c r="X93" s="230">
        <v>263</v>
      </c>
      <c r="Y93" s="230">
        <v>202</v>
      </c>
      <c r="Z93" s="230">
        <v>199</v>
      </c>
      <c r="AA93" s="230">
        <v>184</v>
      </c>
      <c r="AB93" s="230">
        <v>203</v>
      </c>
      <c r="AC93" s="230">
        <v>235</v>
      </c>
      <c r="AD93" s="230">
        <v>267</v>
      </c>
      <c r="AE93" s="230">
        <v>258</v>
      </c>
      <c r="AF93" s="230">
        <v>257</v>
      </c>
      <c r="AG93" s="230">
        <v>245</v>
      </c>
      <c r="AH93" s="230">
        <v>219</v>
      </c>
      <c r="AI93" s="230">
        <v>237</v>
      </c>
      <c r="AJ93" s="230">
        <v>190</v>
      </c>
      <c r="AK93" s="230">
        <v>173</v>
      </c>
      <c r="AL93" s="230">
        <v>124</v>
      </c>
      <c r="AM93" s="230">
        <v>105</v>
      </c>
      <c r="AN93" s="230">
        <v>122</v>
      </c>
      <c r="AO93" s="230">
        <v>250</v>
      </c>
      <c r="AP93" s="230">
        <v>225</v>
      </c>
      <c r="AQ93" s="230">
        <v>223</v>
      </c>
      <c r="AR93" s="230">
        <v>230</v>
      </c>
      <c r="AS93" s="230">
        <v>302</v>
      </c>
      <c r="AT93" s="230">
        <v>307</v>
      </c>
      <c r="AU93" s="230">
        <v>292</v>
      </c>
      <c r="AV93" s="230">
        <v>309</v>
      </c>
      <c r="AW93" s="230">
        <v>273</v>
      </c>
      <c r="AX93" s="230">
        <v>255</v>
      </c>
      <c r="AY93" s="230">
        <v>243</v>
      </c>
      <c r="AZ93" s="230">
        <v>210</v>
      </c>
      <c r="BA93" s="230">
        <v>168</v>
      </c>
      <c r="BB93" s="230">
        <v>153</v>
      </c>
      <c r="BC93" s="230">
        <v>125</v>
      </c>
      <c r="BD93" s="230">
        <v>98</v>
      </c>
      <c r="BE93" s="230">
        <v>121</v>
      </c>
      <c r="BF93" s="224"/>
      <c r="BG93" s="224"/>
      <c r="BH93" s="224"/>
    </row>
    <row r="94" spans="1:60" customFormat="1" hidden="1" x14ac:dyDescent="0.25">
      <c r="A94" s="1">
        <v>77</v>
      </c>
      <c r="B94" s="179" t="s">
        <v>85</v>
      </c>
      <c r="C94" s="175" t="s">
        <v>84</v>
      </c>
      <c r="D94" s="188">
        <v>5939</v>
      </c>
      <c r="E94" s="175" t="s">
        <v>90</v>
      </c>
      <c r="F94" s="198" t="s">
        <v>28</v>
      </c>
      <c r="G94" s="229">
        <f t="shared" si="52"/>
        <v>1730</v>
      </c>
      <c r="H94" s="229">
        <f t="shared" si="53"/>
        <v>150</v>
      </c>
      <c r="I94" s="80">
        <f t="shared" si="54"/>
        <v>827</v>
      </c>
      <c r="J94" s="81">
        <f t="shared" si="55"/>
        <v>903</v>
      </c>
      <c r="K94" s="208">
        <v>76</v>
      </c>
      <c r="L94" s="230">
        <v>74</v>
      </c>
      <c r="M94" s="230">
        <v>130</v>
      </c>
      <c r="N94" s="230">
        <v>53</v>
      </c>
      <c r="O94" s="230">
        <v>122</v>
      </c>
      <c r="P94" s="230">
        <v>352</v>
      </c>
      <c r="Q94" s="230">
        <v>170</v>
      </c>
      <c r="R94" s="230">
        <v>135</v>
      </c>
      <c r="S94" s="230">
        <v>65</v>
      </c>
      <c r="T94" s="230">
        <v>167</v>
      </c>
      <c r="U94" s="230">
        <v>377</v>
      </c>
      <c r="V94" s="230">
        <v>159</v>
      </c>
      <c r="W94" s="230"/>
      <c r="X94" s="230">
        <v>62</v>
      </c>
      <c r="Y94" s="230">
        <v>48</v>
      </c>
      <c r="Z94" s="230">
        <v>47</v>
      </c>
      <c r="AA94" s="230">
        <v>44</v>
      </c>
      <c r="AB94" s="230">
        <v>48</v>
      </c>
      <c r="AC94" s="230">
        <v>56</v>
      </c>
      <c r="AD94" s="230">
        <v>64</v>
      </c>
      <c r="AE94" s="230">
        <v>61</v>
      </c>
      <c r="AF94" s="230">
        <v>61</v>
      </c>
      <c r="AG94" s="230">
        <v>58</v>
      </c>
      <c r="AH94" s="230">
        <v>52</v>
      </c>
      <c r="AI94" s="230">
        <v>56</v>
      </c>
      <c r="AJ94" s="230">
        <v>45</v>
      </c>
      <c r="AK94" s="230">
        <v>41</v>
      </c>
      <c r="AL94" s="230">
        <v>30</v>
      </c>
      <c r="AM94" s="230">
        <v>25</v>
      </c>
      <c r="AN94" s="230">
        <v>29</v>
      </c>
      <c r="AO94" s="230">
        <v>59</v>
      </c>
      <c r="AP94" s="230">
        <v>56</v>
      </c>
      <c r="AQ94" s="230">
        <v>53</v>
      </c>
      <c r="AR94" s="230">
        <v>54</v>
      </c>
      <c r="AS94" s="230">
        <v>72</v>
      </c>
      <c r="AT94" s="230">
        <v>73</v>
      </c>
      <c r="AU94" s="230">
        <v>69</v>
      </c>
      <c r="AV94" s="230">
        <v>74</v>
      </c>
      <c r="AW94" s="230">
        <v>65</v>
      </c>
      <c r="AX94" s="230">
        <v>61</v>
      </c>
      <c r="AY94" s="230">
        <v>58</v>
      </c>
      <c r="AZ94" s="230">
        <v>50</v>
      </c>
      <c r="BA94" s="230">
        <v>40</v>
      </c>
      <c r="BB94" s="230">
        <v>37</v>
      </c>
      <c r="BC94" s="230">
        <v>30</v>
      </c>
      <c r="BD94" s="230">
        <v>23</v>
      </c>
      <c r="BE94" s="230">
        <v>29</v>
      </c>
      <c r="BF94" s="224"/>
      <c r="BG94" s="224"/>
      <c r="BH94" s="224"/>
    </row>
    <row r="95" spans="1:60" customFormat="1" ht="15.75" hidden="1" thickBot="1" x14ac:dyDescent="0.3">
      <c r="A95" s="1">
        <v>78</v>
      </c>
      <c r="B95" s="179" t="s">
        <v>20</v>
      </c>
      <c r="C95" s="175" t="s">
        <v>84</v>
      </c>
      <c r="D95" s="188">
        <v>5944</v>
      </c>
      <c r="E95" s="175" t="s">
        <v>95</v>
      </c>
      <c r="F95" s="198" t="s">
        <v>30</v>
      </c>
      <c r="G95" s="229">
        <f t="shared" si="52"/>
        <v>16277</v>
      </c>
      <c r="H95" s="229">
        <f t="shared" si="53"/>
        <v>1133</v>
      </c>
      <c r="I95" s="80">
        <f t="shared" si="54"/>
        <v>8074</v>
      </c>
      <c r="J95" s="81">
        <f t="shared" si="55"/>
        <v>8203</v>
      </c>
      <c r="K95" s="208">
        <v>579</v>
      </c>
      <c r="L95" s="230">
        <v>554</v>
      </c>
      <c r="M95" s="230">
        <v>1409</v>
      </c>
      <c r="N95" s="230">
        <v>819</v>
      </c>
      <c r="O95" s="230">
        <v>1404</v>
      </c>
      <c r="P95" s="230">
        <v>3178</v>
      </c>
      <c r="Q95" s="230">
        <v>1264</v>
      </c>
      <c r="R95" s="230">
        <v>1248</v>
      </c>
      <c r="S95" s="230">
        <v>742</v>
      </c>
      <c r="T95" s="230">
        <v>1732</v>
      </c>
      <c r="U95" s="230">
        <v>3312</v>
      </c>
      <c r="V95" s="230">
        <v>1169</v>
      </c>
      <c r="W95" s="230"/>
      <c r="X95" s="230">
        <v>470</v>
      </c>
      <c r="Y95" s="230">
        <v>646</v>
      </c>
      <c r="Z95" s="230">
        <v>727</v>
      </c>
      <c r="AA95" s="230">
        <v>662</v>
      </c>
      <c r="AB95" s="230">
        <v>506</v>
      </c>
      <c r="AC95" s="230">
        <v>621</v>
      </c>
      <c r="AD95" s="230">
        <v>684</v>
      </c>
      <c r="AE95" s="230">
        <v>606</v>
      </c>
      <c r="AF95" s="230">
        <v>553</v>
      </c>
      <c r="AG95" s="230">
        <v>491</v>
      </c>
      <c r="AH95" s="230">
        <v>435</v>
      </c>
      <c r="AI95" s="230">
        <v>409</v>
      </c>
      <c r="AJ95" s="230">
        <v>327</v>
      </c>
      <c r="AK95" s="230">
        <v>295</v>
      </c>
      <c r="AL95" s="230">
        <v>228</v>
      </c>
      <c r="AM95" s="230">
        <v>189</v>
      </c>
      <c r="AN95" s="230">
        <v>225</v>
      </c>
      <c r="AO95" s="230">
        <v>446</v>
      </c>
      <c r="AP95" s="230">
        <v>568</v>
      </c>
      <c r="AQ95" s="230">
        <v>604</v>
      </c>
      <c r="AR95" s="230">
        <v>604</v>
      </c>
      <c r="AS95" s="230">
        <v>804</v>
      </c>
      <c r="AT95" s="230">
        <v>696</v>
      </c>
      <c r="AU95" s="230">
        <v>591</v>
      </c>
      <c r="AV95" s="230">
        <v>682</v>
      </c>
      <c r="AW95" s="230">
        <v>633</v>
      </c>
      <c r="AX95" s="230">
        <v>548</v>
      </c>
      <c r="AY95" s="230">
        <v>480</v>
      </c>
      <c r="AZ95" s="230">
        <v>378</v>
      </c>
      <c r="BA95" s="230">
        <v>313</v>
      </c>
      <c r="BB95" s="230">
        <v>262</v>
      </c>
      <c r="BC95" s="230">
        <v>219</v>
      </c>
      <c r="BD95" s="230">
        <v>175</v>
      </c>
      <c r="BE95" s="230">
        <v>200</v>
      </c>
      <c r="BF95" s="224"/>
      <c r="BG95" s="224"/>
      <c r="BH95" s="224"/>
    </row>
    <row r="96" spans="1:60" customFormat="1" ht="15.75" hidden="1" thickBot="1" x14ac:dyDescent="0.3">
      <c r="A96" s="1">
        <v>79</v>
      </c>
      <c r="B96" s="192" t="s">
        <v>0</v>
      </c>
      <c r="C96" s="193" t="s">
        <v>139</v>
      </c>
      <c r="D96" s="176" t="s">
        <v>1</v>
      </c>
      <c r="E96" s="176" t="s">
        <v>198</v>
      </c>
      <c r="F96" s="199"/>
      <c r="G96" s="266">
        <f>SUM(G97:G104)</f>
        <v>199164</v>
      </c>
      <c r="H96" s="217">
        <f t="shared" ref="H96:BE96" si="56">SUM(H97:H104)</f>
        <v>13863</v>
      </c>
      <c r="I96" s="217">
        <f t="shared" si="56"/>
        <v>98800</v>
      </c>
      <c r="J96" s="217">
        <f t="shared" si="56"/>
        <v>100364</v>
      </c>
      <c r="K96" s="217">
        <f t="shared" si="56"/>
        <v>7095</v>
      </c>
      <c r="L96" s="232">
        <v>6768</v>
      </c>
      <c r="M96" s="232">
        <f t="shared" si="56"/>
        <v>17246</v>
      </c>
      <c r="N96" s="232">
        <f t="shared" si="56"/>
        <v>10026</v>
      </c>
      <c r="O96" s="232">
        <f t="shared" si="56"/>
        <v>17167</v>
      </c>
      <c r="P96" s="232">
        <f t="shared" si="56"/>
        <v>38904</v>
      </c>
      <c r="Q96" s="232">
        <f t="shared" si="56"/>
        <v>15457</v>
      </c>
      <c r="R96" s="232">
        <f t="shared" si="56"/>
        <v>15274</v>
      </c>
      <c r="S96" s="232">
        <f t="shared" si="56"/>
        <v>9079</v>
      </c>
      <c r="T96" s="232">
        <f t="shared" si="56"/>
        <v>21195</v>
      </c>
      <c r="U96" s="232">
        <f t="shared" si="56"/>
        <v>40513</v>
      </c>
      <c r="V96" s="232">
        <f t="shared" si="56"/>
        <v>14303</v>
      </c>
      <c r="W96" s="232"/>
      <c r="X96" s="232">
        <f t="shared" si="56"/>
        <v>5756</v>
      </c>
      <c r="Y96" s="232">
        <f t="shared" si="56"/>
        <v>7900</v>
      </c>
      <c r="Z96" s="232">
        <f t="shared" si="56"/>
        <v>8904</v>
      </c>
      <c r="AA96" s="232">
        <f t="shared" si="56"/>
        <v>8094</v>
      </c>
      <c r="AB96" s="232">
        <f t="shared" si="56"/>
        <v>6191</v>
      </c>
      <c r="AC96" s="232">
        <f t="shared" si="56"/>
        <v>7594</v>
      </c>
      <c r="AD96" s="232">
        <f t="shared" si="56"/>
        <v>8376</v>
      </c>
      <c r="AE96" s="232">
        <f t="shared" si="56"/>
        <v>7411</v>
      </c>
      <c r="AF96" s="232">
        <f t="shared" si="56"/>
        <v>6771</v>
      </c>
      <c r="AG96" s="232">
        <f t="shared" si="56"/>
        <v>6013</v>
      </c>
      <c r="AH96" s="232">
        <f t="shared" si="56"/>
        <v>5328</v>
      </c>
      <c r="AI96" s="232">
        <f t="shared" si="56"/>
        <v>5005</v>
      </c>
      <c r="AJ96" s="232">
        <f t="shared" si="56"/>
        <v>4005</v>
      </c>
      <c r="AK96" s="232">
        <f t="shared" si="56"/>
        <v>3615</v>
      </c>
      <c r="AL96" s="232">
        <f t="shared" si="56"/>
        <v>2788</v>
      </c>
      <c r="AM96" s="232">
        <f t="shared" si="56"/>
        <v>2304</v>
      </c>
      <c r="AN96" s="232">
        <f t="shared" si="56"/>
        <v>2745</v>
      </c>
      <c r="AO96" s="232">
        <f t="shared" si="56"/>
        <v>5448</v>
      </c>
      <c r="AP96" s="232">
        <f t="shared" si="56"/>
        <v>6963</v>
      </c>
      <c r="AQ96" s="232">
        <f t="shared" si="56"/>
        <v>7391</v>
      </c>
      <c r="AR96" s="232">
        <f t="shared" si="56"/>
        <v>7385</v>
      </c>
      <c r="AS96" s="232">
        <f t="shared" si="56"/>
        <v>9838</v>
      </c>
      <c r="AT96" s="232">
        <f t="shared" si="56"/>
        <v>8523</v>
      </c>
      <c r="AU96" s="232">
        <f t="shared" si="56"/>
        <v>7231</v>
      </c>
      <c r="AV96" s="232">
        <f t="shared" si="56"/>
        <v>8348</v>
      </c>
      <c r="AW96" s="232">
        <f t="shared" si="56"/>
        <v>7735</v>
      </c>
      <c r="AX96" s="232">
        <f t="shared" si="56"/>
        <v>6709</v>
      </c>
      <c r="AY96" s="232">
        <f t="shared" si="56"/>
        <v>5869</v>
      </c>
      <c r="AZ96" s="232">
        <f t="shared" si="56"/>
        <v>4621</v>
      </c>
      <c r="BA96" s="232">
        <f t="shared" si="56"/>
        <v>3828</v>
      </c>
      <c r="BB96" s="232">
        <f t="shared" si="56"/>
        <v>3208</v>
      </c>
      <c r="BC96" s="232">
        <f t="shared" si="56"/>
        <v>2678</v>
      </c>
      <c r="BD96" s="232">
        <f t="shared" si="56"/>
        <v>2144</v>
      </c>
      <c r="BE96" s="232">
        <f t="shared" si="56"/>
        <v>2445</v>
      </c>
      <c r="BF96" s="224"/>
      <c r="BG96" s="224"/>
      <c r="BH96" s="224"/>
    </row>
    <row r="97" spans="1:94" customFormat="1" hidden="1" x14ac:dyDescent="0.25">
      <c r="A97" s="1">
        <v>80</v>
      </c>
      <c r="B97" s="177" t="s">
        <v>20</v>
      </c>
      <c r="C97" s="178" t="s">
        <v>84</v>
      </c>
      <c r="D97" s="189">
        <v>5897</v>
      </c>
      <c r="E97" s="178" t="s">
        <v>108</v>
      </c>
      <c r="F97" s="200" t="s">
        <v>30</v>
      </c>
      <c r="G97" s="229">
        <f t="shared" ref="G97:G104" si="57">+I97+J97</f>
        <v>46246</v>
      </c>
      <c r="H97" s="229">
        <f t="shared" ref="H97:H104" si="58">+K97+L97</f>
        <v>3218</v>
      </c>
      <c r="I97" s="80">
        <f t="shared" si="54"/>
        <v>22940</v>
      </c>
      <c r="J97" s="81">
        <f t="shared" si="55"/>
        <v>23306</v>
      </c>
      <c r="K97" s="210">
        <v>1647</v>
      </c>
      <c r="L97" s="234">
        <v>1571</v>
      </c>
      <c r="M97" s="234">
        <v>4002</v>
      </c>
      <c r="N97" s="234">
        <v>2327</v>
      </c>
      <c r="O97" s="234">
        <v>3987</v>
      </c>
      <c r="P97" s="234">
        <v>9033</v>
      </c>
      <c r="Q97" s="234">
        <v>3591</v>
      </c>
      <c r="R97" s="234">
        <v>3546</v>
      </c>
      <c r="S97" s="234">
        <v>2108</v>
      </c>
      <c r="T97" s="234">
        <v>4923</v>
      </c>
      <c r="U97" s="234">
        <v>9408</v>
      </c>
      <c r="V97" s="234">
        <v>3321</v>
      </c>
      <c r="W97" s="234"/>
      <c r="X97" s="234">
        <v>1336</v>
      </c>
      <c r="Y97" s="234">
        <v>1833</v>
      </c>
      <c r="Z97" s="234">
        <v>2068</v>
      </c>
      <c r="AA97" s="234">
        <v>1878</v>
      </c>
      <c r="AB97" s="234">
        <v>1437</v>
      </c>
      <c r="AC97" s="234">
        <v>1764</v>
      </c>
      <c r="AD97" s="234">
        <v>1944</v>
      </c>
      <c r="AE97" s="234">
        <v>1720</v>
      </c>
      <c r="AF97" s="234">
        <v>1572</v>
      </c>
      <c r="AG97" s="234">
        <v>1396</v>
      </c>
      <c r="AH97" s="234">
        <v>1238</v>
      </c>
      <c r="AI97" s="234">
        <v>1163</v>
      </c>
      <c r="AJ97" s="234">
        <v>931</v>
      </c>
      <c r="AK97" s="234">
        <v>841</v>
      </c>
      <c r="AL97" s="234">
        <v>648</v>
      </c>
      <c r="AM97" s="234">
        <v>534</v>
      </c>
      <c r="AN97" s="234">
        <v>637</v>
      </c>
      <c r="AO97" s="234">
        <v>1265</v>
      </c>
      <c r="AP97" s="234">
        <v>1616</v>
      </c>
      <c r="AQ97" s="234">
        <v>1718</v>
      </c>
      <c r="AR97" s="234">
        <v>1713</v>
      </c>
      <c r="AS97" s="234">
        <v>2285</v>
      </c>
      <c r="AT97" s="234">
        <v>1980</v>
      </c>
      <c r="AU97" s="234">
        <v>1678</v>
      </c>
      <c r="AV97" s="234">
        <v>1937</v>
      </c>
      <c r="AW97" s="234">
        <v>1797</v>
      </c>
      <c r="AX97" s="234">
        <v>1558</v>
      </c>
      <c r="AY97" s="234">
        <v>1364</v>
      </c>
      <c r="AZ97" s="234">
        <v>1074</v>
      </c>
      <c r="BA97" s="234">
        <v>889</v>
      </c>
      <c r="BB97" s="234">
        <v>745</v>
      </c>
      <c r="BC97" s="234">
        <v>623</v>
      </c>
      <c r="BD97" s="234">
        <v>497</v>
      </c>
      <c r="BE97" s="234">
        <v>567</v>
      </c>
      <c r="BF97" s="224"/>
      <c r="BG97" s="224"/>
      <c r="BH97" s="224"/>
      <c r="BI97" s="194"/>
    </row>
    <row r="98" spans="1:94" customFormat="1" hidden="1" x14ac:dyDescent="0.25">
      <c r="A98" s="1">
        <v>81</v>
      </c>
      <c r="B98" s="179" t="s">
        <v>20</v>
      </c>
      <c r="C98" s="175" t="s">
        <v>84</v>
      </c>
      <c r="D98" s="188">
        <v>5901</v>
      </c>
      <c r="E98" s="175" t="s">
        <v>112</v>
      </c>
      <c r="F98" s="198" t="s">
        <v>28</v>
      </c>
      <c r="G98" s="229">
        <f t="shared" si="57"/>
        <v>15118</v>
      </c>
      <c r="H98" s="229">
        <f t="shared" si="58"/>
        <v>1052</v>
      </c>
      <c r="I98" s="80">
        <f t="shared" si="54"/>
        <v>7501</v>
      </c>
      <c r="J98" s="81">
        <f t="shared" si="55"/>
        <v>7617</v>
      </c>
      <c r="K98" s="208">
        <v>538</v>
      </c>
      <c r="L98" s="230">
        <v>514</v>
      </c>
      <c r="M98" s="230">
        <v>1308</v>
      </c>
      <c r="N98" s="230">
        <v>762</v>
      </c>
      <c r="O98" s="230">
        <v>1303</v>
      </c>
      <c r="P98" s="230">
        <v>2954</v>
      </c>
      <c r="Q98" s="230">
        <v>1174</v>
      </c>
      <c r="R98" s="230">
        <v>1159</v>
      </c>
      <c r="S98" s="230">
        <v>689</v>
      </c>
      <c r="T98" s="230">
        <v>1609</v>
      </c>
      <c r="U98" s="230">
        <v>3075</v>
      </c>
      <c r="V98" s="230">
        <v>1085</v>
      </c>
      <c r="W98" s="230"/>
      <c r="X98" s="230">
        <v>436</v>
      </c>
      <c r="Y98" s="230">
        <v>599</v>
      </c>
      <c r="Z98" s="230">
        <v>676</v>
      </c>
      <c r="AA98" s="230">
        <v>616</v>
      </c>
      <c r="AB98" s="230">
        <v>470</v>
      </c>
      <c r="AC98" s="230">
        <v>576</v>
      </c>
      <c r="AD98" s="230">
        <v>636</v>
      </c>
      <c r="AE98" s="230">
        <v>563</v>
      </c>
      <c r="AF98" s="230">
        <v>514</v>
      </c>
      <c r="AG98" s="230">
        <v>457</v>
      </c>
      <c r="AH98" s="230">
        <v>404</v>
      </c>
      <c r="AI98" s="230">
        <v>380</v>
      </c>
      <c r="AJ98" s="230">
        <v>304</v>
      </c>
      <c r="AK98" s="230">
        <v>274</v>
      </c>
      <c r="AL98" s="230">
        <v>212</v>
      </c>
      <c r="AM98" s="230">
        <v>175</v>
      </c>
      <c r="AN98" s="230">
        <v>209</v>
      </c>
      <c r="AO98" s="230">
        <v>414</v>
      </c>
      <c r="AP98" s="230">
        <v>528</v>
      </c>
      <c r="AQ98" s="230">
        <v>561</v>
      </c>
      <c r="AR98" s="230">
        <v>560</v>
      </c>
      <c r="AS98" s="230">
        <v>747</v>
      </c>
      <c r="AT98" s="230">
        <v>647</v>
      </c>
      <c r="AU98" s="230">
        <v>549</v>
      </c>
      <c r="AV98" s="230">
        <v>634</v>
      </c>
      <c r="AW98" s="230">
        <v>587</v>
      </c>
      <c r="AX98" s="230">
        <v>509</v>
      </c>
      <c r="AY98" s="230">
        <v>445</v>
      </c>
      <c r="AZ98" s="230">
        <v>351</v>
      </c>
      <c r="BA98" s="230">
        <v>291</v>
      </c>
      <c r="BB98" s="230">
        <v>243</v>
      </c>
      <c r="BC98" s="230">
        <v>203</v>
      </c>
      <c r="BD98" s="230">
        <v>163</v>
      </c>
      <c r="BE98" s="230">
        <v>185</v>
      </c>
      <c r="BF98" s="224"/>
      <c r="BG98" s="224"/>
      <c r="BH98" s="224"/>
      <c r="BI98" s="194"/>
    </row>
    <row r="99" spans="1:94" customFormat="1" hidden="1" x14ac:dyDescent="0.25">
      <c r="A99" s="1">
        <v>82</v>
      </c>
      <c r="B99" s="179" t="s">
        <v>20</v>
      </c>
      <c r="C99" s="175" t="s">
        <v>84</v>
      </c>
      <c r="D99" s="188">
        <v>5898</v>
      </c>
      <c r="E99" s="175" t="s">
        <v>109</v>
      </c>
      <c r="F99" s="198" t="s">
        <v>30</v>
      </c>
      <c r="G99" s="229">
        <f t="shared" si="57"/>
        <v>17429</v>
      </c>
      <c r="H99" s="229">
        <f t="shared" si="58"/>
        <v>1214</v>
      </c>
      <c r="I99" s="80">
        <f t="shared" si="54"/>
        <v>8645</v>
      </c>
      <c r="J99" s="81">
        <f t="shared" si="55"/>
        <v>8784</v>
      </c>
      <c r="K99" s="208">
        <v>621</v>
      </c>
      <c r="L99" s="230">
        <v>593</v>
      </c>
      <c r="M99" s="230">
        <v>1510</v>
      </c>
      <c r="N99" s="230">
        <v>877</v>
      </c>
      <c r="O99" s="230">
        <v>1502</v>
      </c>
      <c r="P99" s="230">
        <v>3404</v>
      </c>
      <c r="Q99" s="230">
        <v>1352</v>
      </c>
      <c r="R99" s="230">
        <v>1338</v>
      </c>
      <c r="S99" s="230">
        <v>794</v>
      </c>
      <c r="T99" s="230">
        <v>1855</v>
      </c>
      <c r="U99" s="230">
        <v>3545</v>
      </c>
      <c r="V99" s="230">
        <v>1252</v>
      </c>
      <c r="W99" s="230"/>
      <c r="X99" s="230">
        <v>504</v>
      </c>
      <c r="Y99" s="230">
        <v>692</v>
      </c>
      <c r="Z99" s="230">
        <v>779</v>
      </c>
      <c r="AA99" s="230">
        <v>708</v>
      </c>
      <c r="AB99" s="230">
        <v>542</v>
      </c>
      <c r="AC99" s="230">
        <v>664</v>
      </c>
      <c r="AD99" s="230">
        <v>733</v>
      </c>
      <c r="AE99" s="230">
        <v>648</v>
      </c>
      <c r="AF99" s="230">
        <v>593</v>
      </c>
      <c r="AG99" s="230">
        <v>526</v>
      </c>
      <c r="AH99" s="230">
        <v>466</v>
      </c>
      <c r="AI99" s="230">
        <v>438</v>
      </c>
      <c r="AJ99" s="230">
        <v>350</v>
      </c>
      <c r="AK99" s="230">
        <v>316</v>
      </c>
      <c r="AL99" s="230">
        <v>244</v>
      </c>
      <c r="AM99" s="230">
        <v>202</v>
      </c>
      <c r="AN99" s="230">
        <v>240</v>
      </c>
      <c r="AO99" s="230">
        <v>477</v>
      </c>
      <c r="AP99" s="230">
        <v>610</v>
      </c>
      <c r="AQ99" s="230">
        <v>647</v>
      </c>
      <c r="AR99" s="230">
        <v>646</v>
      </c>
      <c r="AS99" s="230">
        <v>861</v>
      </c>
      <c r="AT99" s="230">
        <v>746</v>
      </c>
      <c r="AU99" s="230">
        <v>633</v>
      </c>
      <c r="AV99" s="230">
        <v>731</v>
      </c>
      <c r="AW99" s="230">
        <v>677</v>
      </c>
      <c r="AX99" s="230">
        <v>587</v>
      </c>
      <c r="AY99" s="230">
        <v>513</v>
      </c>
      <c r="AZ99" s="230">
        <v>404</v>
      </c>
      <c r="BA99" s="230">
        <v>335</v>
      </c>
      <c r="BB99" s="230">
        <v>281</v>
      </c>
      <c r="BC99" s="230">
        <v>235</v>
      </c>
      <c r="BD99" s="230">
        <v>187</v>
      </c>
      <c r="BE99" s="230">
        <v>214</v>
      </c>
      <c r="BF99" s="224"/>
      <c r="BG99" s="224"/>
      <c r="BH99" s="224"/>
      <c r="BI99" s="194"/>
    </row>
    <row r="100" spans="1:94" customFormat="1" hidden="1" x14ac:dyDescent="0.25">
      <c r="A100" s="1">
        <v>83</v>
      </c>
      <c r="B100" s="179" t="s">
        <v>20</v>
      </c>
      <c r="C100" s="175" t="s">
        <v>84</v>
      </c>
      <c r="D100" s="188">
        <v>5902</v>
      </c>
      <c r="E100" s="175" t="s">
        <v>113</v>
      </c>
      <c r="F100" s="198" t="s">
        <v>30</v>
      </c>
      <c r="G100" s="229">
        <f t="shared" si="57"/>
        <v>18138</v>
      </c>
      <c r="H100" s="229">
        <f t="shared" si="58"/>
        <v>1263</v>
      </c>
      <c r="I100" s="80">
        <f t="shared" si="54"/>
        <v>8999</v>
      </c>
      <c r="J100" s="81">
        <f t="shared" si="55"/>
        <v>9139</v>
      </c>
      <c r="K100" s="208">
        <v>647</v>
      </c>
      <c r="L100" s="230">
        <v>616</v>
      </c>
      <c r="M100" s="230">
        <v>1572</v>
      </c>
      <c r="N100" s="230">
        <v>914</v>
      </c>
      <c r="O100" s="230">
        <v>1563</v>
      </c>
      <c r="P100" s="230">
        <v>3543</v>
      </c>
      <c r="Q100" s="230">
        <v>1407</v>
      </c>
      <c r="R100" s="230">
        <v>1391</v>
      </c>
      <c r="S100" s="230">
        <v>826</v>
      </c>
      <c r="T100" s="230">
        <v>1930</v>
      </c>
      <c r="U100" s="230">
        <v>3690</v>
      </c>
      <c r="V100" s="230">
        <v>1302</v>
      </c>
      <c r="W100" s="230"/>
      <c r="X100" s="230">
        <v>525</v>
      </c>
      <c r="Y100" s="230">
        <v>720</v>
      </c>
      <c r="Z100" s="230">
        <v>812</v>
      </c>
      <c r="AA100" s="230">
        <v>737</v>
      </c>
      <c r="AB100" s="230">
        <v>564</v>
      </c>
      <c r="AC100" s="230">
        <v>691</v>
      </c>
      <c r="AD100" s="230">
        <v>763</v>
      </c>
      <c r="AE100" s="230">
        <v>675</v>
      </c>
      <c r="AF100" s="230">
        <v>616</v>
      </c>
      <c r="AG100" s="230">
        <v>548</v>
      </c>
      <c r="AH100" s="230">
        <v>485</v>
      </c>
      <c r="AI100" s="230">
        <v>456</v>
      </c>
      <c r="AJ100" s="230">
        <v>364</v>
      </c>
      <c r="AK100" s="230">
        <v>329</v>
      </c>
      <c r="AL100" s="230">
        <v>254</v>
      </c>
      <c r="AM100" s="230">
        <v>210</v>
      </c>
      <c r="AN100" s="230">
        <v>250</v>
      </c>
      <c r="AO100" s="230">
        <v>496</v>
      </c>
      <c r="AP100" s="230">
        <v>634</v>
      </c>
      <c r="AQ100" s="230">
        <v>673</v>
      </c>
      <c r="AR100" s="230">
        <v>672</v>
      </c>
      <c r="AS100" s="230">
        <v>896</v>
      </c>
      <c r="AT100" s="230">
        <v>776</v>
      </c>
      <c r="AU100" s="230">
        <v>659</v>
      </c>
      <c r="AV100" s="230">
        <v>760</v>
      </c>
      <c r="AW100" s="230">
        <v>705</v>
      </c>
      <c r="AX100" s="230">
        <v>611</v>
      </c>
      <c r="AY100" s="230">
        <v>535</v>
      </c>
      <c r="AZ100" s="230">
        <v>420</v>
      </c>
      <c r="BA100" s="230">
        <v>349</v>
      </c>
      <c r="BB100" s="230">
        <v>292</v>
      </c>
      <c r="BC100" s="230">
        <v>243</v>
      </c>
      <c r="BD100" s="230">
        <v>195</v>
      </c>
      <c r="BE100" s="230">
        <v>223</v>
      </c>
      <c r="BF100" s="224"/>
      <c r="BG100" s="224"/>
      <c r="BH100" s="224"/>
      <c r="BI100" s="194"/>
    </row>
    <row r="101" spans="1:94" customFormat="1" ht="15.75" hidden="1" thickBot="1" x14ac:dyDescent="0.3">
      <c r="A101" s="2">
        <v>84</v>
      </c>
      <c r="B101" s="179" t="s">
        <v>20</v>
      </c>
      <c r="C101" s="175" t="s">
        <v>84</v>
      </c>
      <c r="D101" s="188">
        <v>5900</v>
      </c>
      <c r="E101" s="175" t="s">
        <v>111</v>
      </c>
      <c r="F101" s="198" t="s">
        <v>30</v>
      </c>
      <c r="G101" s="229">
        <f t="shared" si="57"/>
        <v>31916</v>
      </c>
      <c r="H101" s="229">
        <f t="shared" si="58"/>
        <v>2221</v>
      </c>
      <c r="I101" s="80">
        <f t="shared" si="54"/>
        <v>15834</v>
      </c>
      <c r="J101" s="81">
        <f t="shared" si="55"/>
        <v>16082</v>
      </c>
      <c r="K101" s="208">
        <v>1138</v>
      </c>
      <c r="L101" s="230">
        <v>1083</v>
      </c>
      <c r="M101" s="230">
        <v>2765</v>
      </c>
      <c r="N101" s="230">
        <v>1607</v>
      </c>
      <c r="O101" s="230">
        <v>2751</v>
      </c>
      <c r="P101" s="230">
        <v>6234</v>
      </c>
      <c r="Q101" s="230">
        <v>2477</v>
      </c>
      <c r="R101" s="230">
        <v>2446</v>
      </c>
      <c r="S101" s="230">
        <v>1455</v>
      </c>
      <c r="T101" s="230">
        <v>3397</v>
      </c>
      <c r="U101" s="230">
        <v>6493</v>
      </c>
      <c r="V101" s="230">
        <v>2291</v>
      </c>
      <c r="W101" s="230"/>
      <c r="X101" s="230">
        <v>923</v>
      </c>
      <c r="Y101" s="230">
        <v>1267</v>
      </c>
      <c r="Z101" s="230">
        <v>1426</v>
      </c>
      <c r="AA101" s="230">
        <v>1298</v>
      </c>
      <c r="AB101" s="230">
        <v>992</v>
      </c>
      <c r="AC101" s="230">
        <v>1217</v>
      </c>
      <c r="AD101" s="230">
        <v>1342</v>
      </c>
      <c r="AE101" s="230">
        <v>1188</v>
      </c>
      <c r="AF101" s="230">
        <v>1085</v>
      </c>
      <c r="AG101" s="230">
        <v>963</v>
      </c>
      <c r="AH101" s="230">
        <v>854</v>
      </c>
      <c r="AI101" s="230">
        <v>802</v>
      </c>
      <c r="AJ101" s="230">
        <v>642</v>
      </c>
      <c r="AK101" s="230">
        <v>579</v>
      </c>
      <c r="AL101" s="230">
        <v>447</v>
      </c>
      <c r="AM101" s="230">
        <v>369</v>
      </c>
      <c r="AN101" s="230">
        <v>440</v>
      </c>
      <c r="AO101" s="230">
        <v>872</v>
      </c>
      <c r="AP101" s="230">
        <v>1115</v>
      </c>
      <c r="AQ101" s="230">
        <v>1184</v>
      </c>
      <c r="AR101" s="230">
        <v>1185</v>
      </c>
      <c r="AS101" s="230">
        <v>1576</v>
      </c>
      <c r="AT101" s="230">
        <v>1366</v>
      </c>
      <c r="AU101" s="230">
        <v>1159</v>
      </c>
      <c r="AV101" s="230">
        <v>1338</v>
      </c>
      <c r="AW101" s="230">
        <v>1240</v>
      </c>
      <c r="AX101" s="230">
        <v>1075</v>
      </c>
      <c r="AY101" s="230">
        <v>940</v>
      </c>
      <c r="AZ101" s="230">
        <v>741</v>
      </c>
      <c r="BA101" s="230">
        <v>613</v>
      </c>
      <c r="BB101" s="230">
        <v>514</v>
      </c>
      <c r="BC101" s="230">
        <v>429</v>
      </c>
      <c r="BD101" s="230">
        <v>344</v>
      </c>
      <c r="BE101" s="230">
        <v>391</v>
      </c>
      <c r="BF101" s="224"/>
      <c r="BG101" s="224"/>
      <c r="BH101" s="224"/>
      <c r="BI101" s="194"/>
    </row>
    <row r="102" spans="1:94" ht="10.5" hidden="1" customHeight="1" x14ac:dyDescent="0.25">
      <c r="B102" s="179" t="s">
        <v>20</v>
      </c>
      <c r="C102" s="175" t="s">
        <v>84</v>
      </c>
      <c r="D102" s="188">
        <v>6735</v>
      </c>
      <c r="E102" s="175" t="s">
        <v>114</v>
      </c>
      <c r="F102" s="198" t="s">
        <v>28</v>
      </c>
      <c r="G102" s="229">
        <f t="shared" si="57"/>
        <v>16692</v>
      </c>
      <c r="H102" s="229">
        <f t="shared" si="58"/>
        <v>1162</v>
      </c>
      <c r="I102" s="80">
        <f t="shared" si="54"/>
        <v>8279</v>
      </c>
      <c r="J102" s="81">
        <f t="shared" si="55"/>
        <v>8413</v>
      </c>
      <c r="K102" s="208">
        <v>594</v>
      </c>
      <c r="L102" s="230">
        <v>568</v>
      </c>
      <c r="M102" s="230">
        <v>1445</v>
      </c>
      <c r="N102" s="230">
        <v>840</v>
      </c>
      <c r="O102" s="230">
        <v>1439</v>
      </c>
      <c r="P102" s="230">
        <v>3261</v>
      </c>
      <c r="Q102" s="230">
        <v>1294</v>
      </c>
      <c r="R102" s="230">
        <v>1282</v>
      </c>
      <c r="S102" s="230">
        <v>761</v>
      </c>
      <c r="T102" s="230">
        <v>1775</v>
      </c>
      <c r="U102" s="230">
        <v>3395</v>
      </c>
      <c r="V102" s="230">
        <v>1200</v>
      </c>
      <c r="W102" s="230"/>
      <c r="X102" s="230">
        <v>482</v>
      </c>
      <c r="Y102" s="230">
        <v>662</v>
      </c>
      <c r="Z102" s="230">
        <v>746</v>
      </c>
      <c r="AA102" s="230">
        <v>678</v>
      </c>
      <c r="AB102" s="230">
        <v>519</v>
      </c>
      <c r="AC102" s="230">
        <v>637</v>
      </c>
      <c r="AD102" s="230">
        <v>702</v>
      </c>
      <c r="AE102" s="230">
        <v>621</v>
      </c>
      <c r="AF102" s="230">
        <v>568</v>
      </c>
      <c r="AG102" s="230">
        <v>504</v>
      </c>
      <c r="AH102" s="230">
        <v>447</v>
      </c>
      <c r="AI102" s="230">
        <v>419</v>
      </c>
      <c r="AJ102" s="230">
        <v>335</v>
      </c>
      <c r="AK102" s="230">
        <v>303</v>
      </c>
      <c r="AL102" s="230">
        <v>233</v>
      </c>
      <c r="AM102" s="230">
        <v>193</v>
      </c>
      <c r="AN102" s="230">
        <v>230</v>
      </c>
      <c r="AO102" s="230">
        <v>457</v>
      </c>
      <c r="AP102" s="230">
        <v>585</v>
      </c>
      <c r="AQ102" s="230">
        <v>619</v>
      </c>
      <c r="AR102" s="230">
        <v>619</v>
      </c>
      <c r="AS102" s="230">
        <v>824</v>
      </c>
      <c r="AT102" s="230">
        <v>714</v>
      </c>
      <c r="AU102" s="230">
        <v>606</v>
      </c>
      <c r="AV102" s="230">
        <v>700</v>
      </c>
      <c r="AW102" s="230">
        <v>648</v>
      </c>
      <c r="AX102" s="230">
        <v>562</v>
      </c>
      <c r="AY102" s="230">
        <v>492</v>
      </c>
      <c r="AZ102" s="230">
        <v>387</v>
      </c>
      <c r="BA102" s="230">
        <v>321</v>
      </c>
      <c r="BB102" s="230">
        <v>269</v>
      </c>
      <c r="BC102" s="230">
        <v>224</v>
      </c>
      <c r="BD102" s="230">
        <v>180</v>
      </c>
      <c r="BE102" s="230">
        <v>206</v>
      </c>
      <c r="BF102" s="224"/>
      <c r="BG102" s="224"/>
      <c r="BH102" s="224"/>
    </row>
    <row r="103" spans="1:94" hidden="1" x14ac:dyDescent="0.25">
      <c r="B103" s="179" t="s">
        <v>20</v>
      </c>
      <c r="C103" s="175" t="s">
        <v>84</v>
      </c>
      <c r="D103" s="188">
        <v>10093</v>
      </c>
      <c r="E103" s="175" t="s">
        <v>107</v>
      </c>
      <c r="F103" s="198" t="s">
        <v>28</v>
      </c>
      <c r="G103" s="229">
        <f t="shared" si="57"/>
        <v>16090</v>
      </c>
      <c r="H103" s="229">
        <f t="shared" si="58"/>
        <v>1120</v>
      </c>
      <c r="I103" s="80">
        <f t="shared" si="54"/>
        <v>7981</v>
      </c>
      <c r="J103" s="81">
        <f t="shared" si="55"/>
        <v>8109</v>
      </c>
      <c r="K103" s="208">
        <v>573</v>
      </c>
      <c r="L103" s="230">
        <v>547</v>
      </c>
      <c r="M103" s="230">
        <v>1392</v>
      </c>
      <c r="N103" s="230">
        <v>810</v>
      </c>
      <c r="O103" s="230">
        <v>1387</v>
      </c>
      <c r="P103" s="230">
        <v>3143</v>
      </c>
      <c r="Q103" s="230">
        <v>1249</v>
      </c>
      <c r="R103" s="230">
        <v>1234</v>
      </c>
      <c r="S103" s="230">
        <v>735</v>
      </c>
      <c r="T103" s="230">
        <v>1712</v>
      </c>
      <c r="U103" s="230">
        <v>3271</v>
      </c>
      <c r="V103" s="230">
        <v>1157</v>
      </c>
      <c r="W103" s="230"/>
      <c r="X103" s="230">
        <v>465</v>
      </c>
      <c r="Y103" s="230">
        <v>637</v>
      </c>
      <c r="Z103" s="230">
        <v>719</v>
      </c>
      <c r="AA103" s="230">
        <v>654</v>
      </c>
      <c r="AB103" s="230">
        <v>500</v>
      </c>
      <c r="AC103" s="230">
        <v>614</v>
      </c>
      <c r="AD103" s="230">
        <v>677</v>
      </c>
      <c r="AE103" s="230">
        <v>599</v>
      </c>
      <c r="AF103" s="230">
        <v>547</v>
      </c>
      <c r="AG103" s="230">
        <v>486</v>
      </c>
      <c r="AH103" s="230">
        <v>430</v>
      </c>
      <c r="AI103" s="230">
        <v>404</v>
      </c>
      <c r="AJ103" s="230">
        <v>324</v>
      </c>
      <c r="AK103" s="230">
        <v>292</v>
      </c>
      <c r="AL103" s="230">
        <v>225</v>
      </c>
      <c r="AM103" s="230">
        <v>186</v>
      </c>
      <c r="AN103" s="230">
        <v>222</v>
      </c>
      <c r="AO103" s="230">
        <v>440</v>
      </c>
      <c r="AP103" s="230">
        <v>563</v>
      </c>
      <c r="AQ103" s="230">
        <v>598</v>
      </c>
      <c r="AR103" s="230">
        <v>597</v>
      </c>
      <c r="AS103" s="230">
        <v>795</v>
      </c>
      <c r="AT103" s="230">
        <v>688</v>
      </c>
      <c r="AU103" s="230">
        <v>584</v>
      </c>
      <c r="AV103" s="230">
        <v>674</v>
      </c>
      <c r="AW103" s="230">
        <v>624</v>
      </c>
      <c r="AX103" s="230">
        <v>542</v>
      </c>
      <c r="AY103" s="230">
        <v>474</v>
      </c>
      <c r="AZ103" s="230">
        <v>373</v>
      </c>
      <c r="BA103" s="230">
        <v>309</v>
      </c>
      <c r="BB103" s="230">
        <v>260</v>
      </c>
      <c r="BC103" s="230">
        <v>216</v>
      </c>
      <c r="BD103" s="230">
        <v>174</v>
      </c>
      <c r="BE103" s="230">
        <v>198</v>
      </c>
      <c r="BF103" s="224"/>
      <c r="BG103" s="224"/>
      <c r="BH103" s="224"/>
    </row>
    <row r="104" spans="1:94" ht="15.75" hidden="1" thickBot="1" x14ac:dyDescent="0.3">
      <c r="B104" s="184" t="s">
        <v>20</v>
      </c>
      <c r="C104" s="181" t="s">
        <v>84</v>
      </c>
      <c r="D104" s="190">
        <v>5899</v>
      </c>
      <c r="E104" s="181" t="s">
        <v>110</v>
      </c>
      <c r="F104" s="201" t="s">
        <v>28</v>
      </c>
      <c r="G104" s="229">
        <f t="shared" si="57"/>
        <v>37535</v>
      </c>
      <c r="H104" s="229">
        <f t="shared" si="58"/>
        <v>2613</v>
      </c>
      <c r="I104" s="80">
        <f t="shared" si="54"/>
        <v>18621</v>
      </c>
      <c r="J104" s="81">
        <f t="shared" si="55"/>
        <v>18914</v>
      </c>
      <c r="K104" s="212">
        <v>1337</v>
      </c>
      <c r="L104" s="237">
        <v>1276</v>
      </c>
      <c r="M104" s="237">
        <v>3252</v>
      </c>
      <c r="N104" s="237">
        <v>1889</v>
      </c>
      <c r="O104" s="237">
        <v>3235</v>
      </c>
      <c r="P104" s="237">
        <v>7332</v>
      </c>
      <c r="Q104" s="237">
        <v>2913</v>
      </c>
      <c r="R104" s="237">
        <v>2878</v>
      </c>
      <c r="S104" s="237">
        <v>1711</v>
      </c>
      <c r="T104" s="237">
        <v>3994</v>
      </c>
      <c r="U104" s="237">
        <v>7636</v>
      </c>
      <c r="V104" s="237">
        <v>2695</v>
      </c>
      <c r="W104" s="237"/>
      <c r="X104" s="237">
        <v>1085</v>
      </c>
      <c r="Y104" s="237">
        <v>1490</v>
      </c>
      <c r="Z104" s="237">
        <v>1678</v>
      </c>
      <c r="AA104" s="237">
        <v>1525</v>
      </c>
      <c r="AB104" s="237">
        <v>1167</v>
      </c>
      <c r="AC104" s="237">
        <v>1431</v>
      </c>
      <c r="AD104" s="237">
        <v>1579</v>
      </c>
      <c r="AE104" s="237">
        <v>1397</v>
      </c>
      <c r="AF104" s="237">
        <v>1276</v>
      </c>
      <c r="AG104" s="237">
        <v>1133</v>
      </c>
      <c r="AH104" s="237">
        <v>1004</v>
      </c>
      <c r="AI104" s="237">
        <v>943</v>
      </c>
      <c r="AJ104" s="237">
        <v>755</v>
      </c>
      <c r="AK104" s="237">
        <v>681</v>
      </c>
      <c r="AL104" s="237">
        <v>525</v>
      </c>
      <c r="AM104" s="237">
        <v>435</v>
      </c>
      <c r="AN104" s="237">
        <v>517</v>
      </c>
      <c r="AO104" s="237">
        <v>1027</v>
      </c>
      <c r="AP104" s="237">
        <v>1312</v>
      </c>
      <c r="AQ104" s="237">
        <v>1391</v>
      </c>
      <c r="AR104" s="237">
        <v>1393</v>
      </c>
      <c r="AS104" s="237">
        <v>1854</v>
      </c>
      <c r="AT104" s="237">
        <v>1606</v>
      </c>
      <c r="AU104" s="237">
        <v>1363</v>
      </c>
      <c r="AV104" s="237">
        <v>1574</v>
      </c>
      <c r="AW104" s="237">
        <v>1457</v>
      </c>
      <c r="AX104" s="237">
        <v>1265</v>
      </c>
      <c r="AY104" s="237">
        <v>1106</v>
      </c>
      <c r="AZ104" s="237">
        <v>871</v>
      </c>
      <c r="BA104" s="237">
        <v>721</v>
      </c>
      <c r="BB104" s="237">
        <v>604</v>
      </c>
      <c r="BC104" s="237">
        <v>505</v>
      </c>
      <c r="BD104" s="237">
        <v>404</v>
      </c>
      <c r="BE104" s="237">
        <v>461</v>
      </c>
      <c r="BF104" s="224"/>
      <c r="BG104" s="224"/>
      <c r="BH104" s="224"/>
      <c r="CN104" s="15"/>
      <c r="CO104" s="15"/>
      <c r="CP104" s="15"/>
    </row>
    <row r="105" spans="1:94" x14ac:dyDescent="0.25">
      <c r="B105" s="17"/>
    </row>
    <row r="106" spans="1:94" x14ac:dyDescent="0.25">
      <c r="B106" s="17"/>
      <c r="G106" s="413" t="s">
        <v>223</v>
      </c>
    </row>
    <row r="107" spans="1:94" x14ac:dyDescent="0.25">
      <c r="G107" s="414" t="s">
        <v>12</v>
      </c>
    </row>
    <row r="108" spans="1:94" ht="6" customHeight="1" x14ac:dyDescent="0.25">
      <c r="E108" s="67"/>
      <c r="F108" s="67"/>
      <c r="G108" s="73"/>
      <c r="H108" s="67"/>
      <c r="I108" s="67"/>
      <c r="J108" s="67"/>
      <c r="K108" s="67"/>
      <c r="L108" s="67"/>
      <c r="M108" s="67"/>
      <c r="N108" s="18"/>
      <c r="O108" s="67"/>
      <c r="P108" s="67"/>
      <c r="Q108" s="67"/>
    </row>
    <row r="109" spans="1:94" x14ac:dyDescent="0.25">
      <c r="F109" s="67"/>
      <c r="G109" s="73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AT109" s="11"/>
    </row>
    <row r="110" spans="1:94" ht="23.25" x14ac:dyDescent="0.25">
      <c r="F110" s="67"/>
      <c r="G110" s="73"/>
      <c r="H110" s="67"/>
      <c r="I110" s="67"/>
      <c r="J110" s="67"/>
      <c r="K110" s="570" t="str">
        <f>+CONCATENATE("Poblacion Total y por Curso de vida según sexo, ",$G$107," 2021")</f>
        <v>Poblacion Total y por Curso de vida según sexo,  DIRIS LIMA ESTE 2021</v>
      </c>
      <c r="L110" s="570"/>
      <c r="M110" s="570"/>
      <c r="N110" s="570"/>
      <c r="O110" s="570"/>
      <c r="P110" s="570"/>
      <c r="Q110" s="570"/>
      <c r="R110" s="570"/>
      <c r="S110" s="570"/>
      <c r="T110" s="570"/>
      <c r="U110" s="570"/>
      <c r="AT110" s="11"/>
    </row>
    <row r="111" spans="1:94" x14ac:dyDescent="0.25">
      <c r="F111" s="67"/>
      <c r="G111" s="73"/>
      <c r="K111" s="67"/>
      <c r="L111" s="67"/>
      <c r="M111" s="18"/>
      <c r="N111" s="67"/>
      <c r="O111" s="67"/>
      <c r="P111" s="67"/>
      <c r="Q111" s="67"/>
      <c r="R111" s="67"/>
      <c r="AT111" s="11"/>
    </row>
    <row r="112" spans="1:94" ht="42.75" customHeight="1" x14ac:dyDescent="0.25">
      <c r="F112" s="67"/>
      <c r="G112" s="73"/>
      <c r="H112" s="67"/>
      <c r="I112" s="67"/>
      <c r="J112" s="67"/>
      <c r="K112" s="67"/>
      <c r="L112" s="67"/>
      <c r="M112" s="571" t="str">
        <f>+CONCATENATE("Poblacion Padron Nominal - INEI 2021  según sexo")</f>
        <v>Poblacion Padron Nominal - INEI 2021  según sexo</v>
      </c>
      <c r="N112" s="571"/>
      <c r="O112" s="571"/>
      <c r="P112" s="67"/>
      <c r="Q112" s="571" t="str">
        <f>+CONCATENATE("Piramide Poblacional por etapa de vida y Sexo, 2021")</f>
        <v>Piramide Poblacional por etapa de vida y Sexo, 2021</v>
      </c>
      <c r="R112" s="571"/>
      <c r="S112" s="571"/>
      <c r="T112" s="571"/>
      <c r="U112" s="571"/>
      <c r="V112" s="571"/>
      <c r="AT112" s="11"/>
      <c r="AU112" s="11"/>
    </row>
    <row r="113" spans="6:130" ht="18" customHeight="1" x14ac:dyDescent="0.25">
      <c r="F113" s="68"/>
      <c r="G113" s="70"/>
      <c r="I113" s="68"/>
      <c r="J113" s="416" t="s">
        <v>191</v>
      </c>
      <c r="K113" s="416"/>
      <c r="L113" s="69"/>
      <c r="M113" s="18"/>
      <c r="N113" s="67"/>
      <c r="O113" s="67"/>
      <c r="P113" s="67"/>
      <c r="Q113" s="67"/>
      <c r="R113" s="67"/>
      <c r="S113" s="67"/>
      <c r="T113" s="18"/>
      <c r="U113" s="18"/>
      <c r="AT113" s="11"/>
      <c r="AU113" s="11"/>
    </row>
    <row r="114" spans="6:130" ht="21.75" customHeight="1" thickBot="1" x14ac:dyDescent="0.3">
      <c r="G114" s="70"/>
      <c r="I114" s="144" t="s">
        <v>117</v>
      </c>
      <c r="J114" s="71" t="s">
        <v>163</v>
      </c>
      <c r="K114" s="71" t="s">
        <v>164</v>
      </c>
      <c r="L114" s="72"/>
      <c r="M114" s="73"/>
      <c r="N114" s="73"/>
      <c r="O114" s="73"/>
      <c r="P114" s="73"/>
      <c r="Q114" s="73"/>
      <c r="R114" s="73"/>
      <c r="S114" s="73"/>
      <c r="AT114" s="11"/>
      <c r="AU114" s="11"/>
    </row>
    <row r="115" spans="6:130" ht="21.75" customHeight="1" thickBot="1" x14ac:dyDescent="0.3">
      <c r="G115" s="563" t="s">
        <v>117</v>
      </c>
      <c r="H115" s="563"/>
      <c r="I115" s="145">
        <f>+SUM(I116:I120)</f>
        <v>1669636</v>
      </c>
      <c r="J115" s="145">
        <f t="shared" ref="J115:K115" si="59">+SUM(J116:J120)</f>
        <v>815776</v>
      </c>
      <c r="K115" s="145">
        <f t="shared" si="59"/>
        <v>853860</v>
      </c>
      <c r="L115" s="72"/>
      <c r="M115" s="73"/>
      <c r="N115" s="73"/>
      <c r="O115" s="73"/>
      <c r="P115" s="73"/>
      <c r="Q115" s="73"/>
      <c r="R115" s="73"/>
      <c r="S115" s="73"/>
      <c r="AT115" s="11"/>
      <c r="AU115" s="11"/>
    </row>
    <row r="116" spans="6:130" ht="28.5" customHeight="1" x14ac:dyDescent="0.25">
      <c r="G116" s="565" t="s">
        <v>141</v>
      </c>
      <c r="H116" s="565"/>
      <c r="I116" s="155">
        <f>+J116+K116</f>
        <v>279613</v>
      </c>
      <c r="J116" s="155">
        <f>+INDEX($M$10:$Q$104,MATCH($G$107,$E$10:$E$104,0),MATCH($G116,$M$9:$Q$9,0))</f>
        <v>142355</v>
      </c>
      <c r="K116" s="155">
        <f>+INDEX($R$10:$V$104,MATCH($G$107,$E$10:$E$104,0),MATCH($G116,$R$9:$V$9,0))</f>
        <v>137258</v>
      </c>
      <c r="L116" s="69"/>
      <c r="M116" s="76" t="s">
        <v>141</v>
      </c>
      <c r="N116" s="77">
        <f>J116/$I$115*-100</f>
        <v>-8.5261098826331008</v>
      </c>
      <c r="O116" s="77">
        <f>K116/$I$115*100</f>
        <v>8.2208337625686081</v>
      </c>
      <c r="P116" s="67"/>
      <c r="Q116" s="67"/>
      <c r="R116" s="67"/>
      <c r="S116" s="67"/>
      <c r="AT116" s="11"/>
      <c r="AU116" s="11"/>
    </row>
    <row r="117" spans="6:130" ht="28.5" customHeight="1" x14ac:dyDescent="0.25">
      <c r="G117" s="564" t="s">
        <v>142</v>
      </c>
      <c r="H117" s="564"/>
      <c r="I117" s="155">
        <f>+J117+K117</f>
        <v>134619</v>
      </c>
      <c r="J117" s="155">
        <f>+INDEX($M$10:$Q$104,MATCH($G$107,$E$10:$E$104,0),MATCH($G117,$M$9:$Q$9,0))</f>
        <v>65910</v>
      </c>
      <c r="K117" s="155">
        <f>+INDEX($R$10:$V$104,MATCH($G$107,$E$10:$E$104,0),MATCH($G117,$R$9:$V$9,0))</f>
        <v>68709</v>
      </c>
      <c r="L117" s="69"/>
      <c r="M117" s="76" t="s">
        <v>142</v>
      </c>
      <c r="N117" s="77">
        <f>J117/$I$115*-100</f>
        <v>-3.9475670146067765</v>
      </c>
      <c r="O117" s="77">
        <f>K117/$I$115*100</f>
        <v>4.1152083448128813</v>
      </c>
      <c r="P117" s="67"/>
      <c r="Q117" s="67"/>
      <c r="R117" s="67"/>
      <c r="S117" s="67"/>
      <c r="AT117" s="11"/>
      <c r="AU117" s="11"/>
    </row>
    <row r="118" spans="6:130" ht="28.5" customHeight="1" x14ac:dyDescent="0.25">
      <c r="G118" s="564" t="s">
        <v>143</v>
      </c>
      <c r="H118" s="564"/>
      <c r="I118" s="155">
        <f>+J118+K118</f>
        <v>339017</v>
      </c>
      <c r="J118" s="155">
        <f>+INDEX($M$10:$Q$104,MATCH($G$107,$E$10:$E$104,0),MATCH($G118,$M$9:$Q$9,0))</f>
        <v>153486</v>
      </c>
      <c r="K118" s="155">
        <f>+INDEX($R$10:$V$104,MATCH($G$107,$E$10:$E$104,0),MATCH($G118,$R$9:$V$9,0))</f>
        <v>185531</v>
      </c>
      <c r="L118" s="69"/>
      <c r="M118" s="76" t="s">
        <v>143</v>
      </c>
      <c r="N118" s="77">
        <f>J118/$I$115*-100</f>
        <v>-9.1927821393405509</v>
      </c>
      <c r="O118" s="77">
        <f>K118/$I$115*100</f>
        <v>11.11206274900637</v>
      </c>
      <c r="P118" s="67"/>
      <c r="Q118" s="67"/>
      <c r="R118" s="67"/>
      <c r="S118" s="67"/>
      <c r="AT118" s="11"/>
      <c r="AU118" s="11"/>
    </row>
    <row r="119" spans="6:130" ht="28.5" customHeight="1" x14ac:dyDescent="0.25">
      <c r="G119" s="564" t="s">
        <v>144</v>
      </c>
      <c r="H119" s="564"/>
      <c r="I119" s="155">
        <f>+J119+K119</f>
        <v>689462</v>
      </c>
      <c r="J119" s="155">
        <f>+INDEX($M$10:$Q$104,MATCH($G$107,$E$10:$E$104,0),MATCH($G119,$M$9:$Q$9,0))</f>
        <v>337160</v>
      </c>
      <c r="K119" s="155">
        <f>+INDEX($R$10:$V$104,MATCH($G$107,$E$10:$E$104,0),MATCH($G119,$R$9:$V$9,0))</f>
        <v>352302</v>
      </c>
      <c r="L119" s="69"/>
      <c r="M119" s="76" t="s">
        <v>144</v>
      </c>
      <c r="N119" s="77">
        <f>J119/$I$115*-100</f>
        <v>-20.193623041189817</v>
      </c>
      <c r="O119" s="77">
        <f>K119/$I$115*100</f>
        <v>21.100527300561321</v>
      </c>
      <c r="P119" s="67"/>
      <c r="Q119" s="67"/>
      <c r="R119" s="67"/>
      <c r="S119" s="67"/>
      <c r="AT119" s="11"/>
      <c r="AU119" s="11"/>
    </row>
    <row r="120" spans="6:130" ht="28.5" customHeight="1" x14ac:dyDescent="0.25">
      <c r="G120" s="564" t="s">
        <v>145</v>
      </c>
      <c r="H120" s="564"/>
      <c r="I120" s="155">
        <f>+J120+K120</f>
        <v>226925</v>
      </c>
      <c r="J120" s="155">
        <f>+INDEX($M$10:$Q$104,MATCH($G$107,$E$10:$E$104,0),MATCH($G120,$M$9:$Q$9,0))</f>
        <v>116865</v>
      </c>
      <c r="K120" s="155">
        <f>+INDEX($R$10:$V$104,MATCH($G$107,$E$10:$E$104,0),MATCH($G120,$R$9:$V$9,0))</f>
        <v>110060</v>
      </c>
      <c r="L120" s="69"/>
      <c r="M120" s="76" t="s">
        <v>145</v>
      </c>
      <c r="N120" s="77">
        <f>J120/$I$115*-100</f>
        <v>-6.9994298158400996</v>
      </c>
      <c r="O120" s="77">
        <f>K120/$I$115*100</f>
        <v>6.5918559494404771</v>
      </c>
      <c r="P120" s="67"/>
      <c r="Q120" s="67"/>
      <c r="R120" s="67"/>
      <c r="S120" s="67"/>
      <c r="AT120" s="11"/>
      <c r="AU120" s="11"/>
    </row>
    <row r="121" spans="6:130" ht="20.25" customHeight="1" x14ac:dyDescent="0.25">
      <c r="L121" s="67"/>
      <c r="M121" s="67"/>
      <c r="N121" s="67"/>
      <c r="O121" s="67"/>
      <c r="P121" s="67"/>
      <c r="Q121" s="67"/>
      <c r="R121" s="67"/>
      <c r="S121" s="67"/>
      <c r="AT121" s="11"/>
      <c r="AU121" s="11"/>
    </row>
    <row r="122" spans="6:130" ht="20.25" customHeight="1" x14ac:dyDescent="0.25">
      <c r="L122" s="67"/>
      <c r="M122" s="67"/>
      <c r="N122" s="67"/>
      <c r="O122" s="67"/>
      <c r="P122" s="67"/>
      <c r="Q122" s="67"/>
      <c r="R122" s="67"/>
      <c r="S122" s="67"/>
      <c r="AT122" s="11"/>
      <c r="AU122" s="11"/>
    </row>
    <row r="123" spans="6:130" x14ac:dyDescent="0.25">
      <c r="L123" s="67"/>
      <c r="M123" s="67"/>
      <c r="N123" s="67"/>
      <c r="O123" s="67"/>
      <c r="P123" s="67"/>
      <c r="Q123" s="67"/>
      <c r="R123" s="67"/>
      <c r="S123" s="67"/>
      <c r="AT123" s="11"/>
      <c r="AU123" s="11"/>
    </row>
    <row r="124" spans="6:130" x14ac:dyDescent="0.25">
      <c r="F124" s="18"/>
      <c r="G124" s="415"/>
      <c r="H124" s="18"/>
      <c r="I124" s="18"/>
      <c r="J124" s="18"/>
      <c r="K124" s="18"/>
      <c r="L124" s="67"/>
      <c r="M124" s="67"/>
      <c r="N124" s="67"/>
      <c r="O124" s="67"/>
      <c r="P124" s="67"/>
      <c r="Q124" s="67"/>
      <c r="R124" s="67"/>
      <c r="S124" s="67"/>
      <c r="AT124" s="11"/>
      <c r="AU124" s="11"/>
    </row>
    <row r="125" spans="6:130" ht="9" customHeight="1" x14ac:dyDescent="0.25">
      <c r="F125" s="18"/>
      <c r="G125" s="415"/>
      <c r="H125" s="18"/>
      <c r="I125" s="18"/>
      <c r="J125" s="18"/>
      <c r="K125" s="67"/>
      <c r="L125" s="67"/>
      <c r="M125" s="67"/>
      <c r="N125" s="67"/>
      <c r="O125" s="67"/>
      <c r="P125" s="67"/>
      <c r="Q125" s="67"/>
      <c r="R125" s="67"/>
      <c r="AT125" s="11"/>
    </row>
    <row r="126" spans="6:130" ht="9" customHeight="1" x14ac:dyDescent="0.25">
      <c r="F126" s="18"/>
      <c r="G126" s="415"/>
      <c r="H126" s="18"/>
      <c r="I126" s="18"/>
      <c r="J126" s="18"/>
      <c r="K126" s="67"/>
      <c r="L126" s="67"/>
      <c r="M126" s="67"/>
      <c r="N126" s="67"/>
      <c r="O126" s="67"/>
      <c r="P126" s="67"/>
      <c r="Q126" s="67"/>
      <c r="R126" s="67"/>
      <c r="AT126" s="11"/>
    </row>
    <row r="127" spans="6:130" s="11" customFormat="1" ht="15" customHeight="1" x14ac:dyDescent="0.25">
      <c r="F127" s="67"/>
      <c r="G127" s="73"/>
      <c r="H127" s="67"/>
      <c r="I127" s="67"/>
      <c r="J127" s="67"/>
      <c r="K127" s="67"/>
      <c r="M127" s="572" t="str">
        <f>+CONCATENATE("Piramide Poblacional por grupo etareo y Sexo, 2021")</f>
        <v>Piramide Poblacional por grupo etareo y Sexo, 2021</v>
      </c>
      <c r="N127" s="572"/>
      <c r="O127" s="572"/>
      <c r="P127" s="572"/>
      <c r="Q127" s="572"/>
      <c r="R127" s="572"/>
      <c r="S127" s="572"/>
      <c r="T127" s="572"/>
      <c r="U127" s="572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</row>
    <row r="128" spans="6:130" s="11" customFormat="1" ht="15.75" x14ac:dyDescent="0.25">
      <c r="F128" s="68"/>
      <c r="G128" s="70"/>
      <c r="I128" s="416" t="s">
        <v>191</v>
      </c>
      <c r="J128" s="416"/>
      <c r="K128" s="69"/>
      <c r="L128" s="67"/>
      <c r="M128" s="67"/>
      <c r="N128" s="67"/>
      <c r="O128" s="67"/>
      <c r="P128" s="67"/>
      <c r="Q128" s="67"/>
      <c r="R128" s="67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</row>
    <row r="129" spans="7:130" s="11" customFormat="1" ht="16.5" thickBot="1" x14ac:dyDescent="0.3">
      <c r="G129" s="70"/>
      <c r="I129" s="71" t="s">
        <v>163</v>
      </c>
      <c r="J129" s="71" t="s">
        <v>164</v>
      </c>
      <c r="K129" s="72"/>
      <c r="L129" s="73"/>
      <c r="M129" s="73"/>
      <c r="N129" s="73"/>
      <c r="O129" s="73"/>
      <c r="P129" s="73"/>
      <c r="Q129" s="73"/>
      <c r="R129" s="73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</row>
    <row r="130" spans="7:130" s="11" customFormat="1" ht="18.75" customHeight="1" x14ac:dyDescent="0.25">
      <c r="G130" s="566" t="s">
        <v>167</v>
      </c>
      <c r="H130" s="566"/>
      <c r="I130" s="155">
        <f>+INDEX($X$10:$AN$104,MATCH($G$107,$E$10:$E$104,0),MATCH($G130,$X$9:$AN$9,0))</f>
        <v>63124</v>
      </c>
      <c r="J130" s="155">
        <f>+INDEX($AO$10:$BE$104,MATCH($G$107,$E$10:$E$104,0),MATCH($G130,$AO$9:$BE$9,0))</f>
        <v>59511</v>
      </c>
      <c r="K130" s="69"/>
      <c r="N130" s="76" t="s">
        <v>167</v>
      </c>
      <c r="O130" s="77">
        <f t="shared" ref="O130:O146" si="60">I130/$I$148*-100</f>
        <v>-3.7807042972240654</v>
      </c>
      <c r="P130" s="77">
        <f t="shared" ref="P130:P146" si="61">J130/$I$148*100</f>
        <v>3.5643098256146852</v>
      </c>
      <c r="Q130" s="67"/>
      <c r="R130" s="67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</row>
    <row r="131" spans="7:130" s="11" customFormat="1" ht="18.75" customHeight="1" x14ac:dyDescent="0.25">
      <c r="G131" s="566" t="s">
        <v>168</v>
      </c>
      <c r="H131" s="566"/>
      <c r="I131" s="155">
        <f t="shared" ref="I131:I146" si="62">+INDEX($X$10:$AN$104,MATCH($G$107,$E$10:$E$104,0),MATCH($G131,$X$9:$AN$9,0))</f>
        <v>57530</v>
      </c>
      <c r="J131" s="155">
        <f t="shared" ref="J131:J146" si="63">+INDEX($AO$10:$BE$104,MATCH($G$107,$E$10:$E$104,0),MATCH($G131,$AO$9:$BE$9,0))</f>
        <v>55879</v>
      </c>
      <c r="K131" s="69"/>
      <c r="N131" s="76" t="s">
        <v>168</v>
      </c>
      <c r="O131" s="77">
        <f t="shared" si="60"/>
        <v>-3.4456612099882848</v>
      </c>
      <c r="P131" s="77">
        <f t="shared" si="61"/>
        <v>3.3467773814172674</v>
      </c>
      <c r="Q131" s="67"/>
      <c r="R131" s="67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</row>
    <row r="132" spans="7:130" s="11" customFormat="1" ht="18.75" customHeight="1" x14ac:dyDescent="0.25">
      <c r="G132" s="566" t="s">
        <v>169</v>
      </c>
      <c r="H132" s="566"/>
      <c r="I132" s="155">
        <f t="shared" si="62"/>
        <v>54798</v>
      </c>
      <c r="J132" s="155">
        <f t="shared" si="63"/>
        <v>55933</v>
      </c>
      <c r="K132" s="69"/>
      <c r="N132" s="76" t="s">
        <v>169</v>
      </c>
      <c r="O132" s="77">
        <f t="shared" si="60"/>
        <v>-3.2820327304873635</v>
      </c>
      <c r="P132" s="77">
        <f t="shared" si="61"/>
        <v>3.3500116192990572</v>
      </c>
      <c r="Q132" s="67"/>
      <c r="R132" s="67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</row>
    <row r="133" spans="7:130" s="11" customFormat="1" ht="18.75" customHeight="1" x14ac:dyDescent="0.25">
      <c r="G133" s="566" t="s">
        <v>170</v>
      </c>
      <c r="H133" s="566"/>
      <c r="I133" s="155">
        <f t="shared" si="62"/>
        <v>55760</v>
      </c>
      <c r="J133" s="155">
        <f t="shared" si="63"/>
        <v>59337</v>
      </c>
      <c r="K133" s="69"/>
      <c r="N133" s="76" t="s">
        <v>170</v>
      </c>
      <c r="O133" s="77">
        <f t="shared" si="60"/>
        <v>-3.339650079418508</v>
      </c>
      <c r="P133" s="77">
        <f t="shared" si="61"/>
        <v>3.5538883924400286</v>
      </c>
      <c r="Q133" s="67"/>
      <c r="R133" s="67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</row>
    <row r="134" spans="7:130" s="11" customFormat="1" ht="18.75" customHeight="1" x14ac:dyDescent="0.25">
      <c r="G134" s="566" t="s">
        <v>171</v>
      </c>
      <c r="H134" s="566"/>
      <c r="I134" s="155">
        <f t="shared" si="62"/>
        <v>63656</v>
      </c>
      <c r="J134" s="155">
        <f t="shared" si="63"/>
        <v>80696</v>
      </c>
      <c r="K134" s="69"/>
      <c r="N134" s="76" t="s">
        <v>171</v>
      </c>
      <c r="O134" s="77">
        <f t="shared" si="60"/>
        <v>-3.8125675296891059</v>
      </c>
      <c r="P134" s="77">
        <f t="shared" si="61"/>
        <v>4.8331492612761107</v>
      </c>
      <c r="Q134" s="67"/>
      <c r="R134" s="67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</row>
    <row r="135" spans="7:130" s="11" customFormat="1" ht="18.75" customHeight="1" x14ac:dyDescent="0.25">
      <c r="G135" s="566" t="s">
        <v>172</v>
      </c>
      <c r="H135" s="566"/>
      <c r="I135" s="155">
        <f t="shared" si="62"/>
        <v>66883</v>
      </c>
      <c r="J135" s="155">
        <f t="shared" si="63"/>
        <v>80142</v>
      </c>
      <c r="K135" s="69"/>
      <c r="N135" s="76" t="s">
        <v>172</v>
      </c>
      <c r="O135" s="77">
        <f t="shared" si="60"/>
        <v>-4.0058431897730999</v>
      </c>
      <c r="P135" s="77">
        <f t="shared" si="61"/>
        <v>4.7999683763407113</v>
      </c>
      <c r="Q135" s="67"/>
      <c r="R135" s="67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</row>
    <row r="136" spans="7:130" s="11" customFormat="1" ht="18.75" customHeight="1" x14ac:dyDescent="0.25">
      <c r="G136" s="566" t="s">
        <v>173</v>
      </c>
      <c r="H136" s="566"/>
      <c r="I136" s="155">
        <f t="shared" si="62"/>
        <v>67587</v>
      </c>
      <c r="J136" s="155">
        <f t="shared" si="63"/>
        <v>68118</v>
      </c>
      <c r="K136" s="69"/>
      <c r="N136" s="76" t="s">
        <v>173</v>
      </c>
      <c r="O136" s="77">
        <f t="shared" si="60"/>
        <v>-4.0480080688245828</v>
      </c>
      <c r="P136" s="77">
        <f t="shared" si="61"/>
        <v>4.079811407995515</v>
      </c>
      <c r="Q136" s="67"/>
      <c r="R136" s="67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</row>
    <row r="137" spans="7:130" s="11" customFormat="1" ht="18.75" customHeight="1" x14ac:dyDescent="0.25">
      <c r="G137" s="566" t="s">
        <v>174</v>
      </c>
      <c r="H137" s="566"/>
      <c r="I137" s="155">
        <f t="shared" si="62"/>
        <v>67200</v>
      </c>
      <c r="J137" s="155">
        <f t="shared" si="63"/>
        <v>64788</v>
      </c>
      <c r="K137" s="69"/>
      <c r="N137" s="76" t="s">
        <v>174</v>
      </c>
      <c r="O137" s="77">
        <f t="shared" si="60"/>
        <v>-4.0248293640050887</v>
      </c>
      <c r="P137" s="77">
        <f t="shared" si="61"/>
        <v>3.880366738618477</v>
      </c>
      <c r="Q137" s="67"/>
      <c r="R137" s="67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</row>
    <row r="138" spans="7:130" s="11" customFormat="1" ht="18.75" customHeight="1" x14ac:dyDescent="0.25">
      <c r="G138" s="566" t="s">
        <v>175</v>
      </c>
      <c r="H138" s="566"/>
      <c r="I138" s="155">
        <f t="shared" si="62"/>
        <v>57803</v>
      </c>
      <c r="J138" s="155">
        <f t="shared" si="63"/>
        <v>66144</v>
      </c>
      <c r="K138" s="69"/>
      <c r="N138" s="76" t="s">
        <v>175</v>
      </c>
      <c r="O138" s="77">
        <f t="shared" si="60"/>
        <v>-3.4620120792795555</v>
      </c>
      <c r="P138" s="77">
        <f t="shared" si="61"/>
        <v>3.9615820454278659</v>
      </c>
      <c r="Q138" s="67"/>
      <c r="R138" s="67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</row>
    <row r="139" spans="7:130" s="11" customFormat="1" ht="18.75" customHeight="1" x14ac:dyDescent="0.25">
      <c r="G139" s="566" t="s">
        <v>176</v>
      </c>
      <c r="H139" s="566"/>
      <c r="I139" s="155">
        <f t="shared" si="62"/>
        <v>51723</v>
      </c>
      <c r="J139" s="155">
        <f t="shared" si="63"/>
        <v>58908</v>
      </c>
      <c r="K139" s="69"/>
      <c r="N139" s="76" t="s">
        <v>176</v>
      </c>
      <c r="O139" s="77">
        <f t="shared" si="60"/>
        <v>-3.0978608511076664</v>
      </c>
      <c r="P139" s="77">
        <f t="shared" si="61"/>
        <v>3.5281941692680321</v>
      </c>
      <c r="Q139" s="67"/>
      <c r="R139" s="67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</row>
    <row r="140" spans="7:130" s="11" customFormat="1" ht="18.75" customHeight="1" x14ac:dyDescent="0.25">
      <c r="G140" s="566" t="s">
        <v>177</v>
      </c>
      <c r="H140" s="566"/>
      <c r="I140" s="155">
        <f t="shared" si="62"/>
        <v>48411</v>
      </c>
      <c r="J140" s="155">
        <f t="shared" si="63"/>
        <v>51609</v>
      </c>
      <c r="K140" s="69"/>
      <c r="N140" s="76" t="s">
        <v>177</v>
      </c>
      <c r="O140" s="77">
        <f t="shared" si="60"/>
        <v>-2.8994942610245587</v>
      </c>
      <c r="P140" s="77">
        <f t="shared" si="61"/>
        <v>3.0910330155794434</v>
      </c>
      <c r="Q140" s="67"/>
      <c r="R140" s="67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</row>
    <row r="141" spans="7:130" s="11" customFormat="1" ht="18.75" customHeight="1" x14ac:dyDescent="0.25">
      <c r="G141" s="567" t="s">
        <v>178</v>
      </c>
      <c r="H141" s="567"/>
      <c r="I141" s="155">
        <f t="shared" si="62"/>
        <v>44436</v>
      </c>
      <c r="J141" s="155">
        <f t="shared" si="63"/>
        <v>42735</v>
      </c>
      <c r="K141" s="69"/>
      <c r="N141" s="76" t="s">
        <v>178</v>
      </c>
      <c r="O141" s="77">
        <f t="shared" si="60"/>
        <v>-2.661418416948365</v>
      </c>
      <c r="P141" s="77">
        <f t="shared" si="61"/>
        <v>2.559539923671986</v>
      </c>
      <c r="Q141" s="67"/>
      <c r="R141" s="67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</row>
    <row r="142" spans="7:130" s="11" customFormat="1" ht="18.75" customHeight="1" x14ac:dyDescent="0.25">
      <c r="G142" s="567" t="s">
        <v>179</v>
      </c>
      <c r="H142" s="567"/>
      <c r="I142" s="155">
        <f t="shared" si="62"/>
        <v>34652</v>
      </c>
      <c r="J142" s="155">
        <f t="shared" si="63"/>
        <v>32256</v>
      </c>
      <c r="K142" s="69"/>
      <c r="N142" s="76" t="s">
        <v>179</v>
      </c>
      <c r="O142" s="77">
        <f t="shared" si="60"/>
        <v>-2.0754224274033382</v>
      </c>
      <c r="P142" s="77">
        <f t="shared" si="61"/>
        <v>1.9319180947224426</v>
      </c>
      <c r="Q142" s="67"/>
      <c r="R142" s="67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</row>
    <row r="143" spans="7:130" s="11" customFormat="1" ht="18.75" customHeight="1" x14ac:dyDescent="0.25">
      <c r="G143" s="567" t="s">
        <v>180</v>
      </c>
      <c r="H143" s="567"/>
      <c r="I143" s="155">
        <f t="shared" si="62"/>
        <v>28629</v>
      </c>
      <c r="J143" s="155">
        <f t="shared" si="63"/>
        <v>26538</v>
      </c>
      <c r="K143" s="69"/>
      <c r="N143" s="76" t="s">
        <v>180</v>
      </c>
      <c r="O143" s="77">
        <f t="shared" si="60"/>
        <v>-1.7146851169955606</v>
      </c>
      <c r="P143" s="77">
        <f t="shared" si="61"/>
        <v>1.5894482390173665</v>
      </c>
      <c r="Q143" s="67"/>
      <c r="R143" s="67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</row>
    <row r="144" spans="7:130" s="11" customFormat="1" ht="18.75" customHeight="1" x14ac:dyDescent="0.25">
      <c r="G144" s="567" t="s">
        <v>181</v>
      </c>
      <c r="H144" s="567"/>
      <c r="I144" s="155">
        <f t="shared" si="62"/>
        <v>20265</v>
      </c>
      <c r="J144" s="155">
        <f t="shared" si="63"/>
        <v>20108</v>
      </c>
      <c r="K144" s="69"/>
      <c r="N144" s="76" t="s">
        <v>181</v>
      </c>
      <c r="O144" s="77">
        <f t="shared" si="60"/>
        <v>-1.2137376050827846</v>
      </c>
      <c r="P144" s="77">
        <f t="shared" si="61"/>
        <v>1.2043343579079511</v>
      </c>
      <c r="Q144" s="67"/>
      <c r="R144" s="67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</row>
    <row r="145" spans="5:130" s="11" customFormat="1" ht="18.75" customHeight="1" x14ac:dyDescent="0.25">
      <c r="G145" s="567" t="s">
        <v>182</v>
      </c>
      <c r="H145" s="567"/>
      <c r="I145" s="155">
        <f t="shared" si="62"/>
        <v>15164</v>
      </c>
      <c r="J145" s="155">
        <f t="shared" si="63"/>
        <v>14027</v>
      </c>
      <c r="K145" s="69"/>
      <c r="N145" s="76" t="s">
        <v>182</v>
      </c>
      <c r="O145" s="77">
        <f t="shared" si="60"/>
        <v>-0.90822191184186241</v>
      </c>
      <c r="P145" s="77">
        <f t="shared" si="61"/>
        <v>0.84012323644195497</v>
      </c>
      <c r="Q145" s="67"/>
      <c r="R145" s="67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</row>
    <row r="146" spans="5:130" s="11" customFormat="1" ht="18.75" customHeight="1" x14ac:dyDescent="0.25">
      <c r="G146" s="567" t="s">
        <v>183</v>
      </c>
      <c r="H146" s="567"/>
      <c r="I146" s="155">
        <f t="shared" si="62"/>
        <v>18155</v>
      </c>
      <c r="J146" s="155">
        <f t="shared" si="63"/>
        <v>17131</v>
      </c>
      <c r="K146" s="69"/>
      <c r="N146" s="76" t="s">
        <v>183</v>
      </c>
      <c r="O146" s="77">
        <f t="shared" si="60"/>
        <v>-1.0873627545165532</v>
      </c>
      <c r="P146" s="77">
        <f t="shared" si="61"/>
        <v>1.0260320213507614</v>
      </c>
      <c r="Q146" s="67"/>
      <c r="R146" s="67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</row>
    <row r="147" spans="5:130" s="11" customFormat="1" ht="15.75" x14ac:dyDescent="0.25">
      <c r="G147" s="568" t="s">
        <v>117</v>
      </c>
      <c r="H147" s="568"/>
      <c r="I147" s="156">
        <f>SUM(I130:I146)</f>
        <v>815776</v>
      </c>
      <c r="J147" s="156">
        <f>SUM(J130:J146)</f>
        <v>853860</v>
      </c>
      <c r="K147" s="67"/>
      <c r="N147" s="67"/>
      <c r="O147" s="67"/>
      <c r="P147" s="67"/>
      <c r="Q147" s="67"/>
      <c r="R147" s="67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</row>
    <row r="148" spans="5:130" s="11" customFormat="1" ht="19.5" customHeight="1" x14ac:dyDescent="0.25">
      <c r="G148" s="569"/>
      <c r="H148" s="569"/>
      <c r="I148" s="573">
        <f>SUM(I147:J147)</f>
        <v>1669636</v>
      </c>
      <c r="J148" s="573"/>
      <c r="K148" s="67"/>
      <c r="N148" s="67"/>
      <c r="O148" s="67"/>
      <c r="P148" s="67"/>
      <c r="Q148" s="67"/>
      <c r="R148" s="67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</row>
    <row r="149" spans="5:130" s="11" customFormat="1" ht="5.25" customHeight="1" x14ac:dyDescent="0.25">
      <c r="G149" s="157"/>
      <c r="H149" s="157"/>
      <c r="I149" s="158"/>
      <c r="J149" s="158"/>
      <c r="K149" s="67"/>
      <c r="N149" s="67"/>
      <c r="O149" s="67"/>
      <c r="P149" s="67"/>
      <c r="Q149" s="67"/>
      <c r="R149" s="67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</row>
    <row r="150" spans="5:130" s="11" customFormat="1" ht="8.25" customHeight="1" x14ac:dyDescent="0.25">
      <c r="F150" s="18"/>
      <c r="G150" s="574"/>
      <c r="H150" s="18"/>
      <c r="I150" s="18"/>
      <c r="J150" s="18"/>
      <c r="K150" s="67"/>
      <c r="L150" s="67"/>
      <c r="M150" s="67"/>
      <c r="N150" s="67"/>
      <c r="O150" s="67"/>
      <c r="P150" s="67"/>
      <c r="Q150" s="67"/>
      <c r="R150" s="67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</row>
    <row r="151" spans="5:130" s="11" customFormat="1" ht="12" customHeight="1" x14ac:dyDescent="0.25">
      <c r="F151" s="18"/>
      <c r="G151" s="575" t="s">
        <v>246</v>
      </c>
      <c r="H151" s="18"/>
      <c r="I151" s="18"/>
      <c r="J151" s="18"/>
      <c r="K151" s="67"/>
      <c r="L151" s="67"/>
      <c r="M151" s="67"/>
      <c r="N151" s="67"/>
      <c r="O151" s="67"/>
      <c r="P151" s="67"/>
      <c r="Q151" s="67"/>
      <c r="R151" s="67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</row>
    <row r="152" spans="5:130" s="11" customFormat="1" ht="14.25" customHeight="1" x14ac:dyDescent="0.25">
      <c r="F152" s="18"/>
      <c r="G152" s="575" t="s">
        <v>244</v>
      </c>
      <c r="H152" s="18"/>
      <c r="I152" s="18"/>
      <c r="J152" s="18"/>
      <c r="K152" s="67"/>
      <c r="L152" s="67"/>
      <c r="M152" s="67"/>
      <c r="N152" s="67"/>
      <c r="O152" s="67"/>
      <c r="P152" s="67"/>
      <c r="Q152" s="67"/>
      <c r="R152" s="67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</row>
    <row r="153" spans="5:130" s="11" customFormat="1" x14ac:dyDescent="0.25">
      <c r="F153" s="18"/>
      <c r="G153" s="575" t="s">
        <v>245</v>
      </c>
      <c r="H153" s="18"/>
      <c r="I153" s="18"/>
      <c r="J153" s="18"/>
      <c r="K153" s="67"/>
      <c r="L153" s="67"/>
      <c r="M153" s="67"/>
      <c r="N153" s="67"/>
      <c r="O153" s="67"/>
      <c r="P153" s="67"/>
      <c r="Q153" s="67"/>
      <c r="R153" s="67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</row>
    <row r="154" spans="5:130" s="11" customFormat="1" x14ac:dyDescent="0.25">
      <c r="F154" s="18"/>
      <c r="G154" s="576"/>
      <c r="H154" s="18"/>
      <c r="I154" s="18"/>
      <c r="J154" s="18"/>
      <c r="K154" s="67"/>
      <c r="L154" s="67"/>
      <c r="M154" s="67"/>
      <c r="N154" s="67"/>
      <c r="O154" s="67"/>
      <c r="P154" s="67"/>
      <c r="Q154" s="67"/>
      <c r="R154" s="67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</row>
    <row r="155" spans="5:130" s="11" customFormat="1" x14ac:dyDescent="0.25">
      <c r="F155" s="18"/>
      <c r="G155" s="576"/>
      <c r="H155" s="18"/>
      <c r="I155" s="18"/>
      <c r="J155" s="18"/>
      <c r="K155" s="67"/>
      <c r="L155" s="67"/>
      <c r="M155" s="67"/>
      <c r="N155" s="67"/>
      <c r="O155" s="67"/>
      <c r="P155" s="67"/>
      <c r="Q155" s="67"/>
      <c r="R155" s="67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</row>
    <row r="156" spans="5:130" s="11" customFormat="1" x14ac:dyDescent="0.25">
      <c r="F156" s="18"/>
      <c r="G156" s="576"/>
      <c r="H156" s="18"/>
      <c r="I156" s="18"/>
      <c r="J156" s="18"/>
      <c r="K156" s="67"/>
      <c r="L156" s="67"/>
      <c r="M156" s="67"/>
      <c r="N156" s="67"/>
      <c r="O156" s="67"/>
      <c r="P156" s="67"/>
      <c r="Q156" s="67"/>
      <c r="R156" s="67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</row>
    <row r="157" spans="5:130" s="11" customFormat="1" x14ac:dyDescent="0.25">
      <c r="F157" s="18"/>
      <c r="G157" s="576"/>
      <c r="H157" s="18"/>
      <c r="I157" s="18"/>
      <c r="J157" s="18"/>
      <c r="K157" s="67"/>
      <c r="L157" s="67"/>
      <c r="M157" s="67"/>
      <c r="N157" s="67"/>
      <c r="O157" s="67"/>
      <c r="P157" s="67"/>
      <c r="Q157" s="67"/>
      <c r="R157" s="67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</row>
    <row r="158" spans="5:130" s="11" customFormat="1" x14ac:dyDescent="0.25">
      <c r="E158" s="18"/>
      <c r="F158" s="18"/>
      <c r="G158" s="576"/>
      <c r="H158" s="18"/>
      <c r="I158" s="18"/>
      <c r="J158" s="67"/>
      <c r="K158" s="67"/>
      <c r="L158" s="67"/>
      <c r="M158" s="67"/>
      <c r="N158" s="67"/>
      <c r="O158" s="67"/>
      <c r="P158" s="67"/>
      <c r="Q158" s="67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</row>
    <row r="159" spans="5:130" s="11" customFormat="1" x14ac:dyDescent="0.25">
      <c r="E159" s="18"/>
      <c r="F159" s="18"/>
      <c r="G159" s="576"/>
      <c r="H159" s="18"/>
      <c r="I159" s="18"/>
      <c r="J159" s="67"/>
      <c r="K159" s="67"/>
      <c r="L159" s="67"/>
      <c r="M159" s="67"/>
      <c r="N159" s="67"/>
      <c r="O159" s="67"/>
      <c r="P159" s="67"/>
      <c r="Q159" s="67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</row>
    <row r="160" spans="5:130" s="11" customFormat="1" x14ac:dyDescent="0.25">
      <c r="E160" s="18"/>
      <c r="F160" s="18"/>
      <c r="G160" s="576"/>
      <c r="H160" s="18"/>
      <c r="I160" s="18"/>
      <c r="J160" s="67"/>
      <c r="K160" s="67"/>
      <c r="L160" s="67"/>
      <c r="M160" s="67"/>
      <c r="N160" s="67"/>
      <c r="O160" s="67"/>
      <c r="P160" s="67"/>
      <c r="Q160" s="67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</row>
    <row r="161" spans="5:129" s="11" customFormat="1" x14ac:dyDescent="0.25">
      <c r="E161" s="18"/>
      <c r="F161" s="18"/>
      <c r="G161" s="576"/>
      <c r="H161" s="18"/>
      <c r="I161" s="18"/>
      <c r="J161" s="67"/>
      <c r="K161" s="67"/>
      <c r="L161" s="67"/>
      <c r="M161" s="67"/>
      <c r="N161" s="67"/>
      <c r="O161" s="67"/>
      <c r="P161" s="67"/>
      <c r="Q161" s="67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</row>
    <row r="162" spans="5:129" s="11" customFormat="1" x14ac:dyDescent="0.25">
      <c r="E162" s="18"/>
      <c r="F162" s="18"/>
      <c r="G162" s="576"/>
      <c r="H162" s="18"/>
      <c r="I162" s="18"/>
      <c r="J162" s="67"/>
      <c r="K162" s="67"/>
      <c r="L162" s="67"/>
      <c r="M162" s="67"/>
      <c r="N162" s="67"/>
      <c r="O162" s="67"/>
      <c r="P162" s="67"/>
      <c r="Q162" s="67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</row>
    <row r="163" spans="5:129" s="11" customFormat="1" x14ac:dyDescent="0.25">
      <c r="E163" s="18"/>
      <c r="F163" s="18"/>
      <c r="G163" s="415"/>
      <c r="H163" s="18"/>
      <c r="I163" s="18"/>
      <c r="J163" s="67"/>
      <c r="K163" s="67"/>
      <c r="L163" s="67"/>
      <c r="M163" s="67"/>
      <c r="N163" s="67"/>
      <c r="O163" s="67"/>
      <c r="P163" s="67"/>
      <c r="Q163" s="67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</row>
    <row r="164" spans="5:129" s="11" customFormat="1" x14ac:dyDescent="0.25">
      <c r="E164" s="18"/>
      <c r="F164" s="18"/>
      <c r="G164" s="415"/>
      <c r="H164" s="18"/>
      <c r="I164" s="18"/>
      <c r="J164" s="67"/>
      <c r="K164" s="67"/>
      <c r="L164" s="67"/>
      <c r="M164" s="67"/>
      <c r="N164" s="67"/>
      <c r="O164" s="67"/>
      <c r="P164" s="67"/>
      <c r="Q164" s="67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</row>
    <row r="165" spans="5:129" s="11" customFormat="1" x14ac:dyDescent="0.25">
      <c r="E165" s="18"/>
      <c r="F165" s="18"/>
      <c r="G165" s="415"/>
      <c r="H165" s="18"/>
      <c r="I165" s="18"/>
      <c r="J165" s="67"/>
      <c r="K165" s="67"/>
      <c r="L165" s="67"/>
      <c r="M165" s="67"/>
      <c r="N165" s="67"/>
      <c r="O165" s="67"/>
      <c r="P165" s="67"/>
      <c r="Q165" s="67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</row>
    <row r="166" spans="5:129" s="11" customFormat="1" x14ac:dyDescent="0.25">
      <c r="E166" s="18"/>
      <c r="F166" s="18"/>
      <c r="G166" s="415"/>
      <c r="H166" s="18"/>
      <c r="I166" s="18"/>
      <c r="J166" s="67"/>
      <c r="K166" s="67"/>
      <c r="L166" s="67"/>
      <c r="M166" s="67"/>
      <c r="N166" s="67"/>
      <c r="O166" s="67"/>
      <c r="P166" s="67"/>
      <c r="Q166" s="67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</row>
    <row r="167" spans="5:129" s="11" customFormat="1" x14ac:dyDescent="0.25">
      <c r="E167" s="67"/>
      <c r="F167" s="67"/>
      <c r="G167" s="73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</row>
    <row r="168" spans="5:129" s="11" customFormat="1" x14ac:dyDescent="0.25">
      <c r="E168" s="67"/>
      <c r="F168" s="67"/>
      <c r="G168" s="73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</row>
    <row r="169" spans="5:129" s="11" customFormat="1" x14ac:dyDescent="0.25">
      <c r="E169" s="67"/>
      <c r="F169" s="67"/>
      <c r="G169" s="73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</row>
    <row r="170" spans="5:129" s="11" customFormat="1" x14ac:dyDescent="0.25">
      <c r="E170" s="67"/>
      <c r="F170" s="67"/>
      <c r="G170" s="73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</row>
    <row r="171" spans="5:129" s="11" customFormat="1" x14ac:dyDescent="0.25">
      <c r="E171" s="67"/>
      <c r="F171" s="67"/>
      <c r="G171" s="73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</row>
    <row r="172" spans="5:129" s="11" customFormat="1" x14ac:dyDescent="0.25">
      <c r="E172" s="67"/>
      <c r="F172" s="67"/>
      <c r="G172" s="73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</row>
    <row r="173" spans="5:129" s="11" customFormat="1" x14ac:dyDescent="0.25">
      <c r="E173" s="67"/>
      <c r="F173" s="67"/>
      <c r="G173" s="73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</row>
    <row r="174" spans="5:129" s="11" customFormat="1" x14ac:dyDescent="0.25">
      <c r="E174" s="67"/>
      <c r="F174" s="67"/>
      <c r="G174" s="73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</row>
    <row r="175" spans="5:129" s="11" customFormat="1" x14ac:dyDescent="0.25">
      <c r="E175" s="67"/>
      <c r="F175" s="67"/>
      <c r="G175" s="73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</row>
    <row r="176" spans="5:129" s="11" customFormat="1" x14ac:dyDescent="0.25">
      <c r="E176" s="67"/>
      <c r="F176" s="67"/>
      <c r="G176" s="73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</row>
    <row r="177" spans="5:129" s="11" customFormat="1" x14ac:dyDescent="0.25">
      <c r="E177" s="67"/>
      <c r="F177" s="67"/>
      <c r="G177" s="73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</row>
    <row r="178" spans="5:129" s="11" customFormat="1" x14ac:dyDescent="0.25">
      <c r="E178" s="67"/>
      <c r="F178" s="67"/>
      <c r="G178" s="73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</row>
    <row r="179" spans="5:129" s="11" customFormat="1" x14ac:dyDescent="0.25">
      <c r="E179" s="67"/>
      <c r="F179" s="67"/>
      <c r="G179" s="73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</row>
    <row r="180" spans="5:129" s="11" customFormat="1" x14ac:dyDescent="0.25">
      <c r="E180" s="67"/>
      <c r="F180" s="67"/>
      <c r="G180" s="73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</row>
    <row r="181" spans="5:129" s="11" customFormat="1" x14ac:dyDescent="0.25">
      <c r="E181" s="67"/>
      <c r="F181" s="67"/>
      <c r="G181" s="73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</row>
    <row r="182" spans="5:129" s="11" customFormat="1" x14ac:dyDescent="0.25">
      <c r="E182" s="67"/>
      <c r="F182" s="67"/>
      <c r="G182" s="73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</row>
    <row r="183" spans="5:129" s="11" customFormat="1" x14ac:dyDescent="0.25">
      <c r="E183" s="67"/>
      <c r="F183" s="67"/>
      <c r="G183" s="73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</row>
    <row r="184" spans="5:129" s="11" customFormat="1" x14ac:dyDescent="0.25">
      <c r="E184" s="67"/>
      <c r="F184" s="67"/>
      <c r="G184" s="73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</row>
    <row r="185" spans="5:129" s="11" customFormat="1" x14ac:dyDescent="0.25">
      <c r="E185" s="67"/>
      <c r="F185" s="67"/>
      <c r="G185" s="73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</row>
    <row r="186" spans="5:129" s="11" customFormat="1" x14ac:dyDescent="0.25">
      <c r="E186" s="67"/>
      <c r="F186" s="67"/>
      <c r="G186" s="73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</row>
    <row r="187" spans="5:129" s="11" customFormat="1" x14ac:dyDescent="0.25">
      <c r="E187" s="67"/>
      <c r="F187" s="67"/>
      <c r="G187" s="73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</row>
    <row r="188" spans="5:129" s="11" customFormat="1" x14ac:dyDescent="0.25">
      <c r="E188" s="67"/>
      <c r="F188" s="67"/>
      <c r="G188" s="73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</row>
    <row r="189" spans="5:129" s="11" customFormat="1" x14ac:dyDescent="0.25">
      <c r="E189" s="67"/>
      <c r="F189" s="67"/>
      <c r="G189" s="73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</row>
    <row r="190" spans="5:129" s="11" customFormat="1" x14ac:dyDescent="0.25">
      <c r="E190" s="67"/>
      <c r="F190" s="67"/>
      <c r="G190" s="73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</row>
    <row r="191" spans="5:129" s="11" customFormat="1" x14ac:dyDescent="0.25">
      <c r="E191" s="67"/>
      <c r="F191" s="67"/>
      <c r="G191" s="73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</row>
    <row r="192" spans="5:129" s="11" customFormat="1" x14ac:dyDescent="0.25">
      <c r="E192" s="67"/>
      <c r="F192" s="67"/>
      <c r="G192" s="73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</row>
    <row r="193" spans="5:129" s="11" customFormat="1" x14ac:dyDescent="0.25">
      <c r="E193" s="67"/>
      <c r="F193" s="67"/>
      <c r="G193" s="73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</row>
    <row r="194" spans="5:129" s="11" customFormat="1" x14ac:dyDescent="0.25">
      <c r="E194" s="67"/>
      <c r="F194" s="67"/>
      <c r="G194" s="73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</row>
  </sheetData>
  <mergeCells count="44">
    <mergeCell ref="G147:H148"/>
    <mergeCell ref="K110:U110"/>
    <mergeCell ref="I128:J128"/>
    <mergeCell ref="M112:O112"/>
    <mergeCell ref="Q112:V112"/>
    <mergeCell ref="M127:U127"/>
    <mergeCell ref="G135:H135"/>
    <mergeCell ref="G134:H134"/>
    <mergeCell ref="G133:H133"/>
    <mergeCell ref="G132:H132"/>
    <mergeCell ref="G131:H131"/>
    <mergeCell ref="G130:H130"/>
    <mergeCell ref="I148:J148"/>
    <mergeCell ref="G140:H140"/>
    <mergeCell ref="G139:H139"/>
    <mergeCell ref="G138:H138"/>
    <mergeCell ref="G137:H137"/>
    <mergeCell ref="G136:H136"/>
    <mergeCell ref="G146:H146"/>
    <mergeCell ref="G145:H145"/>
    <mergeCell ref="G144:H144"/>
    <mergeCell ref="G143:H143"/>
    <mergeCell ref="G142:H142"/>
    <mergeCell ref="G141:H141"/>
    <mergeCell ref="G120:H120"/>
    <mergeCell ref="G119:H119"/>
    <mergeCell ref="G118:H118"/>
    <mergeCell ref="G117:H117"/>
    <mergeCell ref="G116:H116"/>
    <mergeCell ref="G115:H115"/>
    <mergeCell ref="J113:K113"/>
    <mergeCell ref="E8:E9"/>
    <mergeCell ref="G8:H8"/>
    <mergeCell ref="J8:J9"/>
    <mergeCell ref="K8:L8"/>
    <mergeCell ref="M8:Q8"/>
    <mergeCell ref="R8:V8"/>
    <mergeCell ref="X8:AN8"/>
    <mergeCell ref="AO8:BE8"/>
    <mergeCell ref="B8:B9"/>
    <mergeCell ref="C8:C9"/>
    <mergeCell ref="D8:D9"/>
    <mergeCell ref="I8:I9"/>
    <mergeCell ref="F8:F9"/>
  </mergeCells>
  <dataValidations count="1">
    <dataValidation type="list" allowBlank="1" showInputMessage="1" showErrorMessage="1" sqref="G107">
      <formula1>$E$10:$E$104</formula1>
    </dataValidation>
  </dataValidations>
  <pageMargins left="0.27083333333333331" right="0.32291666666666669" top="0.32291666666666669" bottom="0.35416666666666669" header="0.3" footer="0.3"/>
  <pageSetup paperSize="9" scale="6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PN_Distrito</vt:lpstr>
      <vt:lpstr>PN_Pob x Genero</vt:lpstr>
      <vt:lpstr>Poblacion_2021_Total</vt:lpstr>
      <vt:lpstr>Poblacion_2021_Masculino</vt:lpstr>
      <vt:lpstr>Poblacion_2021_Femenino</vt:lpstr>
      <vt:lpstr>Piramide_EESS</vt:lpstr>
      <vt:lpstr>Piramide_EESS!Área_de_impresión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miguelsanchez3210@outlook.com</dc:creator>
  <cp:lastModifiedBy>Rafaela Tapia Alva</cp:lastModifiedBy>
  <cp:lastPrinted>2020-02-15T00:03:27Z</cp:lastPrinted>
  <dcterms:created xsi:type="dcterms:W3CDTF">2020-01-29T11:56:23Z</dcterms:created>
  <dcterms:modified xsi:type="dcterms:W3CDTF">2021-05-30T15:11:12Z</dcterms:modified>
</cp:coreProperties>
</file>