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jcasas\Desktop\"/>
    </mc:Choice>
  </mc:AlternateContent>
  <xr:revisionPtr revIDLastSave="0" documentId="13_ncr:1_{C39431B2-DBBA-4028-B050-14F31503E08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N_Distrito" sheetId="2" r:id="rId1"/>
    <sheet name="PN_Pob x Genero" sheetId="3" r:id="rId2"/>
    <sheet name="Poblacion_2022_Total" sheetId="8" r:id="rId3"/>
    <sheet name="Poblacion_2022_Masculino" sheetId="5" r:id="rId4"/>
    <sheet name="Poblacion_2022_Femenino" sheetId="4" r:id="rId5"/>
    <sheet name="Piramide_EESS" sheetId="7" r:id="rId6"/>
  </sheets>
  <definedNames>
    <definedName name="_xlnm._FilterDatabase" localSheetId="0" hidden="1">PN_Distrito!$A$9:$AX$17</definedName>
    <definedName name="_xlnm._FilterDatabase" localSheetId="3" hidden="1">Poblacion_2022_Masculino!#REF!</definedName>
    <definedName name="_xlnm.Print_Area" localSheetId="5">Piramide_EESS!$F$109:$W$157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4" i="3" l="1"/>
  <c r="Q117" i="7"/>
  <c r="M132" i="7"/>
  <c r="J150" i="7"/>
  <c r="J149" i="7"/>
  <c r="J146" i="7"/>
  <c r="J145" i="7"/>
  <c r="J141" i="7"/>
  <c r="J137" i="7"/>
  <c r="J135" i="7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BQ106" i="4"/>
  <c r="BP106" i="4"/>
  <c r="BO106" i="4"/>
  <c r="BO100" i="4" s="1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BQ102" i="4"/>
  <c r="BP102" i="4"/>
  <c r="BP100" i="4" s="1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BQ101" i="4"/>
  <c r="BQ100" i="4" s="1"/>
  <c r="BP101" i="4"/>
  <c r="BO101" i="4"/>
  <c r="BN101" i="4"/>
  <c r="BM101" i="4"/>
  <c r="BL101" i="4"/>
  <c r="BK101" i="4"/>
  <c r="BJ101" i="4"/>
  <c r="BI101" i="4"/>
  <c r="BH101" i="4"/>
  <c r="BG101" i="4"/>
  <c r="BF101" i="4"/>
  <c r="BE101" i="4"/>
  <c r="BD101" i="4"/>
  <c r="BD100" i="4" s="1"/>
  <c r="BC101" i="4"/>
  <c r="BB101" i="4"/>
  <c r="BA101" i="4"/>
  <c r="BQ99" i="4"/>
  <c r="BP99" i="4"/>
  <c r="BO99" i="4"/>
  <c r="BN99" i="4"/>
  <c r="BM99" i="4"/>
  <c r="BL99" i="4"/>
  <c r="BK99" i="4"/>
  <c r="BJ99" i="4"/>
  <c r="BI99" i="4"/>
  <c r="BH99" i="4"/>
  <c r="BG99" i="4"/>
  <c r="BF99" i="4"/>
  <c r="BE99" i="4"/>
  <c r="BD99" i="4"/>
  <c r="BC99" i="4"/>
  <c r="BB99" i="4"/>
  <c r="BA99" i="4"/>
  <c r="BQ98" i="4"/>
  <c r="BP98" i="4"/>
  <c r="BO98" i="4"/>
  <c r="BN98" i="4"/>
  <c r="BM98" i="4"/>
  <c r="BL98" i="4"/>
  <c r="BK98" i="4"/>
  <c r="BJ98" i="4"/>
  <c r="BI98" i="4"/>
  <c r="BH98" i="4"/>
  <c r="BG98" i="4"/>
  <c r="BF98" i="4"/>
  <c r="BE98" i="4"/>
  <c r="BD98" i="4"/>
  <c r="BC98" i="4"/>
  <c r="BB98" i="4"/>
  <c r="BA98" i="4"/>
  <c r="BQ97" i="4"/>
  <c r="BP97" i="4"/>
  <c r="BO97" i="4"/>
  <c r="BN97" i="4"/>
  <c r="BM97" i="4"/>
  <c r="BL97" i="4"/>
  <c r="BK97" i="4"/>
  <c r="BJ97" i="4"/>
  <c r="BI97" i="4"/>
  <c r="BH97" i="4"/>
  <c r="BG97" i="4"/>
  <c r="BF97" i="4"/>
  <c r="BE97" i="4"/>
  <c r="BD97" i="4"/>
  <c r="BC97" i="4"/>
  <c r="BB97" i="4"/>
  <c r="BA97" i="4"/>
  <c r="BQ96" i="4"/>
  <c r="BP96" i="4"/>
  <c r="BO96" i="4"/>
  <c r="BN96" i="4"/>
  <c r="BM96" i="4"/>
  <c r="BL96" i="4"/>
  <c r="BK96" i="4"/>
  <c r="BJ96" i="4"/>
  <c r="BI96" i="4"/>
  <c r="BH96" i="4"/>
  <c r="BG96" i="4"/>
  <c r="BF96" i="4"/>
  <c r="BE96" i="4"/>
  <c r="BD96" i="4"/>
  <c r="BC96" i="4"/>
  <c r="BB96" i="4"/>
  <c r="BA96" i="4"/>
  <c r="BQ95" i="4"/>
  <c r="BP95" i="4"/>
  <c r="BO95" i="4"/>
  <c r="BN95" i="4"/>
  <c r="BM95" i="4"/>
  <c r="BL95" i="4"/>
  <c r="BK95" i="4"/>
  <c r="BJ95" i="4"/>
  <c r="BI95" i="4"/>
  <c r="BH95" i="4"/>
  <c r="BG95" i="4"/>
  <c r="BF95" i="4"/>
  <c r="BE95" i="4"/>
  <c r="BD95" i="4"/>
  <c r="BC95" i="4"/>
  <c r="BB95" i="4"/>
  <c r="BA95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BQ86" i="4"/>
  <c r="BP86" i="4"/>
  <c r="BO86" i="4"/>
  <c r="BN86" i="4"/>
  <c r="BM86" i="4"/>
  <c r="BL86" i="4"/>
  <c r="BK86" i="4"/>
  <c r="BJ86" i="4"/>
  <c r="BI86" i="4"/>
  <c r="BH86" i="4"/>
  <c r="BG86" i="4"/>
  <c r="BF86" i="4"/>
  <c r="BE86" i="4"/>
  <c r="BD86" i="4"/>
  <c r="BC86" i="4"/>
  <c r="BB86" i="4"/>
  <c r="BA86" i="4"/>
  <c r="BQ85" i="4"/>
  <c r="BP85" i="4"/>
  <c r="BO85" i="4"/>
  <c r="BN85" i="4"/>
  <c r="BM85" i="4"/>
  <c r="BL85" i="4"/>
  <c r="BK85" i="4"/>
  <c r="BJ85" i="4"/>
  <c r="BI85" i="4"/>
  <c r="BH85" i="4"/>
  <c r="BG85" i="4"/>
  <c r="BF85" i="4"/>
  <c r="BE85" i="4"/>
  <c r="BD85" i="4"/>
  <c r="BC85" i="4"/>
  <c r="BB85" i="4"/>
  <c r="BA85" i="4"/>
  <c r="BQ84" i="4"/>
  <c r="BP84" i="4"/>
  <c r="BO84" i="4"/>
  <c r="BN84" i="4"/>
  <c r="BM84" i="4"/>
  <c r="BL84" i="4"/>
  <c r="BK84" i="4"/>
  <c r="BJ84" i="4"/>
  <c r="BI84" i="4"/>
  <c r="BH84" i="4"/>
  <c r="BG84" i="4"/>
  <c r="BF84" i="4"/>
  <c r="BE84" i="4"/>
  <c r="BD84" i="4"/>
  <c r="BC84" i="4"/>
  <c r="BB84" i="4"/>
  <c r="BA84" i="4"/>
  <c r="BQ83" i="4"/>
  <c r="BP83" i="4"/>
  <c r="BO83" i="4"/>
  <c r="BN83" i="4"/>
  <c r="BM83" i="4"/>
  <c r="BL83" i="4"/>
  <c r="BK83" i="4"/>
  <c r="BJ83" i="4"/>
  <c r="BI83" i="4"/>
  <c r="BH83" i="4"/>
  <c r="BG83" i="4"/>
  <c r="BF83" i="4"/>
  <c r="BE83" i="4"/>
  <c r="BD83" i="4"/>
  <c r="BC83" i="4"/>
  <c r="BB83" i="4"/>
  <c r="BA83" i="4"/>
  <c r="BQ82" i="4"/>
  <c r="BP82" i="4"/>
  <c r="BO82" i="4"/>
  <c r="BN82" i="4"/>
  <c r="BM82" i="4"/>
  <c r="BL82" i="4"/>
  <c r="BK82" i="4"/>
  <c r="BJ82" i="4"/>
  <c r="BI82" i="4"/>
  <c r="BH82" i="4"/>
  <c r="BG82" i="4"/>
  <c r="BF82" i="4"/>
  <c r="BE82" i="4"/>
  <c r="BD82" i="4"/>
  <c r="BC82" i="4"/>
  <c r="BB82" i="4"/>
  <c r="BA82" i="4"/>
  <c r="BQ81" i="4"/>
  <c r="BP81" i="4"/>
  <c r="BO81" i="4"/>
  <c r="BN81" i="4"/>
  <c r="BM81" i="4"/>
  <c r="BL81" i="4"/>
  <c r="BK81" i="4"/>
  <c r="BJ81" i="4"/>
  <c r="BI81" i="4"/>
  <c r="BH81" i="4"/>
  <c r="BG81" i="4"/>
  <c r="BF81" i="4"/>
  <c r="BE81" i="4"/>
  <c r="BD81" i="4"/>
  <c r="BC81" i="4"/>
  <c r="BB81" i="4"/>
  <c r="BA81" i="4"/>
  <c r="BQ80" i="4"/>
  <c r="BP80" i="4"/>
  <c r="BO80" i="4"/>
  <c r="BN80" i="4"/>
  <c r="BM80" i="4"/>
  <c r="BL80" i="4"/>
  <c r="BK80" i="4"/>
  <c r="BJ80" i="4"/>
  <c r="BI80" i="4"/>
  <c r="BH80" i="4"/>
  <c r="BG80" i="4"/>
  <c r="BF80" i="4"/>
  <c r="BE80" i="4"/>
  <c r="BD80" i="4"/>
  <c r="BC80" i="4"/>
  <c r="BB80" i="4"/>
  <c r="BA80" i="4"/>
  <c r="BQ79" i="4"/>
  <c r="BP79" i="4"/>
  <c r="BO79" i="4"/>
  <c r="BN79" i="4"/>
  <c r="BM79" i="4"/>
  <c r="BL79" i="4"/>
  <c r="BK79" i="4"/>
  <c r="BJ79" i="4"/>
  <c r="BI79" i="4"/>
  <c r="BH79" i="4"/>
  <c r="BG79" i="4"/>
  <c r="BF79" i="4"/>
  <c r="BE79" i="4"/>
  <c r="BD79" i="4"/>
  <c r="BC79" i="4"/>
  <c r="BB79" i="4"/>
  <c r="BA7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BQ70" i="4"/>
  <c r="BQ65" i="4" s="1"/>
  <c r="BP70" i="4"/>
  <c r="BO70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BQ69" i="4"/>
  <c r="BP69" i="4"/>
  <c r="BO69" i="4"/>
  <c r="BN69" i="4"/>
  <c r="BM69" i="4"/>
  <c r="BL69" i="4"/>
  <c r="BK69" i="4"/>
  <c r="BJ69" i="4"/>
  <c r="BI69" i="4"/>
  <c r="BH69" i="4"/>
  <c r="BG69" i="4"/>
  <c r="BF69" i="4"/>
  <c r="BE69" i="4"/>
  <c r="BD69" i="4"/>
  <c r="BC69" i="4"/>
  <c r="BB69" i="4"/>
  <c r="BA69" i="4"/>
  <c r="BQ68" i="4"/>
  <c r="BP68" i="4"/>
  <c r="BO68" i="4"/>
  <c r="BN68" i="4"/>
  <c r="BM68" i="4"/>
  <c r="BL68" i="4"/>
  <c r="BK68" i="4"/>
  <c r="BJ68" i="4"/>
  <c r="BI68" i="4"/>
  <c r="BH68" i="4"/>
  <c r="BG68" i="4"/>
  <c r="BF68" i="4"/>
  <c r="BE68" i="4"/>
  <c r="BD68" i="4"/>
  <c r="BC68" i="4"/>
  <c r="BB68" i="4"/>
  <c r="BA68" i="4"/>
  <c r="BQ67" i="4"/>
  <c r="BP67" i="4"/>
  <c r="BO67" i="4"/>
  <c r="BO65" i="4" s="1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BQ66" i="4"/>
  <c r="BP66" i="4"/>
  <c r="BO66" i="4"/>
  <c r="BN66" i="4"/>
  <c r="BM66" i="4"/>
  <c r="BL66" i="4"/>
  <c r="BK66" i="4"/>
  <c r="BJ66" i="4"/>
  <c r="BI66" i="4"/>
  <c r="BH66" i="4"/>
  <c r="BG66" i="4"/>
  <c r="BF66" i="4"/>
  <c r="BE66" i="4"/>
  <c r="BD66" i="4"/>
  <c r="BC66" i="4"/>
  <c r="BB66" i="4"/>
  <c r="BA66" i="4"/>
  <c r="BQ64" i="4"/>
  <c r="BP64" i="4"/>
  <c r="BO64" i="4"/>
  <c r="BN64" i="4"/>
  <c r="BM64" i="4"/>
  <c r="BL64" i="4"/>
  <c r="BK64" i="4"/>
  <c r="BJ64" i="4"/>
  <c r="BI64" i="4"/>
  <c r="BH64" i="4"/>
  <c r="BG64" i="4"/>
  <c r="BF64" i="4"/>
  <c r="BE64" i="4"/>
  <c r="BD64" i="4"/>
  <c r="BC64" i="4"/>
  <c r="BB64" i="4"/>
  <c r="BA64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BQ62" i="4"/>
  <c r="BP62" i="4"/>
  <c r="BO62" i="4"/>
  <c r="BN62" i="4"/>
  <c r="BM62" i="4"/>
  <c r="BL62" i="4"/>
  <c r="BK62" i="4"/>
  <c r="BJ62" i="4"/>
  <c r="BI62" i="4"/>
  <c r="BH62" i="4"/>
  <c r="BG62" i="4"/>
  <c r="BF62" i="4"/>
  <c r="BE62" i="4"/>
  <c r="BD62" i="4"/>
  <c r="BC62" i="4"/>
  <c r="BB62" i="4"/>
  <c r="BA62" i="4"/>
  <c r="BQ61" i="4"/>
  <c r="BP61" i="4"/>
  <c r="BO61" i="4"/>
  <c r="BN61" i="4"/>
  <c r="BM61" i="4"/>
  <c r="BL61" i="4"/>
  <c r="BK61" i="4"/>
  <c r="BJ61" i="4"/>
  <c r="BI61" i="4"/>
  <c r="BH61" i="4"/>
  <c r="BG61" i="4"/>
  <c r="BF61" i="4"/>
  <c r="BE61" i="4"/>
  <c r="BD61" i="4"/>
  <c r="BC61" i="4"/>
  <c r="BB61" i="4"/>
  <c r="BA61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BQ55" i="4"/>
  <c r="BP55" i="4"/>
  <c r="BO55" i="4"/>
  <c r="BN55" i="4"/>
  <c r="BM55" i="4"/>
  <c r="BL55" i="4"/>
  <c r="BL53" i="4" s="1"/>
  <c r="BK55" i="4"/>
  <c r="BJ55" i="4"/>
  <c r="BI55" i="4"/>
  <c r="BH55" i="4"/>
  <c r="BG55" i="4"/>
  <c r="BF55" i="4"/>
  <c r="BE55" i="4"/>
  <c r="BD55" i="4"/>
  <c r="BC55" i="4"/>
  <c r="BB55" i="4"/>
  <c r="BA55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BQ50" i="4"/>
  <c r="BP50" i="4"/>
  <c r="BO50" i="4"/>
  <c r="BN50" i="4"/>
  <c r="BM50" i="4"/>
  <c r="BL50" i="4"/>
  <c r="BK50" i="4"/>
  <c r="BJ50" i="4"/>
  <c r="BI50" i="4"/>
  <c r="BH50" i="4"/>
  <c r="BG50" i="4"/>
  <c r="BF50" i="4"/>
  <c r="BE50" i="4"/>
  <c r="BD50" i="4"/>
  <c r="BC50" i="4"/>
  <c r="BB50" i="4"/>
  <c r="BA50" i="4"/>
  <c r="BQ49" i="4"/>
  <c r="BP49" i="4"/>
  <c r="BO49" i="4"/>
  <c r="BN49" i="4"/>
  <c r="BM49" i="4"/>
  <c r="BL49" i="4"/>
  <c r="BK49" i="4"/>
  <c r="BJ49" i="4"/>
  <c r="BI49" i="4"/>
  <c r="BH49" i="4"/>
  <c r="BG49" i="4"/>
  <c r="BF49" i="4"/>
  <c r="BE49" i="4"/>
  <c r="BD49" i="4"/>
  <c r="BC49" i="4"/>
  <c r="BB49" i="4"/>
  <c r="BA49" i="4"/>
  <c r="BQ48" i="4"/>
  <c r="BP48" i="4"/>
  <c r="BP41" i="4" s="1"/>
  <c r="BO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C41" i="4" s="1"/>
  <c r="BB48" i="4"/>
  <c r="BA48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BQ42" i="4"/>
  <c r="BP42" i="4"/>
  <c r="BO42" i="4"/>
  <c r="BN42" i="4"/>
  <c r="BM42" i="4"/>
  <c r="BL42" i="4"/>
  <c r="BK42" i="4"/>
  <c r="BJ42" i="4"/>
  <c r="BJ41" i="4" s="1"/>
  <c r="BI42" i="4"/>
  <c r="BH42" i="4"/>
  <c r="BG42" i="4"/>
  <c r="BF42" i="4"/>
  <c r="BE42" i="4"/>
  <c r="BD42" i="4"/>
  <c r="BC42" i="4"/>
  <c r="BB42" i="4"/>
  <c r="BA42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BC16" i="4"/>
  <c r="I135" i="7"/>
  <c r="M117" i="7"/>
  <c r="K115" i="7"/>
  <c r="L41" i="7"/>
  <c r="L10" i="7" s="1"/>
  <c r="K41" i="7"/>
  <c r="K10" i="7" s="1"/>
  <c r="V10" i="7"/>
  <c r="U10" i="7"/>
  <c r="T10" i="7"/>
  <c r="S10" i="7"/>
  <c r="R10" i="7"/>
  <c r="Q10" i="7"/>
  <c r="P10" i="7"/>
  <c r="O10" i="7"/>
  <c r="N10" i="7"/>
  <c r="M10" i="7"/>
  <c r="J108" i="7"/>
  <c r="I108" i="7"/>
  <c r="J107" i="7"/>
  <c r="I107" i="7"/>
  <c r="J106" i="7"/>
  <c r="I106" i="7"/>
  <c r="J105" i="7"/>
  <c r="G105" i="7" s="1"/>
  <c r="I105" i="7"/>
  <c r="J104" i="7"/>
  <c r="I104" i="7"/>
  <c r="J103" i="7"/>
  <c r="I103" i="7"/>
  <c r="J102" i="7"/>
  <c r="I102" i="7"/>
  <c r="J101" i="7"/>
  <c r="I101" i="7"/>
  <c r="J99" i="7"/>
  <c r="I99" i="7"/>
  <c r="J98" i="7"/>
  <c r="I98" i="7"/>
  <c r="J97" i="7"/>
  <c r="I97" i="7"/>
  <c r="J96" i="7"/>
  <c r="I96" i="7"/>
  <c r="J95" i="7"/>
  <c r="I95" i="7"/>
  <c r="J94" i="7"/>
  <c r="I94" i="7"/>
  <c r="J93" i="7"/>
  <c r="I93" i="7"/>
  <c r="J92" i="7"/>
  <c r="I92" i="7"/>
  <c r="J91" i="7"/>
  <c r="I91" i="7"/>
  <c r="J90" i="7"/>
  <c r="I90" i="7"/>
  <c r="J89" i="7"/>
  <c r="I89" i="7"/>
  <c r="J88" i="7"/>
  <c r="I88" i="7"/>
  <c r="J87" i="7"/>
  <c r="I87" i="7"/>
  <c r="J86" i="7"/>
  <c r="I86" i="7"/>
  <c r="J85" i="7"/>
  <c r="I85" i="7"/>
  <c r="J84" i="7"/>
  <c r="I84" i="7"/>
  <c r="J83" i="7"/>
  <c r="I83" i="7"/>
  <c r="J82" i="7"/>
  <c r="I82" i="7"/>
  <c r="J81" i="7"/>
  <c r="I81" i="7"/>
  <c r="J80" i="7"/>
  <c r="I80" i="7"/>
  <c r="J79" i="7"/>
  <c r="I79" i="7"/>
  <c r="J77" i="7"/>
  <c r="I77" i="7"/>
  <c r="J76" i="7"/>
  <c r="I76" i="7"/>
  <c r="J75" i="7"/>
  <c r="I75" i="7"/>
  <c r="J74" i="7"/>
  <c r="I74" i="7"/>
  <c r="J73" i="7"/>
  <c r="I73" i="7"/>
  <c r="J72" i="7"/>
  <c r="I72" i="7"/>
  <c r="J71" i="7"/>
  <c r="I71" i="7"/>
  <c r="J70" i="7"/>
  <c r="I70" i="7"/>
  <c r="J69" i="7"/>
  <c r="I69" i="7"/>
  <c r="J68" i="7"/>
  <c r="I68" i="7"/>
  <c r="J67" i="7"/>
  <c r="I67" i="7"/>
  <c r="J66" i="7"/>
  <c r="I66" i="7"/>
  <c r="J64" i="7"/>
  <c r="I64" i="7"/>
  <c r="J63" i="7"/>
  <c r="I63" i="7"/>
  <c r="J62" i="7"/>
  <c r="I62" i="7"/>
  <c r="J61" i="7"/>
  <c r="I61" i="7"/>
  <c r="J60" i="7"/>
  <c r="I60" i="7"/>
  <c r="J59" i="7"/>
  <c r="I59" i="7"/>
  <c r="J58" i="7"/>
  <c r="I58" i="7"/>
  <c r="J57" i="7"/>
  <c r="I57" i="7"/>
  <c r="J56" i="7"/>
  <c r="I56" i="7"/>
  <c r="J55" i="7"/>
  <c r="I55" i="7"/>
  <c r="J54" i="7"/>
  <c r="I54" i="7"/>
  <c r="J52" i="7"/>
  <c r="I52" i="7"/>
  <c r="J51" i="7"/>
  <c r="I51" i="7"/>
  <c r="J50" i="7"/>
  <c r="I50" i="7"/>
  <c r="J49" i="7"/>
  <c r="I49" i="7"/>
  <c r="J48" i="7"/>
  <c r="I48" i="7"/>
  <c r="J47" i="7"/>
  <c r="I47" i="7"/>
  <c r="J46" i="7"/>
  <c r="I46" i="7"/>
  <c r="J45" i="7"/>
  <c r="I45" i="7"/>
  <c r="J44" i="7"/>
  <c r="I44" i="7"/>
  <c r="J43" i="7"/>
  <c r="I43" i="7"/>
  <c r="J42" i="7"/>
  <c r="I42" i="7"/>
  <c r="J40" i="7"/>
  <c r="I40" i="7"/>
  <c r="J39" i="7"/>
  <c r="I39" i="7"/>
  <c r="J38" i="7"/>
  <c r="I38" i="7"/>
  <c r="J37" i="7"/>
  <c r="I37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7" i="7"/>
  <c r="I17" i="7"/>
  <c r="J16" i="7"/>
  <c r="I16" i="7"/>
  <c r="J15" i="7"/>
  <c r="I15" i="7"/>
  <c r="J14" i="7"/>
  <c r="I14" i="7"/>
  <c r="J13" i="7"/>
  <c r="I13" i="7"/>
  <c r="J12" i="7"/>
  <c r="I12" i="7"/>
  <c r="H105" i="7"/>
  <c r="H104" i="7"/>
  <c r="H98" i="7"/>
  <c r="H97" i="7"/>
  <c r="H96" i="7"/>
  <c r="H95" i="7"/>
  <c r="H94" i="7"/>
  <c r="H93" i="7"/>
  <c r="H89" i="7"/>
  <c r="H82" i="7"/>
  <c r="H81" i="7"/>
  <c r="H80" i="7"/>
  <c r="H79" i="7"/>
  <c r="H76" i="7"/>
  <c r="H75" i="7"/>
  <c r="H70" i="7"/>
  <c r="H64" i="7"/>
  <c r="H63" i="7"/>
  <c r="H61" i="7"/>
  <c r="H60" i="7"/>
  <c r="H58" i="7"/>
  <c r="H56" i="7"/>
  <c r="H50" i="7"/>
  <c r="H49" i="7"/>
  <c r="H40" i="7"/>
  <c r="H38" i="7"/>
  <c r="H21" i="7"/>
  <c r="H108" i="7"/>
  <c r="H107" i="7"/>
  <c r="H106" i="7"/>
  <c r="H103" i="7"/>
  <c r="H102" i="7"/>
  <c r="H101" i="7"/>
  <c r="H99" i="7"/>
  <c r="H92" i="7"/>
  <c r="H91" i="7"/>
  <c r="H90" i="7"/>
  <c r="H88" i="7"/>
  <c r="H87" i="7"/>
  <c r="H86" i="7"/>
  <c r="H85" i="7"/>
  <c r="H84" i="7"/>
  <c r="H83" i="7"/>
  <c r="H77" i="7"/>
  <c r="H74" i="7"/>
  <c r="H73" i="7"/>
  <c r="H72" i="7"/>
  <c r="H71" i="7"/>
  <c r="H69" i="7"/>
  <c r="H68" i="7"/>
  <c r="H67" i="7"/>
  <c r="H66" i="7"/>
  <c r="H62" i="7"/>
  <c r="H59" i="7"/>
  <c r="H57" i="7"/>
  <c r="H55" i="7"/>
  <c r="H54" i="7"/>
  <c r="H52" i="7"/>
  <c r="H51" i="7"/>
  <c r="H48" i="7"/>
  <c r="H47" i="7"/>
  <c r="H46" i="7"/>
  <c r="H45" i="7"/>
  <c r="H44" i="7"/>
  <c r="H43" i="7"/>
  <c r="H42" i="7"/>
  <c r="H39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0" i="7"/>
  <c r="H17" i="7"/>
  <c r="H16" i="7"/>
  <c r="H15" i="7"/>
  <c r="H14" i="7"/>
  <c r="H13" i="7"/>
  <c r="BY108" i="4"/>
  <c r="BX108" i="4"/>
  <c r="BW108" i="4"/>
  <c r="BV108" i="4"/>
  <c r="BU108" i="4"/>
  <c r="BT108" i="4"/>
  <c r="BY107" i="4"/>
  <c r="BX107" i="4"/>
  <c r="BW107" i="4"/>
  <c r="BV107" i="4"/>
  <c r="BU107" i="4"/>
  <c r="BT107" i="4"/>
  <c r="BY106" i="4"/>
  <c r="BX106" i="4"/>
  <c r="BW106" i="4"/>
  <c r="BV106" i="4"/>
  <c r="BU106" i="4"/>
  <c r="BT106" i="4"/>
  <c r="BY105" i="4"/>
  <c r="BX105" i="4"/>
  <c r="BW105" i="4"/>
  <c r="BV105" i="4"/>
  <c r="BU105" i="4"/>
  <c r="BT105" i="4"/>
  <c r="BY104" i="4"/>
  <c r="BX104" i="4"/>
  <c r="BW104" i="4"/>
  <c r="BV104" i="4"/>
  <c r="BU104" i="4"/>
  <c r="BT104" i="4"/>
  <c r="BY103" i="4"/>
  <c r="BX103" i="4"/>
  <c r="BW103" i="4"/>
  <c r="BV103" i="4"/>
  <c r="BU103" i="4"/>
  <c r="BT103" i="4"/>
  <c r="BY102" i="4"/>
  <c r="BX102" i="4"/>
  <c r="BW102" i="4"/>
  <c r="BV102" i="4"/>
  <c r="BU102" i="4"/>
  <c r="BT102" i="4"/>
  <c r="BY101" i="4"/>
  <c r="BX101" i="4"/>
  <c r="BW101" i="4"/>
  <c r="BV101" i="4"/>
  <c r="BU101" i="4"/>
  <c r="BT101" i="4"/>
  <c r="BY99" i="4"/>
  <c r="BX99" i="4"/>
  <c r="BW99" i="4"/>
  <c r="BV99" i="4"/>
  <c r="BU99" i="4"/>
  <c r="BT99" i="4"/>
  <c r="BY98" i="4"/>
  <c r="BX98" i="4"/>
  <c r="BW98" i="4"/>
  <c r="BV98" i="4"/>
  <c r="BU98" i="4"/>
  <c r="BT98" i="4"/>
  <c r="BY97" i="4"/>
  <c r="BX97" i="4"/>
  <c r="BW97" i="4"/>
  <c r="BV97" i="4"/>
  <c r="BU97" i="4"/>
  <c r="BT97" i="4"/>
  <c r="BY96" i="4"/>
  <c r="BX96" i="4"/>
  <c r="BW96" i="4"/>
  <c r="BV96" i="4"/>
  <c r="BU96" i="4"/>
  <c r="BT96" i="4"/>
  <c r="BY95" i="4"/>
  <c r="BX95" i="4"/>
  <c r="BW95" i="4"/>
  <c r="BV95" i="4"/>
  <c r="BU95" i="4"/>
  <c r="BT95" i="4"/>
  <c r="BY94" i="4"/>
  <c r="BX94" i="4"/>
  <c r="BW94" i="4"/>
  <c r="BV94" i="4"/>
  <c r="BU94" i="4"/>
  <c r="BT94" i="4"/>
  <c r="BY93" i="4"/>
  <c r="BX93" i="4"/>
  <c r="BW93" i="4"/>
  <c r="BV93" i="4"/>
  <c r="BU93" i="4"/>
  <c r="BT93" i="4"/>
  <c r="BY92" i="4"/>
  <c r="BX92" i="4"/>
  <c r="BW92" i="4"/>
  <c r="BV92" i="4"/>
  <c r="BU92" i="4"/>
  <c r="BT92" i="4"/>
  <c r="BY91" i="4"/>
  <c r="BX91" i="4"/>
  <c r="BW91" i="4"/>
  <c r="BV91" i="4"/>
  <c r="BU91" i="4"/>
  <c r="BT91" i="4"/>
  <c r="BY90" i="4"/>
  <c r="BX90" i="4"/>
  <c r="BW90" i="4"/>
  <c r="BV90" i="4"/>
  <c r="BU90" i="4"/>
  <c r="BT90" i="4"/>
  <c r="BY89" i="4"/>
  <c r="BX89" i="4"/>
  <c r="BW89" i="4"/>
  <c r="BV89" i="4"/>
  <c r="BU89" i="4"/>
  <c r="BT89" i="4"/>
  <c r="BY88" i="4"/>
  <c r="BX88" i="4"/>
  <c r="BW88" i="4"/>
  <c r="BV88" i="4"/>
  <c r="BU88" i="4"/>
  <c r="BT88" i="4"/>
  <c r="BY87" i="4"/>
  <c r="BX87" i="4"/>
  <c r="BW87" i="4"/>
  <c r="BV87" i="4"/>
  <c r="BU87" i="4"/>
  <c r="BT87" i="4"/>
  <c r="BY86" i="4"/>
  <c r="BX86" i="4"/>
  <c r="BW86" i="4"/>
  <c r="BV86" i="4"/>
  <c r="BU86" i="4"/>
  <c r="BT86" i="4"/>
  <c r="BY85" i="4"/>
  <c r="BX85" i="4"/>
  <c r="BW85" i="4"/>
  <c r="BV85" i="4"/>
  <c r="BU85" i="4"/>
  <c r="BT85" i="4"/>
  <c r="BY83" i="4"/>
  <c r="BX83" i="4"/>
  <c r="BW83" i="4"/>
  <c r="BV83" i="4"/>
  <c r="BU83" i="4"/>
  <c r="BT83" i="4"/>
  <c r="BY82" i="4"/>
  <c r="BX82" i="4"/>
  <c r="BW82" i="4"/>
  <c r="BV82" i="4"/>
  <c r="BU82" i="4"/>
  <c r="BT82" i="4"/>
  <c r="BY81" i="4"/>
  <c r="BX81" i="4"/>
  <c r="BW81" i="4"/>
  <c r="BV81" i="4"/>
  <c r="BU81" i="4"/>
  <c r="BT81" i="4"/>
  <c r="BY80" i="4"/>
  <c r="BX80" i="4"/>
  <c r="BW80" i="4"/>
  <c r="BV80" i="4"/>
  <c r="BU80" i="4"/>
  <c r="BT80" i="4"/>
  <c r="BY79" i="4"/>
  <c r="BX79" i="4"/>
  <c r="BW79" i="4"/>
  <c r="BV79" i="4"/>
  <c r="BU79" i="4"/>
  <c r="BT79" i="4"/>
  <c r="BY76" i="4"/>
  <c r="BX76" i="4"/>
  <c r="BW76" i="4"/>
  <c r="BV76" i="4"/>
  <c r="BU76" i="4"/>
  <c r="BT76" i="4"/>
  <c r="BY75" i="4"/>
  <c r="BX75" i="4"/>
  <c r="BW75" i="4"/>
  <c r="BV75" i="4"/>
  <c r="BU75" i="4"/>
  <c r="BT75" i="4"/>
  <c r="BY74" i="4"/>
  <c r="BX74" i="4"/>
  <c r="BW74" i="4"/>
  <c r="BV74" i="4"/>
  <c r="BU74" i="4"/>
  <c r="BT74" i="4"/>
  <c r="BY73" i="4"/>
  <c r="BX73" i="4"/>
  <c r="BW73" i="4"/>
  <c r="BV73" i="4"/>
  <c r="BU73" i="4"/>
  <c r="BT73" i="4"/>
  <c r="BY72" i="4"/>
  <c r="BX72" i="4"/>
  <c r="BW72" i="4"/>
  <c r="BV72" i="4"/>
  <c r="BU72" i="4"/>
  <c r="BT72" i="4"/>
  <c r="BY71" i="4"/>
  <c r="BX71" i="4"/>
  <c r="BW71" i="4"/>
  <c r="BV71" i="4"/>
  <c r="BU71" i="4"/>
  <c r="BT71" i="4"/>
  <c r="BY70" i="4"/>
  <c r="BX70" i="4"/>
  <c r="BW70" i="4"/>
  <c r="BV70" i="4"/>
  <c r="BU70" i="4"/>
  <c r="BT70" i="4"/>
  <c r="BY68" i="4"/>
  <c r="BX68" i="4"/>
  <c r="BW68" i="4"/>
  <c r="BV68" i="4"/>
  <c r="BU68" i="4"/>
  <c r="BT68" i="4"/>
  <c r="BY67" i="4"/>
  <c r="BX67" i="4"/>
  <c r="BW67" i="4"/>
  <c r="BV67" i="4"/>
  <c r="BU67" i="4"/>
  <c r="BT67" i="4"/>
  <c r="BY66" i="4"/>
  <c r="BX66" i="4"/>
  <c r="BW66" i="4"/>
  <c r="BV66" i="4"/>
  <c r="BU66" i="4"/>
  <c r="BT66" i="4"/>
  <c r="BY64" i="4"/>
  <c r="BX64" i="4"/>
  <c r="BW64" i="4"/>
  <c r="BV64" i="4"/>
  <c r="BU64" i="4"/>
  <c r="BT64" i="4"/>
  <c r="BY63" i="4"/>
  <c r="BX63" i="4"/>
  <c r="BW63" i="4"/>
  <c r="BV63" i="4"/>
  <c r="BU63" i="4"/>
  <c r="BT63" i="4"/>
  <c r="BY61" i="4"/>
  <c r="BX61" i="4"/>
  <c r="BW61" i="4"/>
  <c r="BV61" i="4"/>
  <c r="BU61" i="4"/>
  <c r="BT61" i="4"/>
  <c r="BY60" i="4"/>
  <c r="BX60" i="4"/>
  <c r="BW60" i="4"/>
  <c r="BV60" i="4"/>
  <c r="BU60" i="4"/>
  <c r="BT60" i="4"/>
  <c r="BY58" i="4"/>
  <c r="BX58" i="4"/>
  <c r="BW58" i="4"/>
  <c r="BV58" i="4"/>
  <c r="BU58" i="4"/>
  <c r="BT58" i="4"/>
  <c r="BY57" i="4"/>
  <c r="BX57" i="4"/>
  <c r="BW57" i="4"/>
  <c r="BV57" i="4"/>
  <c r="BU57" i="4"/>
  <c r="BT57" i="4"/>
  <c r="BY56" i="4"/>
  <c r="BX56" i="4"/>
  <c r="BW56" i="4"/>
  <c r="BV56" i="4"/>
  <c r="BU56" i="4"/>
  <c r="BT56" i="4"/>
  <c r="BY55" i="4"/>
  <c r="BX55" i="4"/>
  <c r="BW55" i="4"/>
  <c r="BW53" i="4" s="1"/>
  <c r="BV55" i="4"/>
  <c r="BU55" i="4"/>
  <c r="BT55" i="4"/>
  <c r="BY54" i="4"/>
  <c r="BX54" i="4"/>
  <c r="BW54" i="4"/>
  <c r="BV54" i="4"/>
  <c r="BU54" i="4"/>
  <c r="BT54" i="4"/>
  <c r="BY50" i="4"/>
  <c r="BX50" i="4"/>
  <c r="BW50" i="4"/>
  <c r="BV50" i="4"/>
  <c r="BU50" i="4"/>
  <c r="BT50" i="4"/>
  <c r="BY49" i="4"/>
  <c r="BX49" i="4"/>
  <c r="BW49" i="4"/>
  <c r="BV49" i="4"/>
  <c r="BU49" i="4"/>
  <c r="BT49" i="4"/>
  <c r="BY48" i="4"/>
  <c r="BX48" i="4"/>
  <c r="BW48" i="4"/>
  <c r="BV48" i="4"/>
  <c r="BU48" i="4"/>
  <c r="BT48" i="4"/>
  <c r="BY47" i="4"/>
  <c r="BX47" i="4"/>
  <c r="BW47" i="4"/>
  <c r="BV47" i="4"/>
  <c r="BU47" i="4"/>
  <c r="BT47" i="4"/>
  <c r="BY46" i="4"/>
  <c r="BX46" i="4"/>
  <c r="BW46" i="4"/>
  <c r="BV46" i="4"/>
  <c r="BU46" i="4"/>
  <c r="BT46" i="4"/>
  <c r="BY45" i="4"/>
  <c r="BX45" i="4"/>
  <c r="BW45" i="4"/>
  <c r="BV45" i="4"/>
  <c r="BU45" i="4"/>
  <c r="BT45" i="4"/>
  <c r="BY44" i="4"/>
  <c r="BX44" i="4"/>
  <c r="BW44" i="4"/>
  <c r="BW41" i="4" s="1"/>
  <c r="BV44" i="4"/>
  <c r="BU44" i="4"/>
  <c r="BT44" i="4"/>
  <c r="BY43" i="4"/>
  <c r="BX43" i="4"/>
  <c r="BW43" i="4"/>
  <c r="BV43" i="4"/>
  <c r="BU43" i="4"/>
  <c r="BT43" i="4"/>
  <c r="BY42" i="4"/>
  <c r="BX42" i="4"/>
  <c r="BW42" i="4"/>
  <c r="BV42" i="4"/>
  <c r="BU42" i="4"/>
  <c r="BT42" i="4"/>
  <c r="BY40" i="4"/>
  <c r="BX40" i="4"/>
  <c r="BW40" i="4"/>
  <c r="BV40" i="4"/>
  <c r="BU40" i="4"/>
  <c r="BT40" i="4"/>
  <c r="BY39" i="4"/>
  <c r="BX39" i="4"/>
  <c r="BW39" i="4"/>
  <c r="BV39" i="4"/>
  <c r="BU39" i="4"/>
  <c r="BT39" i="4"/>
  <c r="BY38" i="4"/>
  <c r="BX38" i="4"/>
  <c r="BW38" i="4"/>
  <c r="BV38" i="4"/>
  <c r="BU38" i="4"/>
  <c r="BT38" i="4"/>
  <c r="BY36" i="4"/>
  <c r="BX36" i="4"/>
  <c r="BW36" i="4"/>
  <c r="BV36" i="4"/>
  <c r="BU36" i="4"/>
  <c r="BT36" i="4"/>
  <c r="BY35" i="4"/>
  <c r="BX35" i="4"/>
  <c r="BW35" i="4"/>
  <c r="BV35" i="4"/>
  <c r="BU35" i="4"/>
  <c r="BT35" i="4"/>
  <c r="BY33" i="4"/>
  <c r="BX33" i="4"/>
  <c r="BW33" i="4"/>
  <c r="BV33" i="4"/>
  <c r="BU33" i="4"/>
  <c r="BT33" i="4"/>
  <c r="BY32" i="4"/>
  <c r="BX32" i="4"/>
  <c r="BW32" i="4"/>
  <c r="BV32" i="4"/>
  <c r="BU32" i="4"/>
  <c r="BT32" i="4"/>
  <c r="BY31" i="4"/>
  <c r="BX31" i="4"/>
  <c r="BW31" i="4"/>
  <c r="BV31" i="4"/>
  <c r="BU31" i="4"/>
  <c r="BT31" i="4"/>
  <c r="BY30" i="4"/>
  <c r="BX30" i="4"/>
  <c r="BW30" i="4"/>
  <c r="BV30" i="4"/>
  <c r="BU30" i="4"/>
  <c r="BT30" i="4"/>
  <c r="BY29" i="4"/>
  <c r="BX29" i="4"/>
  <c r="BW29" i="4"/>
  <c r="BV29" i="4"/>
  <c r="BU29" i="4"/>
  <c r="BT29" i="4"/>
  <c r="BY28" i="4"/>
  <c r="BX28" i="4"/>
  <c r="BW28" i="4"/>
  <c r="BV28" i="4"/>
  <c r="BU28" i="4"/>
  <c r="BT28" i="4"/>
  <c r="BY26" i="4"/>
  <c r="BX26" i="4"/>
  <c r="BW26" i="4"/>
  <c r="BV26" i="4"/>
  <c r="BU26" i="4"/>
  <c r="BT26" i="4"/>
  <c r="BY25" i="4"/>
  <c r="BX25" i="4"/>
  <c r="BW25" i="4"/>
  <c r="BV25" i="4"/>
  <c r="BU25" i="4"/>
  <c r="BT25" i="4"/>
  <c r="BY24" i="4"/>
  <c r="BX24" i="4"/>
  <c r="BW24" i="4"/>
  <c r="BV24" i="4"/>
  <c r="BU24" i="4"/>
  <c r="BT24" i="4"/>
  <c r="BY23" i="4"/>
  <c r="BX23" i="4"/>
  <c r="BW23" i="4"/>
  <c r="BV23" i="4"/>
  <c r="BU23" i="4"/>
  <c r="BT23" i="4"/>
  <c r="BY22" i="4"/>
  <c r="BX22" i="4"/>
  <c r="BW22" i="4"/>
  <c r="BV22" i="4"/>
  <c r="BU22" i="4"/>
  <c r="BT22" i="4"/>
  <c r="BY21" i="4"/>
  <c r="BX21" i="4"/>
  <c r="BW21" i="4"/>
  <c r="BV21" i="4"/>
  <c r="BU21" i="4"/>
  <c r="BT21" i="4"/>
  <c r="BY20" i="4"/>
  <c r="BX20" i="4"/>
  <c r="BW20" i="4"/>
  <c r="BV20" i="4"/>
  <c r="BU20" i="4"/>
  <c r="BT20" i="4"/>
  <c r="BY19" i="4"/>
  <c r="BX19" i="4"/>
  <c r="BW19" i="4"/>
  <c r="BV19" i="4"/>
  <c r="BU19" i="4"/>
  <c r="BT19" i="4"/>
  <c r="BY16" i="4"/>
  <c r="BY11" i="4" s="1"/>
  <c r="BX16" i="4"/>
  <c r="BX11" i="4" s="1"/>
  <c r="BW16" i="4"/>
  <c r="BV16" i="4"/>
  <c r="BV11" i="4" s="1"/>
  <c r="BU16" i="4"/>
  <c r="BT16" i="4"/>
  <c r="BS100" i="4"/>
  <c r="BS78" i="4"/>
  <c r="BS65" i="4"/>
  <c r="BS53" i="4"/>
  <c r="BS41" i="4"/>
  <c r="BS18" i="4"/>
  <c r="BU11" i="4"/>
  <c r="BW11" i="4"/>
  <c r="BT11" i="4"/>
  <c r="BS11" i="4"/>
  <c r="BO100" i="5"/>
  <c r="BO78" i="5"/>
  <c r="BO65" i="5"/>
  <c r="BO53" i="5"/>
  <c r="BN53" i="5"/>
  <c r="BO41" i="5"/>
  <c r="BO18" i="5"/>
  <c r="BT11" i="5"/>
  <c r="BS11" i="5"/>
  <c r="BR11" i="5"/>
  <c r="BQ11" i="5"/>
  <c r="BP11" i="5"/>
  <c r="BO11" i="5"/>
  <c r="BN11" i="5"/>
  <c r="BT108" i="5"/>
  <c r="BS108" i="5"/>
  <c r="BR108" i="5"/>
  <c r="BQ108" i="5"/>
  <c r="BP108" i="5"/>
  <c r="BN108" i="5"/>
  <c r="BT107" i="5"/>
  <c r="BS107" i="5"/>
  <c r="BR107" i="5"/>
  <c r="BQ107" i="5"/>
  <c r="BP107" i="5"/>
  <c r="BN107" i="5"/>
  <c r="BT106" i="5"/>
  <c r="BS106" i="5"/>
  <c r="BR106" i="5"/>
  <c r="BQ106" i="5"/>
  <c r="BP106" i="5"/>
  <c r="BN106" i="5"/>
  <c r="BT105" i="5"/>
  <c r="BS105" i="5"/>
  <c r="BR105" i="5"/>
  <c r="BQ105" i="5"/>
  <c r="BP105" i="5"/>
  <c r="BN105" i="5"/>
  <c r="BT104" i="5"/>
  <c r="BT100" i="5" s="1"/>
  <c r="BS104" i="5"/>
  <c r="BR104" i="5"/>
  <c r="BQ104" i="5"/>
  <c r="BP104" i="5"/>
  <c r="BN104" i="5"/>
  <c r="BT103" i="5"/>
  <c r="BS103" i="5"/>
  <c r="BR103" i="5"/>
  <c r="BQ103" i="5"/>
  <c r="BP103" i="5"/>
  <c r="BN103" i="5"/>
  <c r="BT102" i="5"/>
  <c r="BS102" i="5"/>
  <c r="BR102" i="5"/>
  <c r="BQ102" i="5"/>
  <c r="BP102" i="5"/>
  <c r="BP100" i="5" s="1"/>
  <c r="BN102" i="5"/>
  <c r="BN100" i="5" s="1"/>
  <c r="BT101" i="5"/>
  <c r="BS101" i="5"/>
  <c r="BS100" i="5" s="1"/>
  <c r="BR101" i="5"/>
  <c r="BR100" i="5" s="1"/>
  <c r="BQ101" i="5"/>
  <c r="BQ100" i="5" s="1"/>
  <c r="BP101" i="5"/>
  <c r="BN101" i="5"/>
  <c r="BT99" i="5"/>
  <c r="BS99" i="5"/>
  <c r="BR99" i="5"/>
  <c r="BQ99" i="5"/>
  <c r="BP99" i="5"/>
  <c r="BN99" i="5"/>
  <c r="BT98" i="5"/>
  <c r="BS98" i="5"/>
  <c r="BR98" i="5"/>
  <c r="BQ98" i="5"/>
  <c r="BP98" i="5"/>
  <c r="BN98" i="5"/>
  <c r="BT97" i="5"/>
  <c r="BS97" i="5"/>
  <c r="BR97" i="5"/>
  <c r="BQ97" i="5"/>
  <c r="BP97" i="5"/>
  <c r="BN97" i="5"/>
  <c r="BT96" i="5"/>
  <c r="BS96" i="5"/>
  <c r="BR96" i="5"/>
  <c r="BQ96" i="5"/>
  <c r="BP96" i="5"/>
  <c r="BN96" i="5"/>
  <c r="BT95" i="5"/>
  <c r="BS95" i="5"/>
  <c r="BR95" i="5"/>
  <c r="BQ95" i="5"/>
  <c r="BP95" i="5"/>
  <c r="BN95" i="5"/>
  <c r="BT94" i="5"/>
  <c r="BS94" i="5"/>
  <c r="BR94" i="5"/>
  <c r="BQ94" i="5"/>
  <c r="BP94" i="5"/>
  <c r="BN94" i="5"/>
  <c r="BT93" i="5"/>
  <c r="BS93" i="5"/>
  <c r="BR93" i="5"/>
  <c r="BQ93" i="5"/>
  <c r="BP93" i="5"/>
  <c r="BN93" i="5"/>
  <c r="BT92" i="5"/>
  <c r="BS92" i="5"/>
  <c r="BR92" i="5"/>
  <c r="BQ92" i="5"/>
  <c r="BP92" i="5"/>
  <c r="BN92" i="5"/>
  <c r="BT91" i="5"/>
  <c r="BS91" i="5"/>
  <c r="BR91" i="5"/>
  <c r="BQ91" i="5"/>
  <c r="BP91" i="5"/>
  <c r="BN91" i="5"/>
  <c r="BT90" i="5"/>
  <c r="BS90" i="5"/>
  <c r="BR90" i="5"/>
  <c r="BQ90" i="5"/>
  <c r="BP90" i="5"/>
  <c r="BN90" i="5"/>
  <c r="BT89" i="5"/>
  <c r="BS89" i="5"/>
  <c r="BR89" i="5"/>
  <c r="BQ89" i="5"/>
  <c r="BP89" i="5"/>
  <c r="BN89" i="5"/>
  <c r="BT88" i="5"/>
  <c r="BS88" i="5"/>
  <c r="BR88" i="5"/>
  <c r="BQ88" i="5"/>
  <c r="BP88" i="5"/>
  <c r="BN88" i="5"/>
  <c r="BT87" i="5"/>
  <c r="BS87" i="5"/>
  <c r="BR87" i="5"/>
  <c r="BQ87" i="5"/>
  <c r="BP87" i="5"/>
  <c r="BN87" i="5"/>
  <c r="BT86" i="5"/>
  <c r="BS86" i="5"/>
  <c r="BR86" i="5"/>
  <c r="BQ86" i="5"/>
  <c r="BP86" i="5"/>
  <c r="BN86" i="5"/>
  <c r="BT85" i="5"/>
  <c r="BS85" i="5"/>
  <c r="BR85" i="5"/>
  <c r="BQ85" i="5"/>
  <c r="BP85" i="5"/>
  <c r="BP78" i="5" s="1"/>
  <c r="BN85" i="5"/>
  <c r="BT83" i="5"/>
  <c r="BT78" i="5" s="1"/>
  <c r="BS83" i="5"/>
  <c r="BR83" i="5"/>
  <c r="BQ83" i="5"/>
  <c r="BQ78" i="5" s="1"/>
  <c r="BP83" i="5"/>
  <c r="BN83" i="5"/>
  <c r="BT82" i="5"/>
  <c r="BS82" i="5"/>
  <c r="BR82" i="5"/>
  <c r="BQ82" i="5"/>
  <c r="BP82" i="5"/>
  <c r="BN82" i="5"/>
  <c r="BT81" i="5"/>
  <c r="BS81" i="5"/>
  <c r="BR81" i="5"/>
  <c r="BQ81" i="5"/>
  <c r="BP81" i="5"/>
  <c r="BN81" i="5"/>
  <c r="BT80" i="5"/>
  <c r="BS80" i="5"/>
  <c r="BS78" i="5" s="1"/>
  <c r="BR80" i="5"/>
  <c r="BQ80" i="5"/>
  <c r="BP80" i="5"/>
  <c r="BN80" i="5"/>
  <c r="BT79" i="5"/>
  <c r="BS79" i="5"/>
  <c r="BR79" i="5"/>
  <c r="BR78" i="5" s="1"/>
  <c r="BR10" i="5" s="1"/>
  <c r="BQ79" i="5"/>
  <c r="BP79" i="5"/>
  <c r="BN79" i="5"/>
  <c r="BN78" i="5" s="1"/>
  <c r="BT76" i="5"/>
  <c r="BS76" i="5"/>
  <c r="BR76" i="5"/>
  <c r="BQ76" i="5"/>
  <c r="BP76" i="5"/>
  <c r="BN76" i="5"/>
  <c r="BT75" i="5"/>
  <c r="BS75" i="5"/>
  <c r="BR75" i="5"/>
  <c r="BQ75" i="5"/>
  <c r="BP75" i="5"/>
  <c r="BN75" i="5"/>
  <c r="BT74" i="5"/>
  <c r="BS74" i="5"/>
  <c r="BR74" i="5"/>
  <c r="BQ74" i="5"/>
  <c r="BP74" i="5"/>
  <c r="BN74" i="5"/>
  <c r="BT73" i="5"/>
  <c r="BS73" i="5"/>
  <c r="BR73" i="5"/>
  <c r="BQ73" i="5"/>
  <c r="BP73" i="5"/>
  <c r="BN73" i="5"/>
  <c r="BT72" i="5"/>
  <c r="BS72" i="5"/>
  <c r="BR72" i="5"/>
  <c r="BQ72" i="5"/>
  <c r="BP72" i="5"/>
  <c r="BN72" i="5"/>
  <c r="BT71" i="5"/>
  <c r="BS71" i="5"/>
  <c r="BR71" i="5"/>
  <c r="BR65" i="5" s="1"/>
  <c r="BQ71" i="5"/>
  <c r="BP71" i="5"/>
  <c r="BN71" i="5"/>
  <c r="BT70" i="5"/>
  <c r="BS70" i="5"/>
  <c r="BR70" i="5"/>
  <c r="BQ70" i="5"/>
  <c r="BP70" i="5"/>
  <c r="BN70" i="5"/>
  <c r="BT68" i="5"/>
  <c r="BS68" i="5"/>
  <c r="BR68" i="5"/>
  <c r="BQ68" i="5"/>
  <c r="BP68" i="5"/>
  <c r="BN68" i="5"/>
  <c r="BT67" i="5"/>
  <c r="BT65" i="5" s="1"/>
  <c r="BS67" i="5"/>
  <c r="BR67" i="5"/>
  <c r="BQ67" i="5"/>
  <c r="BP67" i="5"/>
  <c r="BN67" i="5"/>
  <c r="BN65" i="5" s="1"/>
  <c r="BT66" i="5"/>
  <c r="BS66" i="5"/>
  <c r="BS65" i="5" s="1"/>
  <c r="BR66" i="5"/>
  <c r="BQ66" i="5"/>
  <c r="BQ65" i="5" s="1"/>
  <c r="BP66" i="5"/>
  <c r="BP65" i="5" s="1"/>
  <c r="BN66" i="5"/>
  <c r="BT64" i="5"/>
  <c r="BS64" i="5"/>
  <c r="BR64" i="5"/>
  <c r="BQ64" i="5"/>
  <c r="BP64" i="5"/>
  <c r="BN64" i="5"/>
  <c r="BT63" i="5"/>
  <c r="BS63" i="5"/>
  <c r="BR63" i="5"/>
  <c r="BQ63" i="5"/>
  <c r="BP63" i="5"/>
  <c r="BN63" i="5"/>
  <c r="BT61" i="5"/>
  <c r="BS61" i="5"/>
  <c r="BR61" i="5"/>
  <c r="BQ61" i="5"/>
  <c r="BP61" i="5"/>
  <c r="BN61" i="5"/>
  <c r="BT60" i="5"/>
  <c r="BS60" i="5"/>
  <c r="BR60" i="5"/>
  <c r="BQ60" i="5"/>
  <c r="BP60" i="5"/>
  <c r="BN60" i="5"/>
  <c r="BT58" i="5"/>
  <c r="BS58" i="5"/>
  <c r="BR58" i="5"/>
  <c r="BQ58" i="5"/>
  <c r="BP58" i="5"/>
  <c r="BN58" i="5"/>
  <c r="BT57" i="5"/>
  <c r="BS57" i="5"/>
  <c r="BR57" i="5"/>
  <c r="BQ57" i="5"/>
  <c r="BP57" i="5"/>
  <c r="BN57" i="5"/>
  <c r="BT56" i="5"/>
  <c r="BS56" i="5"/>
  <c r="BR56" i="5"/>
  <c r="BR53" i="5" s="1"/>
  <c r="BQ56" i="5"/>
  <c r="BP56" i="5"/>
  <c r="BN56" i="5"/>
  <c r="BT55" i="5"/>
  <c r="BS55" i="5"/>
  <c r="BR55" i="5"/>
  <c r="BQ55" i="5"/>
  <c r="BP55" i="5"/>
  <c r="BN55" i="5"/>
  <c r="BT54" i="5"/>
  <c r="BT53" i="5" s="1"/>
  <c r="BS54" i="5"/>
  <c r="BS53" i="5" s="1"/>
  <c r="BR54" i="5"/>
  <c r="BQ54" i="5"/>
  <c r="BQ53" i="5" s="1"/>
  <c r="BP54" i="5"/>
  <c r="BP53" i="5" s="1"/>
  <c r="BN54" i="5"/>
  <c r="BT50" i="5"/>
  <c r="BS50" i="5"/>
  <c r="BR50" i="5"/>
  <c r="BQ50" i="5"/>
  <c r="BP50" i="5"/>
  <c r="BN50" i="5"/>
  <c r="BT49" i="5"/>
  <c r="BS49" i="5"/>
  <c r="BR49" i="5"/>
  <c r="BQ49" i="5"/>
  <c r="BP49" i="5"/>
  <c r="BN49" i="5"/>
  <c r="BT48" i="5"/>
  <c r="BS48" i="5"/>
  <c r="BR48" i="5"/>
  <c r="BR41" i="5" s="1"/>
  <c r="BQ48" i="5"/>
  <c r="BP48" i="5"/>
  <c r="BN48" i="5"/>
  <c r="BT47" i="5"/>
  <c r="BS47" i="5"/>
  <c r="BR47" i="5"/>
  <c r="BQ47" i="5"/>
  <c r="BP47" i="5"/>
  <c r="BN47" i="5"/>
  <c r="BT46" i="5"/>
  <c r="BS46" i="5"/>
  <c r="BR46" i="5"/>
  <c r="BQ46" i="5"/>
  <c r="BP46" i="5"/>
  <c r="BN46" i="5"/>
  <c r="BT45" i="5"/>
  <c r="BS45" i="5"/>
  <c r="BR45" i="5"/>
  <c r="BQ45" i="5"/>
  <c r="BP45" i="5"/>
  <c r="BN45" i="5"/>
  <c r="BT44" i="5"/>
  <c r="BS44" i="5"/>
  <c r="BR44" i="5"/>
  <c r="BQ44" i="5"/>
  <c r="BP44" i="5"/>
  <c r="BN44" i="5"/>
  <c r="BT43" i="5"/>
  <c r="BS43" i="5"/>
  <c r="BR43" i="5"/>
  <c r="BQ43" i="5"/>
  <c r="BP43" i="5"/>
  <c r="BP41" i="5" s="1"/>
  <c r="BN43" i="5"/>
  <c r="BT42" i="5"/>
  <c r="BT41" i="5" s="1"/>
  <c r="BS42" i="5"/>
  <c r="BS41" i="5" s="1"/>
  <c r="BR42" i="5"/>
  <c r="BQ42" i="5"/>
  <c r="BQ41" i="5" s="1"/>
  <c r="BP42" i="5"/>
  <c r="BN42" i="5"/>
  <c r="BN41" i="5" s="1"/>
  <c r="BT40" i="5"/>
  <c r="BS40" i="5"/>
  <c r="BR40" i="5"/>
  <c r="BQ40" i="5"/>
  <c r="BP40" i="5"/>
  <c r="BN40" i="5"/>
  <c r="BT39" i="5"/>
  <c r="BS39" i="5"/>
  <c r="BR39" i="5"/>
  <c r="BQ39" i="5"/>
  <c r="BP39" i="5"/>
  <c r="BN39" i="5"/>
  <c r="BT38" i="5"/>
  <c r="BS38" i="5"/>
  <c r="BR38" i="5"/>
  <c r="BQ38" i="5"/>
  <c r="BP38" i="5"/>
  <c r="BN38" i="5"/>
  <c r="BT36" i="5"/>
  <c r="BS36" i="5"/>
  <c r="BR36" i="5"/>
  <c r="BQ36" i="5"/>
  <c r="BP36" i="5"/>
  <c r="BN36" i="5"/>
  <c r="BT35" i="5"/>
  <c r="BS35" i="5"/>
  <c r="BR35" i="5"/>
  <c r="BQ35" i="5"/>
  <c r="BP35" i="5"/>
  <c r="BN35" i="5"/>
  <c r="BT33" i="5"/>
  <c r="BS33" i="5"/>
  <c r="BR33" i="5"/>
  <c r="BQ33" i="5"/>
  <c r="BP33" i="5"/>
  <c r="BN33" i="5"/>
  <c r="BT32" i="5"/>
  <c r="BS32" i="5"/>
  <c r="BR32" i="5"/>
  <c r="BQ32" i="5"/>
  <c r="BP32" i="5"/>
  <c r="BN32" i="5"/>
  <c r="BT31" i="5"/>
  <c r="BS31" i="5"/>
  <c r="BR31" i="5"/>
  <c r="BQ31" i="5"/>
  <c r="BP31" i="5"/>
  <c r="BN31" i="5"/>
  <c r="BT30" i="5"/>
  <c r="BS30" i="5"/>
  <c r="BR30" i="5"/>
  <c r="BQ30" i="5"/>
  <c r="BP30" i="5"/>
  <c r="BN30" i="5"/>
  <c r="BT29" i="5"/>
  <c r="BS29" i="5"/>
  <c r="BR29" i="5"/>
  <c r="BQ29" i="5"/>
  <c r="BP29" i="5"/>
  <c r="BN29" i="5"/>
  <c r="BT28" i="5"/>
  <c r="BS28" i="5"/>
  <c r="BR28" i="5"/>
  <c r="BQ28" i="5"/>
  <c r="BP28" i="5"/>
  <c r="BN28" i="5"/>
  <c r="BT26" i="5"/>
  <c r="BS26" i="5"/>
  <c r="BR26" i="5"/>
  <c r="BQ26" i="5"/>
  <c r="BP26" i="5"/>
  <c r="BN26" i="5"/>
  <c r="BT25" i="5"/>
  <c r="BS25" i="5"/>
  <c r="BR25" i="5"/>
  <c r="BQ25" i="5"/>
  <c r="BP25" i="5"/>
  <c r="BN25" i="5"/>
  <c r="BT24" i="5"/>
  <c r="BS24" i="5"/>
  <c r="BR24" i="5"/>
  <c r="BQ24" i="5"/>
  <c r="BP24" i="5"/>
  <c r="BN24" i="5"/>
  <c r="BT22" i="5"/>
  <c r="BS22" i="5"/>
  <c r="BR22" i="5"/>
  <c r="BQ22" i="5"/>
  <c r="BP22" i="5"/>
  <c r="BN22" i="5"/>
  <c r="BT21" i="5"/>
  <c r="BS21" i="5"/>
  <c r="BR21" i="5"/>
  <c r="BQ21" i="5"/>
  <c r="BP21" i="5"/>
  <c r="BN21" i="5"/>
  <c r="BT20" i="5"/>
  <c r="BS20" i="5"/>
  <c r="BR20" i="5"/>
  <c r="BQ20" i="5"/>
  <c r="BP20" i="5"/>
  <c r="BN20" i="5"/>
  <c r="BT19" i="5"/>
  <c r="BT18" i="5" s="1"/>
  <c r="BS19" i="5"/>
  <c r="BS18" i="5" s="1"/>
  <c r="BR19" i="5"/>
  <c r="BR18" i="5" s="1"/>
  <c r="BQ19" i="5"/>
  <c r="BQ18" i="5" s="1"/>
  <c r="BQ10" i="5" s="1"/>
  <c r="BP19" i="5"/>
  <c r="BP18" i="5" s="1"/>
  <c r="BN19" i="5"/>
  <c r="BN18" i="5" s="1"/>
  <c r="BT16" i="5"/>
  <c r="BS16" i="5"/>
  <c r="BR16" i="5"/>
  <c r="BQ16" i="5"/>
  <c r="BP16" i="5"/>
  <c r="BN16" i="5"/>
  <c r="BN53" i="4"/>
  <c r="BN41" i="4"/>
  <c r="BQ16" i="4"/>
  <c r="BQ11" i="4" s="1"/>
  <c r="BP16" i="4"/>
  <c r="BO16" i="4"/>
  <c r="BO11" i="4" s="1"/>
  <c r="BN16" i="4"/>
  <c r="BM16" i="4"/>
  <c r="BL16" i="4"/>
  <c r="BL11" i="4" s="1"/>
  <c r="BK16" i="4"/>
  <c r="BK11" i="4" s="1"/>
  <c r="BJ16" i="4"/>
  <c r="BI16" i="4"/>
  <c r="BH16" i="4"/>
  <c r="BH11" i="4" s="1"/>
  <c r="BG16" i="4"/>
  <c r="BG11" i="4" s="1"/>
  <c r="BF16" i="4"/>
  <c r="BE16" i="4"/>
  <c r="BD16" i="4"/>
  <c r="BD11" i="4" s="1"/>
  <c r="BB16" i="4"/>
  <c r="BB11" i="4" s="1"/>
  <c r="BA16" i="4"/>
  <c r="BA11" i="4" s="1"/>
  <c r="BJ100" i="4"/>
  <c r="BN11" i="4"/>
  <c r="BP11" i="4"/>
  <c r="BM11" i="4"/>
  <c r="BJ11" i="4"/>
  <c r="BI11" i="4"/>
  <c r="BF11" i="4"/>
  <c r="BE11" i="4"/>
  <c r="BC11" i="4"/>
  <c r="BL53" i="5"/>
  <c r="BA53" i="5"/>
  <c r="AX53" i="5"/>
  <c r="AV53" i="5"/>
  <c r="BL11" i="5"/>
  <c r="BK11" i="5"/>
  <c r="BJ11" i="5"/>
  <c r="BI11" i="5"/>
  <c r="BC11" i="5"/>
  <c r="AZ11" i="5"/>
  <c r="AY11" i="5"/>
  <c r="AW11" i="5"/>
  <c r="AV11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BL107" i="5"/>
  <c r="BK107" i="5"/>
  <c r="BK100" i="5" s="1"/>
  <c r="BJ107" i="5"/>
  <c r="BI107" i="5"/>
  <c r="BI100" i="5" s="1"/>
  <c r="BH107" i="5"/>
  <c r="BG107" i="5"/>
  <c r="BF107" i="5"/>
  <c r="BE107" i="5"/>
  <c r="BD107" i="5"/>
  <c r="BC107" i="5"/>
  <c r="BB107" i="5"/>
  <c r="BA107" i="5"/>
  <c r="AZ107" i="5"/>
  <c r="AY107" i="5"/>
  <c r="AX107" i="5"/>
  <c r="AX100" i="5" s="1"/>
  <c r="AW107" i="5"/>
  <c r="AV107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BL104" i="5"/>
  <c r="BL100" i="5" s="1"/>
  <c r="BK104" i="5"/>
  <c r="BJ104" i="5"/>
  <c r="BI104" i="5"/>
  <c r="BH104" i="5"/>
  <c r="BG104" i="5"/>
  <c r="BF104" i="5"/>
  <c r="BE104" i="5"/>
  <c r="BD104" i="5"/>
  <c r="BC104" i="5"/>
  <c r="BB104" i="5"/>
  <c r="BA104" i="5"/>
  <c r="AZ104" i="5"/>
  <c r="AY104" i="5"/>
  <c r="AX104" i="5"/>
  <c r="AW104" i="5"/>
  <c r="AV104" i="5"/>
  <c r="AV100" i="5" s="1"/>
  <c r="BL103" i="5"/>
  <c r="BK103" i="5"/>
  <c r="BJ103" i="5"/>
  <c r="BI103" i="5"/>
  <c r="BH103" i="5"/>
  <c r="BG103" i="5"/>
  <c r="BF103" i="5"/>
  <c r="BE103" i="5"/>
  <c r="BD103" i="5"/>
  <c r="BC103" i="5"/>
  <c r="BB103" i="5"/>
  <c r="BA103" i="5"/>
  <c r="AZ103" i="5"/>
  <c r="AY103" i="5"/>
  <c r="AX103" i="5"/>
  <c r="AW103" i="5"/>
  <c r="AW100" i="5" s="1"/>
  <c r="AV103" i="5"/>
  <c r="BL102" i="5"/>
  <c r="BK102" i="5"/>
  <c r="BJ102" i="5"/>
  <c r="BI102" i="5"/>
  <c r="BH102" i="5"/>
  <c r="BG102" i="5"/>
  <c r="BF102" i="5"/>
  <c r="BE102" i="5"/>
  <c r="BD102" i="5"/>
  <c r="BC102" i="5"/>
  <c r="BB102" i="5"/>
  <c r="BA102" i="5"/>
  <c r="AZ102" i="5"/>
  <c r="AZ100" i="5" s="1"/>
  <c r="AY102" i="5"/>
  <c r="AX102" i="5"/>
  <c r="AW102" i="5"/>
  <c r="AV102" i="5"/>
  <c r="BL101" i="5"/>
  <c r="BK101" i="5"/>
  <c r="BJ101" i="5"/>
  <c r="BJ100" i="5" s="1"/>
  <c r="BI101" i="5"/>
  <c r="BH101" i="5"/>
  <c r="BH100" i="5" s="1"/>
  <c r="BG101" i="5"/>
  <c r="BG100" i="5" s="1"/>
  <c r="BF101" i="5"/>
  <c r="BF100" i="5" s="1"/>
  <c r="BE101" i="5"/>
  <c r="BE100" i="5" s="1"/>
  <c r="BD101" i="5"/>
  <c r="BD100" i="5" s="1"/>
  <c r="BC101" i="5"/>
  <c r="BC100" i="5" s="1"/>
  <c r="BB101" i="5"/>
  <c r="BB100" i="5" s="1"/>
  <c r="BA101" i="5"/>
  <c r="BA100" i="5" s="1"/>
  <c r="AZ101" i="5"/>
  <c r="AY101" i="5"/>
  <c r="AY100" i="5" s="1"/>
  <c r="AX101" i="5"/>
  <c r="AW101" i="5"/>
  <c r="AV101" i="5"/>
  <c r="BL99" i="5"/>
  <c r="BK99" i="5"/>
  <c r="BJ99" i="5"/>
  <c r="BI99" i="5"/>
  <c r="BH99" i="5"/>
  <c r="BG99" i="5"/>
  <c r="BF99" i="5"/>
  <c r="BE99" i="5"/>
  <c r="BD99" i="5"/>
  <c r="BC99" i="5"/>
  <c r="BB99" i="5"/>
  <c r="BA99" i="5"/>
  <c r="AZ99" i="5"/>
  <c r="AY99" i="5"/>
  <c r="AX99" i="5"/>
  <c r="AW99" i="5"/>
  <c r="AV99" i="5"/>
  <c r="BL98" i="5"/>
  <c r="BK98" i="5"/>
  <c r="BJ98" i="5"/>
  <c r="BI98" i="5"/>
  <c r="BH98" i="5"/>
  <c r="BG98" i="5"/>
  <c r="BF98" i="5"/>
  <c r="BE98" i="5"/>
  <c r="BD98" i="5"/>
  <c r="BC98" i="5"/>
  <c r="BB98" i="5"/>
  <c r="BA98" i="5"/>
  <c r="AZ98" i="5"/>
  <c r="AY98" i="5"/>
  <c r="AX98" i="5"/>
  <c r="AW98" i="5"/>
  <c r="AV98" i="5"/>
  <c r="BL97" i="5"/>
  <c r="BK97" i="5"/>
  <c r="BJ97" i="5"/>
  <c r="BI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BL89" i="5"/>
  <c r="BL78" i="5" s="1"/>
  <c r="BK89" i="5"/>
  <c r="BJ89" i="5"/>
  <c r="BJ78" i="5" s="1"/>
  <c r="BI89" i="5"/>
  <c r="BH89" i="5"/>
  <c r="BG89" i="5"/>
  <c r="BF89" i="5"/>
  <c r="BE89" i="5"/>
  <c r="BD89" i="5"/>
  <c r="BC89" i="5"/>
  <c r="BB89" i="5"/>
  <c r="BA89" i="5"/>
  <c r="AZ89" i="5"/>
  <c r="AY89" i="5"/>
  <c r="AY78" i="5" s="1"/>
  <c r="AX89" i="5"/>
  <c r="AW89" i="5"/>
  <c r="AV89" i="5"/>
  <c r="AV78" i="5" s="1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BL87" i="5"/>
  <c r="BK87" i="5"/>
  <c r="BJ87" i="5"/>
  <c r="BI87" i="5"/>
  <c r="BH87" i="5"/>
  <c r="BG87" i="5"/>
  <c r="BF87" i="5"/>
  <c r="BE87" i="5"/>
  <c r="BD87" i="5"/>
  <c r="BC87" i="5"/>
  <c r="BB87" i="5"/>
  <c r="BA87" i="5"/>
  <c r="AZ87" i="5"/>
  <c r="AY87" i="5"/>
  <c r="AX87" i="5"/>
  <c r="AW87" i="5"/>
  <c r="AV87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W78" i="5" s="1"/>
  <c r="AV86" i="5"/>
  <c r="BL85" i="5"/>
  <c r="BK85" i="5"/>
  <c r="BJ85" i="5"/>
  <c r="BI85" i="5"/>
  <c r="BH85" i="5"/>
  <c r="BG85" i="5"/>
  <c r="BF85" i="5"/>
  <c r="BE85" i="5"/>
  <c r="BD85" i="5"/>
  <c r="BC85" i="5"/>
  <c r="BB85" i="5"/>
  <c r="BA85" i="5"/>
  <c r="AZ85" i="5"/>
  <c r="AY85" i="5"/>
  <c r="AX85" i="5"/>
  <c r="AX78" i="5" s="1"/>
  <c r="AW85" i="5"/>
  <c r="AV85" i="5"/>
  <c r="BL83" i="5"/>
  <c r="BK83" i="5"/>
  <c r="BJ83" i="5"/>
  <c r="BI83" i="5"/>
  <c r="BH83" i="5"/>
  <c r="BG83" i="5"/>
  <c r="BF83" i="5"/>
  <c r="BE83" i="5"/>
  <c r="BD83" i="5"/>
  <c r="BC83" i="5"/>
  <c r="BB83" i="5"/>
  <c r="BA83" i="5"/>
  <c r="AZ83" i="5"/>
  <c r="AY83" i="5"/>
  <c r="AX83" i="5"/>
  <c r="AW83" i="5"/>
  <c r="AV83" i="5"/>
  <c r="BL82" i="5"/>
  <c r="BK82" i="5"/>
  <c r="BJ82" i="5"/>
  <c r="BI82" i="5"/>
  <c r="BH82" i="5"/>
  <c r="BG82" i="5"/>
  <c r="BF82" i="5"/>
  <c r="BE82" i="5"/>
  <c r="BD82" i="5"/>
  <c r="BC82" i="5"/>
  <c r="BB82" i="5"/>
  <c r="BA82" i="5"/>
  <c r="AZ82" i="5"/>
  <c r="AZ78" i="5" s="1"/>
  <c r="AY82" i="5"/>
  <c r="AX82" i="5"/>
  <c r="AW82" i="5"/>
  <c r="AV82" i="5"/>
  <c r="BL81" i="5"/>
  <c r="BK81" i="5"/>
  <c r="BJ81" i="5"/>
  <c r="BI81" i="5"/>
  <c r="BH81" i="5"/>
  <c r="BG81" i="5"/>
  <c r="BF81" i="5"/>
  <c r="BE81" i="5"/>
  <c r="BD81" i="5"/>
  <c r="BC81" i="5"/>
  <c r="BB81" i="5"/>
  <c r="BA81" i="5"/>
  <c r="BA78" i="5" s="1"/>
  <c r="AZ81" i="5"/>
  <c r="AY81" i="5"/>
  <c r="AX81" i="5"/>
  <c r="AW81" i="5"/>
  <c r="AV81" i="5"/>
  <c r="BL80" i="5"/>
  <c r="BK80" i="5"/>
  <c r="BJ80" i="5"/>
  <c r="BI80" i="5"/>
  <c r="BH80" i="5"/>
  <c r="BG80" i="5"/>
  <c r="BF80" i="5"/>
  <c r="BE80" i="5"/>
  <c r="BD80" i="5"/>
  <c r="BD78" i="5" s="1"/>
  <c r="BC80" i="5"/>
  <c r="BB80" i="5"/>
  <c r="BB78" i="5" s="1"/>
  <c r="BA80" i="5"/>
  <c r="AZ80" i="5"/>
  <c r="AY80" i="5"/>
  <c r="AX80" i="5"/>
  <c r="AW80" i="5"/>
  <c r="AV80" i="5"/>
  <c r="BL79" i="5"/>
  <c r="BK79" i="5"/>
  <c r="BK78" i="5" s="1"/>
  <c r="BJ79" i="5"/>
  <c r="BI79" i="5"/>
  <c r="BI78" i="5" s="1"/>
  <c r="BH79" i="5"/>
  <c r="BH78" i="5" s="1"/>
  <c r="BG79" i="5"/>
  <c r="BG78" i="5" s="1"/>
  <c r="BF79" i="5"/>
  <c r="BF78" i="5" s="1"/>
  <c r="BE79" i="5"/>
  <c r="BE78" i="5" s="1"/>
  <c r="BD79" i="5"/>
  <c r="BC79" i="5"/>
  <c r="BC78" i="5" s="1"/>
  <c r="BB79" i="5"/>
  <c r="BA79" i="5"/>
  <c r="AZ79" i="5"/>
  <c r="AY79" i="5"/>
  <c r="AX79" i="5"/>
  <c r="AW79" i="5"/>
  <c r="AV79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BL70" i="5"/>
  <c r="BK70" i="5"/>
  <c r="BJ70" i="5"/>
  <c r="BI70" i="5"/>
  <c r="BH70" i="5"/>
  <c r="BG70" i="5"/>
  <c r="BF70" i="5"/>
  <c r="BE70" i="5"/>
  <c r="BD70" i="5"/>
  <c r="BC70" i="5"/>
  <c r="BB70" i="5"/>
  <c r="BA70" i="5"/>
  <c r="AZ70" i="5"/>
  <c r="AY70" i="5"/>
  <c r="AX70" i="5"/>
  <c r="AW70" i="5"/>
  <c r="AV70" i="5"/>
  <c r="BL68" i="5"/>
  <c r="BK68" i="5"/>
  <c r="BK65" i="5" s="1"/>
  <c r="BJ68" i="5"/>
  <c r="BI68" i="5"/>
  <c r="BH68" i="5"/>
  <c r="BG68" i="5"/>
  <c r="BG65" i="5" s="1"/>
  <c r="BF68" i="5"/>
  <c r="BE68" i="5"/>
  <c r="BD68" i="5"/>
  <c r="BC68" i="5"/>
  <c r="BB68" i="5"/>
  <c r="BA68" i="5"/>
  <c r="AZ68" i="5"/>
  <c r="AZ65" i="5" s="1"/>
  <c r="AY68" i="5"/>
  <c r="AX68" i="5"/>
  <c r="AW68" i="5"/>
  <c r="AW65" i="5" s="1"/>
  <c r="AV68" i="5"/>
  <c r="BL67" i="5"/>
  <c r="BK67" i="5"/>
  <c r="BJ67" i="5"/>
  <c r="BI67" i="5"/>
  <c r="BH67" i="5"/>
  <c r="BG67" i="5"/>
  <c r="BF67" i="5"/>
  <c r="BE67" i="5"/>
  <c r="BD67" i="5"/>
  <c r="BD65" i="5" s="1"/>
  <c r="BC67" i="5"/>
  <c r="BB67" i="5"/>
  <c r="BA67" i="5"/>
  <c r="AZ67" i="5"/>
  <c r="AY67" i="5"/>
  <c r="AX67" i="5"/>
  <c r="AX65" i="5" s="1"/>
  <c r="AW67" i="5"/>
  <c r="AV67" i="5"/>
  <c r="BL66" i="5"/>
  <c r="BL65" i="5" s="1"/>
  <c r="BK66" i="5"/>
  <c r="BJ66" i="5"/>
  <c r="BJ65" i="5" s="1"/>
  <c r="BI66" i="5"/>
  <c r="BI65" i="5" s="1"/>
  <c r="BH66" i="5"/>
  <c r="BH65" i="5" s="1"/>
  <c r="BG66" i="5"/>
  <c r="BF66" i="5"/>
  <c r="BF65" i="5" s="1"/>
  <c r="BE66" i="5"/>
  <c r="BE65" i="5" s="1"/>
  <c r="BD66" i="5"/>
  <c r="BC66" i="5"/>
  <c r="BC65" i="5" s="1"/>
  <c r="BB66" i="5"/>
  <c r="BB65" i="5" s="1"/>
  <c r="BA66" i="5"/>
  <c r="BA65" i="5" s="1"/>
  <c r="AZ66" i="5"/>
  <c r="AY66" i="5"/>
  <c r="AY65" i="5" s="1"/>
  <c r="AX66" i="5"/>
  <c r="AW66" i="5"/>
  <c r="AV66" i="5"/>
  <c r="AV65" i="5" s="1"/>
  <c r="BL64" i="5"/>
  <c r="BK64" i="5"/>
  <c r="BJ64" i="5"/>
  <c r="BI64" i="5"/>
  <c r="BH64" i="5"/>
  <c r="BG64" i="5"/>
  <c r="BF64" i="5"/>
  <c r="BE64" i="5"/>
  <c r="BD64" i="5"/>
  <c r="BC64" i="5"/>
  <c r="BB64" i="5"/>
  <c r="BA64" i="5"/>
  <c r="AZ64" i="5"/>
  <c r="AY64" i="5"/>
  <c r="AX64" i="5"/>
  <c r="AW64" i="5"/>
  <c r="AV64" i="5"/>
  <c r="BL63" i="5"/>
  <c r="BK63" i="5"/>
  <c r="BJ63" i="5"/>
  <c r="BI63" i="5"/>
  <c r="BH63" i="5"/>
  <c r="BG63" i="5"/>
  <c r="BF63" i="5"/>
  <c r="BE63" i="5"/>
  <c r="BD63" i="5"/>
  <c r="BC63" i="5"/>
  <c r="BB63" i="5"/>
  <c r="BA63" i="5"/>
  <c r="AZ63" i="5"/>
  <c r="AY63" i="5"/>
  <c r="AY53" i="5" s="1"/>
  <c r="AX63" i="5"/>
  <c r="AW63" i="5"/>
  <c r="AV63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Z53" i="5" s="1"/>
  <c r="AY61" i="5"/>
  <c r="AX61" i="5"/>
  <c r="AW61" i="5"/>
  <c r="AV61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BL58" i="5"/>
  <c r="BK58" i="5"/>
  <c r="BJ58" i="5"/>
  <c r="BI58" i="5"/>
  <c r="BH58" i="5"/>
  <c r="BG58" i="5"/>
  <c r="BF58" i="5"/>
  <c r="BE58" i="5"/>
  <c r="BD58" i="5"/>
  <c r="BC58" i="5"/>
  <c r="BB58" i="5"/>
  <c r="BB53" i="5" s="1"/>
  <c r="BA58" i="5"/>
  <c r="AZ58" i="5"/>
  <c r="AY58" i="5"/>
  <c r="AX58" i="5"/>
  <c r="AW58" i="5"/>
  <c r="AV58" i="5"/>
  <c r="BL57" i="5"/>
  <c r="BK57" i="5"/>
  <c r="BJ57" i="5"/>
  <c r="BI57" i="5"/>
  <c r="BH57" i="5"/>
  <c r="BG57" i="5"/>
  <c r="BF57" i="5"/>
  <c r="BE57" i="5"/>
  <c r="BD57" i="5"/>
  <c r="BC57" i="5"/>
  <c r="BC53" i="5" s="1"/>
  <c r="BB57" i="5"/>
  <c r="BA57" i="5"/>
  <c r="AZ57" i="5"/>
  <c r="AY57" i="5"/>
  <c r="AX57" i="5"/>
  <c r="AW57" i="5"/>
  <c r="AV57" i="5"/>
  <c r="BL56" i="5"/>
  <c r="BK56" i="5"/>
  <c r="BJ56" i="5"/>
  <c r="BI56" i="5"/>
  <c r="BH56" i="5"/>
  <c r="BG56" i="5"/>
  <c r="BF56" i="5"/>
  <c r="BE56" i="5"/>
  <c r="BD56" i="5"/>
  <c r="BD53" i="5" s="1"/>
  <c r="BC56" i="5"/>
  <c r="BB56" i="5"/>
  <c r="BA56" i="5"/>
  <c r="AZ56" i="5"/>
  <c r="AY56" i="5"/>
  <c r="AX56" i="5"/>
  <c r="AW56" i="5"/>
  <c r="AV56" i="5"/>
  <c r="BL55" i="5"/>
  <c r="BK55" i="5"/>
  <c r="BJ55" i="5"/>
  <c r="BI55" i="5"/>
  <c r="BH55" i="5"/>
  <c r="BG55" i="5"/>
  <c r="BF55" i="5"/>
  <c r="BE55" i="5"/>
  <c r="BE53" i="5" s="1"/>
  <c r="BD55" i="5"/>
  <c r="BC55" i="5"/>
  <c r="BB55" i="5"/>
  <c r="BA55" i="5"/>
  <c r="AZ55" i="5"/>
  <c r="AY55" i="5"/>
  <c r="AX55" i="5"/>
  <c r="AW55" i="5"/>
  <c r="AV55" i="5"/>
  <c r="BL54" i="5"/>
  <c r="BK54" i="5"/>
  <c r="BK53" i="5" s="1"/>
  <c r="BJ54" i="5"/>
  <c r="BJ53" i="5" s="1"/>
  <c r="BI54" i="5"/>
  <c r="BI53" i="5" s="1"/>
  <c r="BH54" i="5"/>
  <c r="BH53" i="5" s="1"/>
  <c r="BG54" i="5"/>
  <c r="BG53" i="5" s="1"/>
  <c r="BF54" i="5"/>
  <c r="BF53" i="5" s="1"/>
  <c r="BE54" i="5"/>
  <c r="BD54" i="5"/>
  <c r="BC54" i="5"/>
  <c r="BB54" i="5"/>
  <c r="BA54" i="5"/>
  <c r="AZ54" i="5"/>
  <c r="AY54" i="5"/>
  <c r="AX54" i="5"/>
  <c r="AW54" i="5"/>
  <c r="AW53" i="5" s="1"/>
  <c r="AV54" i="5"/>
  <c r="BL50" i="5"/>
  <c r="BK50" i="5"/>
  <c r="BJ50" i="5"/>
  <c r="BI50" i="5"/>
  <c r="BH50" i="5"/>
  <c r="BG50" i="5"/>
  <c r="BF50" i="5"/>
  <c r="BE50" i="5"/>
  <c r="BD50" i="5"/>
  <c r="BC50" i="5"/>
  <c r="BB50" i="5"/>
  <c r="BA50" i="5"/>
  <c r="AZ50" i="5"/>
  <c r="AY50" i="5"/>
  <c r="AX50" i="5"/>
  <c r="AW50" i="5"/>
  <c r="AV50" i="5"/>
  <c r="BL49" i="5"/>
  <c r="BK49" i="5"/>
  <c r="BJ49" i="5"/>
  <c r="BI49" i="5"/>
  <c r="BH49" i="5"/>
  <c r="BG49" i="5"/>
  <c r="BF49" i="5"/>
  <c r="BE49" i="5"/>
  <c r="BD49" i="5"/>
  <c r="BC49" i="5"/>
  <c r="BB49" i="5"/>
  <c r="BA49" i="5"/>
  <c r="AZ49" i="5"/>
  <c r="AY49" i="5"/>
  <c r="AX49" i="5"/>
  <c r="AW49" i="5"/>
  <c r="AV49" i="5"/>
  <c r="BL48" i="5"/>
  <c r="BK48" i="5"/>
  <c r="BJ48" i="5"/>
  <c r="BI48" i="5"/>
  <c r="BH48" i="5"/>
  <c r="BG48" i="5"/>
  <c r="BF48" i="5"/>
  <c r="BE48" i="5"/>
  <c r="BD48" i="5"/>
  <c r="BC48" i="5"/>
  <c r="BB48" i="5"/>
  <c r="BA48" i="5"/>
  <c r="AZ48" i="5"/>
  <c r="AY48" i="5"/>
  <c r="AX48" i="5"/>
  <c r="AW48" i="5"/>
  <c r="AV48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BL46" i="5"/>
  <c r="BK46" i="5"/>
  <c r="BJ46" i="5"/>
  <c r="BI46" i="5"/>
  <c r="BH46" i="5"/>
  <c r="BG46" i="5"/>
  <c r="BF46" i="5"/>
  <c r="BE46" i="5"/>
  <c r="BD46" i="5"/>
  <c r="BC46" i="5"/>
  <c r="BB46" i="5"/>
  <c r="BA46" i="5"/>
  <c r="AZ46" i="5"/>
  <c r="AY46" i="5"/>
  <c r="AX46" i="5"/>
  <c r="AW46" i="5"/>
  <c r="AV46" i="5"/>
  <c r="BL45" i="5"/>
  <c r="BK45" i="5"/>
  <c r="BJ45" i="5"/>
  <c r="BI45" i="5"/>
  <c r="BH45" i="5"/>
  <c r="BG45" i="5"/>
  <c r="BF45" i="5"/>
  <c r="BE45" i="5"/>
  <c r="BD45" i="5"/>
  <c r="BC45" i="5"/>
  <c r="BB45" i="5"/>
  <c r="BA45" i="5"/>
  <c r="AZ45" i="5"/>
  <c r="AY45" i="5"/>
  <c r="AX45" i="5"/>
  <c r="AW45" i="5"/>
  <c r="AV45" i="5"/>
  <c r="BL44" i="5"/>
  <c r="BK44" i="5"/>
  <c r="BJ44" i="5"/>
  <c r="BI44" i="5"/>
  <c r="BI41" i="5" s="1"/>
  <c r="BH44" i="5"/>
  <c r="BG44" i="5"/>
  <c r="BF44" i="5"/>
  <c r="BE44" i="5"/>
  <c r="BD44" i="5"/>
  <c r="BC44" i="5"/>
  <c r="BB44" i="5"/>
  <c r="BB41" i="5" s="1"/>
  <c r="BA44" i="5"/>
  <c r="AZ44" i="5"/>
  <c r="AY44" i="5"/>
  <c r="AX44" i="5"/>
  <c r="AW44" i="5"/>
  <c r="AW41" i="5" s="1"/>
  <c r="AV44" i="5"/>
  <c r="BL43" i="5"/>
  <c r="BK43" i="5"/>
  <c r="BJ43" i="5"/>
  <c r="BI43" i="5"/>
  <c r="BH43" i="5"/>
  <c r="BG43" i="5"/>
  <c r="BF43" i="5"/>
  <c r="BF41" i="5" s="1"/>
  <c r="BE43" i="5"/>
  <c r="BD43" i="5"/>
  <c r="BC43" i="5"/>
  <c r="BB43" i="5"/>
  <c r="BA43" i="5"/>
  <c r="AZ43" i="5"/>
  <c r="AZ41" i="5" s="1"/>
  <c r="AY43" i="5"/>
  <c r="AX43" i="5"/>
  <c r="AW43" i="5"/>
  <c r="AV43" i="5"/>
  <c r="BL42" i="5"/>
  <c r="BL41" i="5" s="1"/>
  <c r="BK42" i="5"/>
  <c r="BK41" i="5" s="1"/>
  <c r="BJ42" i="5"/>
  <c r="BJ41" i="5" s="1"/>
  <c r="BI42" i="5"/>
  <c r="BH42" i="5"/>
  <c r="BH41" i="5" s="1"/>
  <c r="BG42" i="5"/>
  <c r="BG41" i="5" s="1"/>
  <c r="BF42" i="5"/>
  <c r="BE42" i="5"/>
  <c r="BE41" i="5" s="1"/>
  <c r="BD42" i="5"/>
  <c r="BD41" i="5" s="1"/>
  <c r="BC42" i="5"/>
  <c r="BC41" i="5" s="1"/>
  <c r="BB42" i="5"/>
  <c r="BA42" i="5"/>
  <c r="BA41" i="5" s="1"/>
  <c r="AZ42" i="5"/>
  <c r="AY42" i="5"/>
  <c r="AY41" i="5" s="1"/>
  <c r="AX42" i="5"/>
  <c r="AX41" i="5" s="1"/>
  <c r="AW42" i="5"/>
  <c r="AV42" i="5"/>
  <c r="AV41" i="5" s="1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BL36" i="5"/>
  <c r="BK36" i="5"/>
  <c r="BJ36" i="5"/>
  <c r="BI36" i="5"/>
  <c r="BH36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BL35" i="5"/>
  <c r="BK35" i="5"/>
  <c r="BJ35" i="5"/>
  <c r="BI35" i="5"/>
  <c r="BH35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BL29" i="5"/>
  <c r="BK29" i="5"/>
  <c r="BJ29" i="5"/>
  <c r="BI29" i="5"/>
  <c r="BH29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BL22" i="5"/>
  <c r="BK22" i="5"/>
  <c r="BJ22" i="5"/>
  <c r="BJ18" i="5" s="1"/>
  <c r="BI22" i="5"/>
  <c r="BH22" i="5"/>
  <c r="BG22" i="5"/>
  <c r="BF22" i="5"/>
  <c r="BE22" i="5"/>
  <c r="BD22" i="5"/>
  <c r="BC22" i="5"/>
  <c r="BC18" i="5" s="1"/>
  <c r="BC10" i="5" s="1"/>
  <c r="BB22" i="5"/>
  <c r="BA22" i="5"/>
  <c r="AZ22" i="5"/>
  <c r="AY22" i="5"/>
  <c r="AX22" i="5"/>
  <c r="AX18" i="5" s="1"/>
  <c r="AW22" i="5"/>
  <c r="AV22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BL20" i="5"/>
  <c r="BK20" i="5"/>
  <c r="BJ20" i="5"/>
  <c r="BI20" i="5"/>
  <c r="BH20" i="5"/>
  <c r="BG20" i="5"/>
  <c r="BF20" i="5"/>
  <c r="BE20" i="5"/>
  <c r="BD20" i="5"/>
  <c r="BC20" i="5"/>
  <c r="BB20" i="5"/>
  <c r="BB18" i="5" s="1"/>
  <c r="BA20" i="5"/>
  <c r="AZ20" i="5"/>
  <c r="AZ18" i="5" s="1"/>
  <c r="AY20" i="5"/>
  <c r="AX20" i="5"/>
  <c r="AW20" i="5"/>
  <c r="AV20" i="5"/>
  <c r="BL19" i="5"/>
  <c r="BL18" i="5" s="1"/>
  <c r="BK19" i="5"/>
  <c r="BK18" i="5" s="1"/>
  <c r="BK10" i="5" s="1"/>
  <c r="BJ19" i="5"/>
  <c r="BI19" i="5"/>
  <c r="BI18" i="5" s="1"/>
  <c r="BH19" i="5"/>
  <c r="BH18" i="5" s="1"/>
  <c r="BG19" i="5"/>
  <c r="BG18" i="5" s="1"/>
  <c r="BF19" i="5"/>
  <c r="BF18" i="5" s="1"/>
  <c r="BE19" i="5"/>
  <c r="BE18" i="5" s="1"/>
  <c r="BD19" i="5"/>
  <c r="BD18" i="5" s="1"/>
  <c r="BC19" i="5"/>
  <c r="BB19" i="5"/>
  <c r="BA19" i="5"/>
  <c r="BA18" i="5" s="1"/>
  <c r="AZ19" i="5"/>
  <c r="AY19" i="5"/>
  <c r="AY18" i="5" s="1"/>
  <c r="AX19" i="5"/>
  <c r="AW19" i="5"/>
  <c r="AW18" i="5" s="1"/>
  <c r="AV19" i="5"/>
  <c r="AV18" i="5" s="1"/>
  <c r="AV10" i="5" s="1"/>
  <c r="BL16" i="5"/>
  <c r="BK16" i="5"/>
  <c r="BJ16" i="5"/>
  <c r="BI16" i="5"/>
  <c r="BH16" i="5"/>
  <c r="BH11" i="5" s="1"/>
  <c r="BG16" i="5"/>
  <c r="BG11" i="5" s="1"/>
  <c r="BF16" i="5"/>
  <c r="BF11" i="5" s="1"/>
  <c r="BE16" i="5"/>
  <c r="BE11" i="5" s="1"/>
  <c r="BD16" i="5"/>
  <c r="BD11" i="5" s="1"/>
  <c r="BC16" i="5"/>
  <c r="BB16" i="5"/>
  <c r="BB11" i="5" s="1"/>
  <c r="BA16" i="5"/>
  <c r="BA11" i="5" s="1"/>
  <c r="AZ16" i="5"/>
  <c r="AY16" i="5"/>
  <c r="AX16" i="5"/>
  <c r="AX11" i="5" s="1"/>
  <c r="AW16" i="5"/>
  <c r="AV16" i="5"/>
  <c r="BB10" i="5" l="1"/>
  <c r="BD10" i="5"/>
  <c r="BN10" i="5"/>
  <c r="BE10" i="5"/>
  <c r="BS10" i="5"/>
  <c r="BJ10" i="5"/>
  <c r="BI10" i="5"/>
  <c r="BL10" i="5"/>
  <c r="BP65" i="4"/>
  <c r="BY41" i="4"/>
  <c r="BK53" i="4"/>
  <c r="BJ53" i="4"/>
  <c r="BF41" i="4"/>
  <c r="BE41" i="4"/>
  <c r="BD41" i="4"/>
  <c r="BB41" i="4"/>
  <c r="BA41" i="4"/>
  <c r="BQ41" i="4"/>
  <c r="BD78" i="4"/>
  <c r="BK78" i="4"/>
  <c r="BG41" i="4"/>
  <c r="BC100" i="4"/>
  <c r="BA100" i="4"/>
  <c r="BN100" i="4"/>
  <c r="BM100" i="4"/>
  <c r="BL100" i="4"/>
  <c r="BT41" i="4"/>
  <c r="BV78" i="4"/>
  <c r="BE65" i="4"/>
  <c r="BA65" i="4"/>
  <c r="BU41" i="4"/>
  <c r="BK18" i="4"/>
  <c r="BK10" i="4" s="1"/>
  <c r="BK41" i="4"/>
  <c r="BT65" i="4"/>
  <c r="BX65" i="4"/>
  <c r="BT78" i="4"/>
  <c r="BV100" i="4"/>
  <c r="BU65" i="4"/>
  <c r="BU78" i="4"/>
  <c r="BW100" i="4"/>
  <c r="BU100" i="4"/>
  <c r="BH41" i="4"/>
  <c r="BX41" i="4"/>
  <c r="BX100" i="4"/>
  <c r="BM41" i="4"/>
  <c r="BL41" i="4"/>
  <c r="BA53" i="4"/>
  <c r="BI65" i="4"/>
  <c r="BI100" i="4"/>
  <c r="BH100" i="4"/>
  <c r="BG100" i="4"/>
  <c r="BF100" i="4"/>
  <c r="BE100" i="4"/>
  <c r="BB100" i="4"/>
  <c r="BT100" i="4"/>
  <c r="BI41" i="4"/>
  <c r="BY100" i="4"/>
  <c r="BO41" i="4"/>
  <c r="BO78" i="4"/>
  <c r="BY53" i="4"/>
  <c r="BH53" i="4"/>
  <c r="BL65" i="4"/>
  <c r="BK65" i="4"/>
  <c r="BJ65" i="4"/>
  <c r="BL78" i="4"/>
  <c r="BV41" i="4"/>
  <c r="BT10" i="5"/>
  <c r="BM78" i="4"/>
  <c r="BK100" i="4"/>
  <c r="G106" i="7"/>
  <c r="G107" i="7"/>
  <c r="I100" i="7"/>
  <c r="G104" i="7"/>
  <c r="I11" i="7"/>
  <c r="I65" i="7"/>
  <c r="G108" i="7"/>
  <c r="G101" i="7"/>
  <c r="I41" i="7"/>
  <c r="G102" i="7"/>
  <c r="J41" i="7"/>
  <c r="H65" i="7"/>
  <c r="H78" i="7"/>
  <c r="G103" i="7"/>
  <c r="H41" i="7"/>
  <c r="H53" i="7"/>
  <c r="I18" i="7"/>
  <c r="I78" i="7"/>
  <c r="H100" i="7"/>
  <c r="J18" i="7"/>
  <c r="J78" i="7"/>
  <c r="I53" i="7"/>
  <c r="J53" i="7"/>
  <c r="J65" i="7"/>
  <c r="J11" i="7"/>
  <c r="J100" i="7"/>
  <c r="J136" i="7"/>
  <c r="J151" i="7"/>
  <c r="J138" i="7"/>
  <c r="J147" i="7"/>
  <c r="J140" i="7"/>
  <c r="J143" i="7"/>
  <c r="J142" i="7"/>
  <c r="J139" i="7"/>
  <c r="J148" i="7"/>
  <c r="J144" i="7"/>
  <c r="H19" i="7"/>
  <c r="H18" i="7" s="1"/>
  <c r="BW78" i="4"/>
  <c r="BX78" i="4"/>
  <c r="BY78" i="4"/>
  <c r="BV65" i="4"/>
  <c r="BW65" i="4"/>
  <c r="BY65" i="4"/>
  <c r="BT53" i="4"/>
  <c r="BX53" i="4"/>
  <c r="BV53" i="4"/>
  <c r="BU53" i="4"/>
  <c r="BT18" i="4"/>
  <c r="BT10" i="4" s="1"/>
  <c r="BU18" i="4"/>
  <c r="BV18" i="4"/>
  <c r="BW18" i="4"/>
  <c r="BX18" i="4"/>
  <c r="BY18" i="4"/>
  <c r="BU10" i="4"/>
  <c r="BS10" i="4"/>
  <c r="BP10" i="5"/>
  <c r="BO10" i="5"/>
  <c r="BE78" i="4"/>
  <c r="BC78" i="4"/>
  <c r="BF78" i="4"/>
  <c r="BI78" i="4"/>
  <c r="BG78" i="4"/>
  <c r="BN78" i="4"/>
  <c r="BP78" i="4"/>
  <c r="BH78" i="4"/>
  <c r="BJ78" i="4"/>
  <c r="BA78" i="4"/>
  <c r="BQ78" i="4"/>
  <c r="BB78" i="4"/>
  <c r="BN65" i="4"/>
  <c r="BM65" i="4"/>
  <c r="BD65" i="4"/>
  <c r="BC65" i="4"/>
  <c r="BB65" i="4"/>
  <c r="BH65" i="4"/>
  <c r="BG65" i="4"/>
  <c r="BF65" i="4"/>
  <c r="BQ53" i="4"/>
  <c r="BI53" i="4"/>
  <c r="BD53" i="4"/>
  <c r="BP53" i="4"/>
  <c r="BO53" i="4"/>
  <c r="BM53" i="4"/>
  <c r="BB53" i="4"/>
  <c r="BE53" i="4"/>
  <c r="BC53" i="4"/>
  <c r="BG53" i="4"/>
  <c r="BF53" i="4"/>
  <c r="BC18" i="4"/>
  <c r="BI18" i="4"/>
  <c r="BJ18" i="4"/>
  <c r="BP18" i="4"/>
  <c r="BA18" i="4"/>
  <c r="BQ18" i="4"/>
  <c r="BH18" i="4"/>
  <c r="BF18" i="4"/>
  <c r="BE18" i="4"/>
  <c r="BO18" i="4"/>
  <c r="BO10" i="4" s="1"/>
  <c r="BN18" i="4"/>
  <c r="BM18" i="4"/>
  <c r="BL18" i="4"/>
  <c r="BL10" i="4" s="1"/>
  <c r="BD18" i="4"/>
  <c r="BB18" i="4"/>
  <c r="BG18" i="4"/>
  <c r="BA10" i="5"/>
  <c r="AX10" i="5"/>
  <c r="AZ10" i="5"/>
  <c r="BH10" i="5"/>
  <c r="BF10" i="5"/>
  <c r="BG10" i="5"/>
  <c r="AY10" i="5"/>
  <c r="AW10" i="5"/>
  <c r="AY120" i="8"/>
  <c r="AX120" i="8"/>
  <c r="AW120" i="8"/>
  <c r="AV120" i="8"/>
  <c r="AU120" i="8"/>
  <c r="AT120" i="8"/>
  <c r="AS120" i="8"/>
  <c r="AR120" i="8"/>
  <c r="AQ120" i="8"/>
  <c r="AP120" i="8"/>
  <c r="AO120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I117" i="8"/>
  <c r="I115" i="8"/>
  <c r="AP121" i="8"/>
  <c r="AP119" i="8"/>
  <c r="AP118" i="8"/>
  <c r="AP117" i="8"/>
  <c r="AP116" i="8"/>
  <c r="AP115" i="8"/>
  <c r="AP114" i="8" s="1"/>
  <c r="BY10" i="4" l="1"/>
  <c r="BX10" i="4"/>
  <c r="BW10" i="4"/>
  <c r="BV10" i="4"/>
  <c r="I10" i="7"/>
  <c r="BA10" i="4"/>
  <c r="J10" i="7"/>
  <c r="G100" i="7"/>
  <c r="BH10" i="4"/>
  <c r="BC10" i="4"/>
  <c r="BN10" i="4"/>
  <c r="BP10" i="4"/>
  <c r="BF10" i="4"/>
  <c r="BI10" i="4"/>
  <c r="BJ10" i="4"/>
  <c r="BD10" i="4"/>
  <c r="BQ10" i="4"/>
  <c r="BG10" i="4"/>
  <c r="BM10" i="4"/>
  <c r="BB10" i="4"/>
  <c r="BE10" i="4"/>
  <c r="G120" i="8"/>
  <c r="BA3" i="4" l="1"/>
  <c r="I45" i="2"/>
  <c r="BE17" i="2"/>
  <c r="BE16" i="2"/>
  <c r="BE15" i="2"/>
  <c r="BE14" i="2"/>
  <c r="BE13" i="2"/>
  <c r="BE12" i="2"/>
  <c r="BE11" i="2"/>
  <c r="K27" i="2"/>
  <c r="G17" i="2"/>
  <c r="F17" i="2"/>
  <c r="G16" i="2"/>
  <c r="F16" i="2"/>
  <c r="G15" i="2"/>
  <c r="F15" i="2"/>
  <c r="G14" i="2"/>
  <c r="F14" i="2"/>
  <c r="G13" i="2"/>
  <c r="F13" i="2"/>
  <c r="G12" i="2"/>
  <c r="F12" i="2"/>
  <c r="F11" i="2"/>
  <c r="AO10" i="2"/>
  <c r="AA24" i="3"/>
  <c r="K24" i="3"/>
  <c r="DX17" i="3"/>
  <c r="DX16" i="3"/>
  <c r="DX15" i="3"/>
  <c r="DX14" i="3"/>
  <c r="DX13" i="3"/>
  <c r="DX12" i="3"/>
  <c r="DX11" i="3"/>
  <c r="DG17" i="3"/>
  <c r="DG16" i="3"/>
  <c r="DG15" i="3"/>
  <c r="DG14" i="3"/>
  <c r="DG13" i="3"/>
  <c r="DG12" i="3"/>
  <c r="DG11" i="3"/>
  <c r="CL10" i="3"/>
  <c r="BA10" i="3"/>
  <c r="S17" i="3"/>
  <c r="S16" i="3"/>
  <c r="S15" i="3"/>
  <c r="S14" i="3"/>
  <c r="S13" i="3"/>
  <c r="S12" i="3"/>
  <c r="S11" i="3"/>
  <c r="N17" i="3"/>
  <c r="N16" i="3"/>
  <c r="N15" i="3"/>
  <c r="N14" i="3"/>
  <c r="N13" i="3"/>
  <c r="N12" i="3"/>
  <c r="N11" i="3"/>
  <c r="AP125" i="4"/>
  <c r="AP124" i="4"/>
  <c r="AP123" i="4"/>
  <c r="AP122" i="4"/>
  <c r="AP121" i="4"/>
  <c r="AP120" i="4"/>
  <c r="AP119" i="4"/>
  <c r="AP125" i="5"/>
  <c r="AP124" i="5"/>
  <c r="AP123" i="5"/>
  <c r="AP122" i="5"/>
  <c r="AP121" i="5"/>
  <c r="AP120" i="5"/>
  <c r="AP11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AT100" i="5"/>
  <c r="AS100" i="5"/>
  <c r="AR100" i="5"/>
  <c r="AQ100" i="5"/>
  <c r="AP100" i="5"/>
  <c r="AO100" i="5"/>
  <c r="AN100" i="5"/>
  <c r="AM100" i="5"/>
  <c r="AL100" i="5"/>
  <c r="AK100" i="5"/>
  <c r="AJ100" i="5"/>
  <c r="AI100" i="5"/>
  <c r="AH100" i="5"/>
  <c r="AG100" i="5"/>
  <c r="AF100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3" i="5"/>
  <c r="G83" i="5"/>
  <c r="H82" i="5"/>
  <c r="G82" i="5"/>
  <c r="H81" i="5"/>
  <c r="G81" i="5"/>
  <c r="H80" i="5"/>
  <c r="G80" i="5"/>
  <c r="H79" i="5"/>
  <c r="G79" i="5"/>
  <c r="AT78" i="5"/>
  <c r="AS78" i="5"/>
  <c r="AR78" i="5"/>
  <c r="AQ78" i="5"/>
  <c r="AP78" i="5"/>
  <c r="AO78" i="5"/>
  <c r="AN78" i="5"/>
  <c r="AM78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7" i="5"/>
  <c r="G67" i="5"/>
  <c r="H66" i="5"/>
  <c r="G66" i="5"/>
  <c r="AT65" i="5"/>
  <c r="AS65" i="5"/>
  <c r="AR65" i="5"/>
  <c r="AQ65" i="5"/>
  <c r="AP65" i="5"/>
  <c r="AO65" i="5"/>
  <c r="AN65" i="5"/>
  <c r="AM65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4" i="5"/>
  <c r="G64" i="5"/>
  <c r="H63" i="5"/>
  <c r="G63" i="5"/>
  <c r="H61" i="5"/>
  <c r="G61" i="5"/>
  <c r="H60" i="5"/>
  <c r="G60" i="5"/>
  <c r="H58" i="5"/>
  <c r="G58" i="5"/>
  <c r="H57" i="5"/>
  <c r="G57" i="5"/>
  <c r="H56" i="5"/>
  <c r="G56" i="5"/>
  <c r="H55" i="5"/>
  <c r="G55" i="5"/>
  <c r="H54" i="5"/>
  <c r="G54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C10" i="5" s="1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M10" i="5" s="1"/>
  <c r="L41" i="5"/>
  <c r="K41" i="5"/>
  <c r="J41" i="5"/>
  <c r="I41" i="5"/>
  <c r="H40" i="5"/>
  <c r="G40" i="5"/>
  <c r="H39" i="5"/>
  <c r="G39" i="5"/>
  <c r="H38" i="5"/>
  <c r="G38" i="5"/>
  <c r="H36" i="5"/>
  <c r="G36" i="5"/>
  <c r="H35" i="5"/>
  <c r="G35" i="5"/>
  <c r="H33" i="5"/>
  <c r="G33" i="5"/>
  <c r="H32" i="5"/>
  <c r="G32" i="5"/>
  <c r="H31" i="5"/>
  <c r="G31" i="5"/>
  <c r="H30" i="5"/>
  <c r="G30" i="5"/>
  <c r="H29" i="5"/>
  <c r="G29" i="5"/>
  <c r="H28" i="5"/>
  <c r="G28" i="5"/>
  <c r="H26" i="5"/>
  <c r="G26" i="5"/>
  <c r="H25" i="5"/>
  <c r="G25" i="5"/>
  <c r="H24" i="5"/>
  <c r="G24" i="5"/>
  <c r="H22" i="5"/>
  <c r="G22" i="5"/>
  <c r="H21" i="5"/>
  <c r="G21" i="5"/>
  <c r="H20" i="5"/>
  <c r="G20" i="5"/>
  <c r="H19" i="5"/>
  <c r="G19" i="5"/>
  <c r="AT18" i="5"/>
  <c r="AS18" i="5"/>
  <c r="AR18" i="5"/>
  <c r="AQ18" i="5"/>
  <c r="AP18" i="5"/>
  <c r="AO18" i="5"/>
  <c r="AN18" i="5"/>
  <c r="AM18" i="5"/>
  <c r="AM10" i="5" s="1"/>
  <c r="AL18" i="5"/>
  <c r="AL10" i="5" s="1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W10" i="5" s="1"/>
  <c r="V18" i="5"/>
  <c r="V10" i="5" s="1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6" i="5"/>
  <c r="H11" i="5" s="1"/>
  <c r="G16" i="5"/>
  <c r="G11" i="5" s="1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F10" i="5" s="1"/>
  <c r="AE11" i="5"/>
  <c r="AE10" i="5" s="1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P10" i="5" s="1"/>
  <c r="O11" i="5"/>
  <c r="O10" i="5" s="1"/>
  <c r="N11" i="5"/>
  <c r="M11" i="5"/>
  <c r="L11" i="5"/>
  <c r="K11" i="5"/>
  <c r="J11" i="5"/>
  <c r="I11" i="5"/>
  <c r="H104" i="8"/>
  <c r="G104" i="8"/>
  <c r="H103" i="8"/>
  <c r="G103" i="8"/>
  <c r="H102" i="8"/>
  <c r="G102" i="8"/>
  <c r="H101" i="8"/>
  <c r="G101" i="8"/>
  <c r="H100" i="8"/>
  <c r="G100" i="8"/>
  <c r="H99" i="8"/>
  <c r="G99" i="8"/>
  <c r="H98" i="8"/>
  <c r="G98" i="8"/>
  <c r="H97" i="8"/>
  <c r="G97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5" i="8"/>
  <c r="G95" i="8"/>
  <c r="H94" i="8"/>
  <c r="G94" i="8"/>
  <c r="H93" i="8"/>
  <c r="G93" i="8"/>
  <c r="H92" i="8"/>
  <c r="G92" i="8"/>
  <c r="H91" i="8"/>
  <c r="G91" i="8"/>
  <c r="H90" i="8"/>
  <c r="G90" i="8"/>
  <c r="H89" i="8"/>
  <c r="G89" i="8"/>
  <c r="H88" i="8"/>
  <c r="G88" i="8"/>
  <c r="H87" i="8"/>
  <c r="G87" i="8"/>
  <c r="H86" i="8"/>
  <c r="G86" i="8"/>
  <c r="H85" i="8"/>
  <c r="G85" i="8"/>
  <c r="H84" i="8"/>
  <c r="G84" i="8"/>
  <c r="H83" i="8"/>
  <c r="G83" i="8"/>
  <c r="H82" i="8"/>
  <c r="G82" i="8"/>
  <c r="H81" i="8"/>
  <c r="G81" i="8"/>
  <c r="H79" i="8"/>
  <c r="G79" i="8"/>
  <c r="H78" i="8"/>
  <c r="G78" i="8"/>
  <c r="H77" i="8"/>
  <c r="G77" i="8"/>
  <c r="H76" i="8"/>
  <c r="G76" i="8"/>
  <c r="H75" i="8"/>
  <c r="H74" i="8" s="1"/>
  <c r="G75" i="8"/>
  <c r="G74" i="8" s="1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2" i="8"/>
  <c r="G72" i="8"/>
  <c r="H71" i="8"/>
  <c r="G71" i="8"/>
  <c r="H70" i="8"/>
  <c r="G70" i="8"/>
  <c r="H69" i="8"/>
  <c r="G69" i="8"/>
  <c r="H67" i="8"/>
  <c r="G67" i="8"/>
  <c r="H66" i="8"/>
  <c r="G66" i="8"/>
  <c r="H65" i="8"/>
  <c r="G65" i="8"/>
  <c r="H63" i="8"/>
  <c r="G63" i="8"/>
  <c r="H62" i="8"/>
  <c r="G62" i="8"/>
  <c r="AY61" i="8"/>
  <c r="AX61" i="8"/>
  <c r="AW61" i="8"/>
  <c r="AV61" i="8"/>
  <c r="AU61" i="8"/>
  <c r="AT61" i="8"/>
  <c r="AS61" i="8"/>
  <c r="AR61" i="8"/>
  <c r="AQ61" i="8"/>
  <c r="AP61" i="8"/>
  <c r="AO61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0" i="8"/>
  <c r="G60" i="8"/>
  <c r="H59" i="8"/>
  <c r="G59" i="8"/>
  <c r="H57" i="8"/>
  <c r="G57" i="8"/>
  <c r="H56" i="8"/>
  <c r="G56" i="8"/>
  <c r="H54" i="8"/>
  <c r="G54" i="8"/>
  <c r="H53" i="8"/>
  <c r="G53" i="8"/>
  <c r="H52" i="8"/>
  <c r="G52" i="8"/>
  <c r="H51" i="8"/>
  <c r="G51" i="8"/>
  <c r="H50" i="8"/>
  <c r="G50" i="8"/>
  <c r="AY49" i="8"/>
  <c r="AX49" i="8"/>
  <c r="AW49" i="8"/>
  <c r="AV49" i="8"/>
  <c r="AU49" i="8"/>
  <c r="AT49" i="8"/>
  <c r="AS49" i="8"/>
  <c r="AR49" i="8"/>
  <c r="AQ49" i="8"/>
  <c r="AP49" i="8"/>
  <c r="AO49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6" i="8"/>
  <c r="G36" i="8"/>
  <c r="H35" i="8"/>
  <c r="G35" i="8"/>
  <c r="H34" i="8"/>
  <c r="G34" i="8"/>
  <c r="H32" i="8"/>
  <c r="G32" i="8"/>
  <c r="H31" i="8"/>
  <c r="G31" i="8"/>
  <c r="H29" i="8"/>
  <c r="G29" i="8"/>
  <c r="H28" i="8"/>
  <c r="G28" i="8"/>
  <c r="H27" i="8"/>
  <c r="G27" i="8"/>
  <c r="H26" i="8"/>
  <c r="G26" i="8"/>
  <c r="H25" i="8"/>
  <c r="G25" i="8"/>
  <c r="H24" i="8"/>
  <c r="G24" i="8"/>
  <c r="H22" i="8"/>
  <c r="G22" i="8"/>
  <c r="H21" i="8"/>
  <c r="G21" i="8"/>
  <c r="H20" i="8"/>
  <c r="G20" i="8"/>
  <c r="H18" i="8"/>
  <c r="G18" i="8"/>
  <c r="H17" i="8"/>
  <c r="G17" i="8"/>
  <c r="H16" i="8"/>
  <c r="G16" i="8"/>
  <c r="H15" i="8"/>
  <c r="G15" i="8"/>
  <c r="AY14" i="8"/>
  <c r="AX14" i="8"/>
  <c r="AX6" i="8" s="1"/>
  <c r="AW14" i="8"/>
  <c r="AV14" i="8"/>
  <c r="AU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H6" i="8" s="1"/>
  <c r="AG14" i="8"/>
  <c r="AF14" i="8"/>
  <c r="AE14" i="8"/>
  <c r="AD14" i="8"/>
  <c r="AC14" i="8"/>
  <c r="AC6" i="8" s="1"/>
  <c r="AB14" i="8"/>
  <c r="AA14" i="8"/>
  <c r="Z14" i="8"/>
  <c r="Y14" i="8"/>
  <c r="X14" i="8"/>
  <c r="W14" i="8"/>
  <c r="V14" i="8"/>
  <c r="U14" i="8"/>
  <c r="T14" i="8"/>
  <c r="S14" i="8"/>
  <c r="R14" i="8"/>
  <c r="R6" i="8" s="1"/>
  <c r="Q14" i="8"/>
  <c r="P14" i="8"/>
  <c r="O14" i="8"/>
  <c r="N14" i="8"/>
  <c r="M14" i="8"/>
  <c r="M6" i="8" s="1"/>
  <c r="L14" i="8"/>
  <c r="K14" i="8"/>
  <c r="J14" i="8"/>
  <c r="I14" i="8"/>
  <c r="H12" i="8"/>
  <c r="H7" i="8" s="1"/>
  <c r="G12" i="8"/>
  <c r="AY7" i="8"/>
  <c r="AX7" i="8"/>
  <c r="AW7" i="8"/>
  <c r="AV7" i="8"/>
  <c r="AU7" i="8"/>
  <c r="AT7" i="8"/>
  <c r="AS7" i="8"/>
  <c r="AR7" i="8"/>
  <c r="AQ7" i="8"/>
  <c r="AP7" i="8"/>
  <c r="AO7" i="8"/>
  <c r="AN7" i="8"/>
  <c r="AN6" i="8" s="1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X6" i="8" s="1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G7" i="8"/>
  <c r="K6" i="8" l="1"/>
  <c r="AA6" i="8"/>
  <c r="AQ6" i="8"/>
  <c r="AS6" i="8"/>
  <c r="H96" i="8"/>
  <c r="AS10" i="5"/>
  <c r="P6" i="8"/>
  <c r="AF6" i="8"/>
  <c r="AV6" i="8"/>
  <c r="AT10" i="5"/>
  <c r="AB6" i="8"/>
  <c r="G61" i="8"/>
  <c r="G6" i="8" s="1"/>
  <c r="L6" i="8"/>
  <c r="AK6" i="8"/>
  <c r="U6" i="8"/>
  <c r="H61" i="8"/>
  <c r="H6" i="8" s="1"/>
  <c r="G49" i="8"/>
  <c r="H41" i="5"/>
  <c r="H49" i="8"/>
  <c r="H37" i="8"/>
  <c r="H14" i="8"/>
  <c r="G18" i="5"/>
  <c r="G41" i="5"/>
  <c r="H53" i="5"/>
  <c r="AP118" i="4"/>
  <c r="T10" i="5"/>
  <c r="AJ10" i="5"/>
  <c r="Q10" i="5"/>
  <c r="AG10" i="5"/>
  <c r="U10" i="5"/>
  <c r="AK10" i="5"/>
  <c r="X10" i="5"/>
  <c r="AN10" i="5"/>
  <c r="I10" i="5"/>
  <c r="Y10" i="5"/>
  <c r="AO10" i="5"/>
  <c r="K10" i="5"/>
  <c r="AA10" i="5"/>
  <c r="AQ10" i="5"/>
  <c r="H100" i="5"/>
  <c r="L10" i="5"/>
  <c r="AB10" i="5"/>
  <c r="AR10" i="5"/>
  <c r="G65" i="5"/>
  <c r="H65" i="5"/>
  <c r="J10" i="5"/>
  <c r="Z10" i="5"/>
  <c r="AP10" i="5"/>
  <c r="H78" i="5"/>
  <c r="N10" i="5"/>
  <c r="AD10" i="5"/>
  <c r="G100" i="5"/>
  <c r="AP118" i="5"/>
  <c r="R10" i="5"/>
  <c r="AH10" i="5"/>
  <c r="H18" i="5"/>
  <c r="G53" i="5"/>
  <c r="G78" i="5"/>
  <c r="S10" i="5"/>
  <c r="AI10" i="5"/>
  <c r="AR6" i="8"/>
  <c r="G96" i="8"/>
  <c r="Q6" i="8"/>
  <c r="AG6" i="8"/>
  <c r="AW6" i="8"/>
  <c r="T6" i="8"/>
  <c r="AJ6" i="8"/>
  <c r="G37" i="8"/>
  <c r="V6" i="8"/>
  <c r="AL6" i="8"/>
  <c r="G14" i="8"/>
  <c r="W6" i="8"/>
  <c r="AM6" i="8"/>
  <c r="I6" i="8"/>
  <c r="Y6" i="8"/>
  <c r="AO6" i="8"/>
  <c r="O6" i="8"/>
  <c r="AE6" i="8"/>
  <c r="AU6" i="8"/>
  <c r="N6" i="8"/>
  <c r="AD6" i="8"/>
  <c r="AT6" i="8"/>
  <c r="J6" i="8"/>
  <c r="Z6" i="8"/>
  <c r="AP6" i="8"/>
  <c r="S6" i="8"/>
  <c r="AI6" i="8"/>
  <c r="AY6" i="8"/>
  <c r="AY114" i="8"/>
  <c r="AX114" i="8"/>
  <c r="AW114" i="8"/>
  <c r="AV114" i="8"/>
  <c r="AU114" i="8"/>
  <c r="AT114" i="8"/>
  <c r="H10" i="5" l="1"/>
  <c r="G10" i="5"/>
  <c r="H12" i="7"/>
  <c r="H11" i="7" s="1"/>
  <c r="H10" i="7" s="1"/>
  <c r="AS121" i="8" l="1"/>
  <c r="AR121" i="8"/>
  <c r="AQ121" i="8"/>
  <c r="AO121" i="8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AS119" i="8"/>
  <c r="AR119" i="8"/>
  <c r="AQ119" i="8"/>
  <c r="AO119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AS118" i="8"/>
  <c r="AR118" i="8"/>
  <c r="AQ118" i="8"/>
  <c r="AO118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AS117" i="8"/>
  <c r="AR117" i="8"/>
  <c r="AQ117" i="8"/>
  <c r="AO117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AS116" i="8"/>
  <c r="AR116" i="8"/>
  <c r="AQ116" i="8"/>
  <c r="AO116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AS115" i="8"/>
  <c r="AR115" i="8"/>
  <c r="AQ115" i="8"/>
  <c r="AO115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R114" i="8" l="1"/>
  <c r="G117" i="8"/>
  <c r="G119" i="8"/>
  <c r="V114" i="8"/>
  <c r="Q114" i="8"/>
  <c r="G121" i="8"/>
  <c r="AH114" i="8"/>
  <c r="G118" i="8"/>
  <c r="G115" i="8"/>
  <c r="G116" i="8"/>
  <c r="AG114" i="8"/>
  <c r="AL114" i="8"/>
  <c r="O114" i="8"/>
  <c r="AE114" i="8"/>
  <c r="P114" i="8"/>
  <c r="AF114" i="8"/>
  <c r="AI114" i="8"/>
  <c r="T114" i="8"/>
  <c r="AK114" i="8"/>
  <c r="H118" i="8"/>
  <c r="S114" i="8"/>
  <c r="AJ114" i="8"/>
  <c r="U114" i="8"/>
  <c r="X114" i="8"/>
  <c r="Y114" i="8"/>
  <c r="AO114" i="8"/>
  <c r="AM114" i="8"/>
  <c r="AN114" i="8"/>
  <c r="J114" i="8"/>
  <c r="Z114" i="8"/>
  <c r="AQ114" i="8"/>
  <c r="W114" i="8"/>
  <c r="AR114" i="8"/>
  <c r="K114" i="8"/>
  <c r="AB114" i="8"/>
  <c r="AS114" i="8"/>
  <c r="M114" i="8"/>
  <c r="AC114" i="8"/>
  <c r="AA114" i="8"/>
  <c r="L114" i="8"/>
  <c r="N114" i="8"/>
  <c r="AD114" i="8"/>
  <c r="H120" i="8"/>
  <c r="H119" i="8"/>
  <c r="H115" i="8"/>
  <c r="H116" i="8"/>
  <c r="H117" i="8"/>
  <c r="H121" i="8"/>
  <c r="I114" i="8"/>
  <c r="AY125" i="4"/>
  <c r="AX125" i="4"/>
  <c r="AW125" i="4"/>
  <c r="AV125" i="4"/>
  <c r="AU125" i="4"/>
  <c r="AT125" i="4"/>
  <c r="AS125" i="4"/>
  <c r="AR125" i="4"/>
  <c r="AQ125" i="4"/>
  <c r="AO125" i="4"/>
  <c r="AN125" i="4"/>
  <c r="AM125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AY124" i="4"/>
  <c r="AX124" i="4"/>
  <c r="AW124" i="4"/>
  <c r="AV124" i="4"/>
  <c r="AU124" i="4"/>
  <c r="AT124" i="4"/>
  <c r="AS124" i="4"/>
  <c r="AR124" i="4"/>
  <c r="AQ124" i="4"/>
  <c r="AO124" i="4"/>
  <c r="AN124" i="4"/>
  <c r="AM124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AY123" i="4"/>
  <c r="AX123" i="4"/>
  <c r="AW123" i="4"/>
  <c r="AV123" i="4"/>
  <c r="AU123" i="4"/>
  <c r="AT123" i="4"/>
  <c r="AS123" i="4"/>
  <c r="AR123" i="4"/>
  <c r="AQ123" i="4"/>
  <c r="AO123" i="4"/>
  <c r="AN123" i="4"/>
  <c r="AM123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AY122" i="4"/>
  <c r="AX122" i="4"/>
  <c r="AW122" i="4"/>
  <c r="AV122" i="4"/>
  <c r="AU122" i="4"/>
  <c r="AT122" i="4"/>
  <c r="AS122" i="4"/>
  <c r="AR122" i="4"/>
  <c r="AQ122" i="4"/>
  <c r="AO122" i="4"/>
  <c r="AN122" i="4"/>
  <c r="AM122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AY121" i="4"/>
  <c r="AX121" i="4"/>
  <c r="AW121" i="4"/>
  <c r="AV121" i="4"/>
  <c r="AU121" i="4"/>
  <c r="AT121" i="4"/>
  <c r="AS121" i="4"/>
  <c r="AR121" i="4"/>
  <c r="AQ121" i="4"/>
  <c r="AO121" i="4"/>
  <c r="AN121" i="4"/>
  <c r="AM121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AY120" i="4"/>
  <c r="AX120" i="4"/>
  <c r="AW120" i="4"/>
  <c r="AV120" i="4"/>
  <c r="AU120" i="4"/>
  <c r="AT120" i="4"/>
  <c r="AS120" i="4"/>
  <c r="AR120" i="4"/>
  <c r="AQ120" i="4"/>
  <c r="AO120" i="4"/>
  <c r="AN120" i="4"/>
  <c r="AM120" i="4"/>
  <c r="AL120" i="4"/>
  <c r="AK120" i="4"/>
  <c r="AJ120" i="4"/>
  <c r="AI120" i="4"/>
  <c r="AH120" i="4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AY119" i="4"/>
  <c r="AX119" i="4"/>
  <c r="AW119" i="4"/>
  <c r="AV119" i="4"/>
  <c r="AU119" i="4"/>
  <c r="AT119" i="4"/>
  <c r="AS119" i="4"/>
  <c r="AR119" i="4"/>
  <c r="AQ119" i="4"/>
  <c r="AO119" i="4"/>
  <c r="AN119" i="4"/>
  <c r="AM119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AT125" i="5"/>
  <c r="AS125" i="5"/>
  <c r="AR125" i="5"/>
  <c r="AQ125" i="5"/>
  <c r="AO125" i="5"/>
  <c r="AN125" i="5"/>
  <c r="AM125" i="5"/>
  <c r="AL125" i="5"/>
  <c r="AK125" i="5"/>
  <c r="AJ125" i="5"/>
  <c r="AI125" i="5"/>
  <c r="AH125" i="5"/>
  <c r="AG125" i="5"/>
  <c r="AF125" i="5"/>
  <c r="AE125" i="5"/>
  <c r="AD125" i="5"/>
  <c r="AC125" i="5"/>
  <c r="AB125" i="5"/>
  <c r="AA125" i="5"/>
  <c r="Z125" i="5"/>
  <c r="Y125" i="5"/>
  <c r="X125" i="5"/>
  <c r="W125" i="5"/>
  <c r="V125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AT124" i="5"/>
  <c r="AS124" i="5"/>
  <c r="AR124" i="5"/>
  <c r="AQ124" i="5"/>
  <c r="AO124" i="5"/>
  <c r="AN124" i="5"/>
  <c r="AM124" i="5"/>
  <c r="AL124" i="5"/>
  <c r="AK124" i="5"/>
  <c r="AJ124" i="5"/>
  <c r="AI124" i="5"/>
  <c r="AH124" i="5"/>
  <c r="AG124" i="5"/>
  <c r="AF124" i="5"/>
  <c r="AE124" i="5"/>
  <c r="AD124" i="5"/>
  <c r="AC124" i="5"/>
  <c r="AB124" i="5"/>
  <c r="AA124" i="5"/>
  <c r="Z124" i="5"/>
  <c r="Y124" i="5"/>
  <c r="X124" i="5"/>
  <c r="W124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AT123" i="5"/>
  <c r="AS123" i="5"/>
  <c r="AR123" i="5"/>
  <c r="AQ123" i="5"/>
  <c r="AO123" i="5"/>
  <c r="AN123" i="5"/>
  <c r="AM123" i="5"/>
  <c r="AL123" i="5"/>
  <c r="AK123" i="5"/>
  <c r="AJ123" i="5"/>
  <c r="AI123" i="5"/>
  <c r="AH123" i="5"/>
  <c r="AG123" i="5"/>
  <c r="AF123" i="5"/>
  <c r="AE123" i="5"/>
  <c r="AD123" i="5"/>
  <c r="AC123" i="5"/>
  <c r="AB123" i="5"/>
  <c r="AA123" i="5"/>
  <c r="Z123" i="5"/>
  <c r="Y123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AT122" i="5"/>
  <c r="AS122" i="5"/>
  <c r="AR122" i="5"/>
  <c r="AQ122" i="5"/>
  <c r="AO122" i="5"/>
  <c r="AN122" i="5"/>
  <c r="AM122" i="5"/>
  <c r="AL122" i="5"/>
  <c r="AK122" i="5"/>
  <c r="AJ122" i="5"/>
  <c r="AI122" i="5"/>
  <c r="AH122" i="5"/>
  <c r="AG122" i="5"/>
  <c r="AF122" i="5"/>
  <c r="AE122" i="5"/>
  <c r="AD122" i="5"/>
  <c r="AC122" i="5"/>
  <c r="AB122" i="5"/>
  <c r="AA122" i="5"/>
  <c r="Z122" i="5"/>
  <c r="Y122" i="5"/>
  <c r="X122" i="5"/>
  <c r="W122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AT121" i="5"/>
  <c r="AS121" i="5"/>
  <c r="AR121" i="5"/>
  <c r="AQ121" i="5"/>
  <c r="AO121" i="5"/>
  <c r="AN121" i="5"/>
  <c r="AM121" i="5"/>
  <c r="AL121" i="5"/>
  <c r="AK121" i="5"/>
  <c r="AJ121" i="5"/>
  <c r="AI121" i="5"/>
  <c r="AH121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AT120" i="5"/>
  <c r="AS120" i="5"/>
  <c r="AR120" i="5"/>
  <c r="AQ120" i="5"/>
  <c r="AO120" i="5"/>
  <c r="AN120" i="5"/>
  <c r="AM120" i="5"/>
  <c r="AL120" i="5"/>
  <c r="AK120" i="5"/>
  <c r="AJ120" i="5"/>
  <c r="AI120" i="5"/>
  <c r="AH120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AT119" i="5"/>
  <c r="AS119" i="5"/>
  <c r="AR119" i="5"/>
  <c r="AQ119" i="5"/>
  <c r="AO119" i="5"/>
  <c r="AN119" i="5"/>
  <c r="AM119" i="5"/>
  <c r="AL119" i="5"/>
  <c r="AK119" i="5"/>
  <c r="AJ119" i="5"/>
  <c r="AI119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24" i="5"/>
  <c r="I125" i="5"/>
  <c r="I123" i="5"/>
  <c r="I122" i="5"/>
  <c r="I121" i="5"/>
  <c r="I120" i="5"/>
  <c r="I119" i="5"/>
  <c r="G80" i="7"/>
  <c r="G71" i="7"/>
  <c r="G63" i="7"/>
  <c r="G54" i="7"/>
  <c r="G45" i="7"/>
  <c r="G36" i="7"/>
  <c r="G28" i="7"/>
  <c r="G20" i="7"/>
  <c r="G125" i="5" l="1"/>
  <c r="G16" i="7"/>
  <c r="G25" i="7"/>
  <c r="G33" i="7"/>
  <c r="G42" i="7"/>
  <c r="G50" i="7"/>
  <c r="G59" i="7"/>
  <c r="G68" i="7"/>
  <c r="G77" i="7"/>
  <c r="G85" i="7"/>
  <c r="G93" i="7"/>
  <c r="G17" i="7"/>
  <c r="G26" i="7"/>
  <c r="G34" i="7"/>
  <c r="G43" i="7"/>
  <c r="G52" i="7"/>
  <c r="G60" i="7"/>
  <c r="G69" i="7"/>
  <c r="G86" i="7"/>
  <c r="G94" i="7"/>
  <c r="G21" i="7"/>
  <c r="G29" i="7"/>
  <c r="G37" i="7"/>
  <c r="G46" i="7"/>
  <c r="G55" i="7"/>
  <c r="G64" i="7"/>
  <c r="G72" i="7"/>
  <c r="G81" i="7"/>
  <c r="G89" i="7"/>
  <c r="G98" i="7"/>
  <c r="G13" i="7"/>
  <c r="G22" i="7"/>
  <c r="G30" i="7"/>
  <c r="G38" i="7"/>
  <c r="G47" i="7"/>
  <c r="G56" i="7"/>
  <c r="G73" i="7"/>
  <c r="G82" i="7"/>
  <c r="G90" i="7"/>
  <c r="G99" i="7"/>
  <c r="G15" i="7"/>
  <c r="G24" i="7"/>
  <c r="G32" i="7"/>
  <c r="G49" i="7"/>
  <c r="G58" i="7"/>
  <c r="G67" i="7"/>
  <c r="G76" i="7"/>
  <c r="G84" i="7"/>
  <c r="G92" i="7"/>
  <c r="G88" i="7"/>
  <c r="G14" i="7"/>
  <c r="G23" i="7"/>
  <c r="G31" i="7"/>
  <c r="G39" i="7"/>
  <c r="G48" i="7"/>
  <c r="G57" i="7"/>
  <c r="G66" i="7"/>
  <c r="G75" i="7"/>
  <c r="G83" i="7"/>
  <c r="G91" i="7"/>
  <c r="G19" i="7"/>
  <c r="G27" i="7"/>
  <c r="G35" i="7"/>
  <c r="G44" i="7"/>
  <c r="G61" i="7"/>
  <c r="G70" i="7"/>
  <c r="G79" i="7"/>
  <c r="G87" i="7"/>
  <c r="G95" i="7"/>
  <c r="G97" i="7"/>
  <c r="G125" i="4"/>
  <c r="G122" i="4"/>
  <c r="G119" i="4"/>
  <c r="G124" i="4"/>
  <c r="G121" i="4"/>
  <c r="G123" i="4"/>
  <c r="G120" i="4"/>
  <c r="G120" i="5"/>
  <c r="G122" i="5"/>
  <c r="G121" i="5"/>
  <c r="G123" i="5"/>
  <c r="G119" i="5"/>
  <c r="G124" i="5"/>
  <c r="AW118" i="4"/>
  <c r="H124" i="4"/>
  <c r="AN118" i="4"/>
  <c r="N118" i="5"/>
  <c r="V118" i="5"/>
  <c r="AD118" i="5"/>
  <c r="AL118" i="5"/>
  <c r="H120" i="4"/>
  <c r="R118" i="5"/>
  <c r="Q118" i="5"/>
  <c r="Y118" i="5"/>
  <c r="AG118" i="5"/>
  <c r="AO118" i="5"/>
  <c r="H123" i="5"/>
  <c r="J118" i="5"/>
  <c r="H122" i="5"/>
  <c r="H119" i="5"/>
  <c r="H120" i="5"/>
  <c r="G12" i="7"/>
  <c r="J123" i="7"/>
  <c r="I139" i="7"/>
  <c r="I143" i="7"/>
  <c r="I147" i="7"/>
  <c r="M118" i="5"/>
  <c r="U118" i="5"/>
  <c r="AC118" i="5"/>
  <c r="AK118" i="5"/>
  <c r="AT118" i="5"/>
  <c r="I118" i="5"/>
  <c r="Z118" i="5"/>
  <c r="AH118" i="5"/>
  <c r="AQ118" i="5"/>
  <c r="H124" i="5"/>
  <c r="K124" i="7"/>
  <c r="H121" i="4"/>
  <c r="H122" i="4"/>
  <c r="H123" i="4"/>
  <c r="H121" i="5"/>
  <c r="H125" i="5"/>
  <c r="H114" i="8"/>
  <c r="G114" i="8"/>
  <c r="H125" i="4"/>
  <c r="H119" i="4"/>
  <c r="O118" i="4"/>
  <c r="W118" i="4"/>
  <c r="AE118" i="4"/>
  <c r="AM118" i="4"/>
  <c r="AV118" i="4"/>
  <c r="P118" i="4"/>
  <c r="X118" i="4"/>
  <c r="AF118" i="4"/>
  <c r="O118" i="5"/>
  <c r="AM118" i="5"/>
  <c r="T118" i="5"/>
  <c r="K118" i="5"/>
  <c r="S118" i="5"/>
  <c r="AA118" i="5"/>
  <c r="AI118" i="5"/>
  <c r="AR118" i="5"/>
  <c r="AE118" i="5"/>
  <c r="AB118" i="5"/>
  <c r="P118" i="5"/>
  <c r="X118" i="5"/>
  <c r="AF118" i="5"/>
  <c r="AN118" i="5"/>
  <c r="W118" i="5"/>
  <c r="L118" i="5"/>
  <c r="AJ118" i="5"/>
  <c r="AS118" i="5"/>
  <c r="Y118" i="4"/>
  <c r="AX118" i="4"/>
  <c r="S118" i="4"/>
  <c r="AR118" i="4"/>
  <c r="R118" i="4"/>
  <c r="Z118" i="4"/>
  <c r="AH118" i="4"/>
  <c r="AQ118" i="4"/>
  <c r="AY118" i="4"/>
  <c r="Q118" i="4"/>
  <c r="AG118" i="4"/>
  <c r="AA118" i="4"/>
  <c r="M118" i="4"/>
  <c r="U118" i="4"/>
  <c r="AC118" i="4"/>
  <c r="AK118" i="4"/>
  <c r="AT118" i="4"/>
  <c r="AO118" i="4"/>
  <c r="K118" i="4"/>
  <c r="AI118" i="4"/>
  <c r="N118" i="4"/>
  <c r="V118" i="4"/>
  <c r="AD118" i="4"/>
  <c r="AL118" i="4"/>
  <c r="AU118" i="4"/>
  <c r="L118" i="4"/>
  <c r="T118" i="4"/>
  <c r="AB118" i="4"/>
  <c r="AJ118" i="4"/>
  <c r="AS118" i="4"/>
  <c r="I118" i="4"/>
  <c r="J118" i="4"/>
  <c r="I151" i="7"/>
  <c r="I150" i="7"/>
  <c r="I148" i="7"/>
  <c r="I146" i="7"/>
  <c r="I145" i="7"/>
  <c r="I140" i="7"/>
  <c r="I138" i="7"/>
  <c r="K125" i="7"/>
  <c r="K123" i="7"/>
  <c r="G11" i="7" l="1"/>
  <c r="G74" i="7"/>
  <c r="G65" i="7" s="1"/>
  <c r="G62" i="7"/>
  <c r="G53" i="7" s="1"/>
  <c r="G96" i="7"/>
  <c r="G78" i="7" s="1"/>
  <c r="G40" i="7"/>
  <c r="G18" i="7" s="1"/>
  <c r="G51" i="7"/>
  <c r="G41" i="7" s="1"/>
  <c r="G118" i="5"/>
  <c r="H118" i="5"/>
  <c r="G118" i="4"/>
  <c r="H118" i="4"/>
  <c r="I142" i="7"/>
  <c r="I141" i="7"/>
  <c r="J125" i="7"/>
  <c r="I125" i="7" s="1"/>
  <c r="I149" i="7"/>
  <c r="I144" i="7"/>
  <c r="I136" i="7"/>
  <c r="J124" i="7"/>
  <c r="I124" i="7" s="1"/>
  <c r="J122" i="7"/>
  <c r="I137" i="7"/>
  <c r="K122" i="7"/>
  <c r="I123" i="7"/>
  <c r="J121" i="7"/>
  <c r="G10" i="7" l="1"/>
  <c r="J152" i="7"/>
  <c r="I152" i="7"/>
  <c r="K121" i="7"/>
  <c r="K120" i="7" s="1"/>
  <c r="I122" i="7"/>
  <c r="J120" i="7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F16" i="3"/>
  <c r="DE16" i="3"/>
  <c r="DD16" i="3"/>
  <c r="DC16" i="3"/>
  <c r="DB16" i="3"/>
  <c r="DA16" i="3"/>
  <c r="CZ16" i="3"/>
  <c r="CY16" i="3"/>
  <c r="CX16" i="3"/>
  <c r="CW16" i="3"/>
  <c r="CV16" i="3"/>
  <c r="CU16" i="3"/>
  <c r="CT16" i="3"/>
  <c r="CS16" i="3"/>
  <c r="CR16" i="3"/>
  <c r="CQ16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F15" i="3"/>
  <c r="DE15" i="3"/>
  <c r="DD15" i="3"/>
  <c r="DC15" i="3"/>
  <c r="DB15" i="3"/>
  <c r="DA15" i="3"/>
  <c r="CZ15" i="3"/>
  <c r="CY15" i="3"/>
  <c r="CX15" i="3"/>
  <c r="CW15" i="3"/>
  <c r="CV15" i="3"/>
  <c r="CU15" i="3"/>
  <c r="CT15" i="3"/>
  <c r="CS15" i="3"/>
  <c r="CR15" i="3"/>
  <c r="CQ15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F14" i="3"/>
  <c r="DE14" i="3"/>
  <c r="DD14" i="3"/>
  <c r="DC14" i="3"/>
  <c r="DB14" i="3"/>
  <c r="DA14" i="3"/>
  <c r="CZ14" i="3"/>
  <c r="CY14" i="3"/>
  <c r="CX14" i="3"/>
  <c r="CW14" i="3"/>
  <c r="CV14" i="3"/>
  <c r="CU14" i="3"/>
  <c r="CT14" i="3"/>
  <c r="CS14" i="3"/>
  <c r="CR14" i="3"/>
  <c r="CQ14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F13" i="3"/>
  <c r="DE13" i="3"/>
  <c r="DD13" i="3"/>
  <c r="DC13" i="3"/>
  <c r="DB13" i="3"/>
  <c r="DA13" i="3"/>
  <c r="CZ13" i="3"/>
  <c r="CY13" i="3"/>
  <c r="CX13" i="3"/>
  <c r="CW13" i="3"/>
  <c r="CV13" i="3"/>
  <c r="CU13" i="3"/>
  <c r="CT13" i="3"/>
  <c r="CS13" i="3"/>
  <c r="CR13" i="3"/>
  <c r="CQ13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F12" i="3"/>
  <c r="DE12" i="3"/>
  <c r="DD12" i="3"/>
  <c r="DC12" i="3"/>
  <c r="DB12" i="3"/>
  <c r="DA12" i="3"/>
  <c r="CZ12" i="3"/>
  <c r="CY12" i="3"/>
  <c r="CX12" i="3"/>
  <c r="CW12" i="3"/>
  <c r="CV12" i="3"/>
  <c r="CU12" i="3"/>
  <c r="CT12" i="3"/>
  <c r="CS12" i="3"/>
  <c r="CR12" i="3"/>
  <c r="CQ12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CV11" i="3"/>
  <c r="CW11" i="3"/>
  <c r="CX11" i="3"/>
  <c r="CY11" i="3"/>
  <c r="CZ11" i="3"/>
  <c r="DA11" i="3"/>
  <c r="DB11" i="3"/>
  <c r="DC11" i="3"/>
  <c r="DD11" i="3"/>
  <c r="DE11" i="3"/>
  <c r="DF11" i="3"/>
  <c r="CU11" i="3"/>
  <c r="CT11" i="3"/>
  <c r="CS11" i="3"/>
  <c r="CR11" i="3"/>
  <c r="CQ11" i="3"/>
  <c r="R17" i="3"/>
  <c r="Q17" i="3"/>
  <c r="P17" i="3"/>
  <c r="O17" i="3"/>
  <c r="M17" i="3"/>
  <c r="L17" i="3"/>
  <c r="K17" i="3"/>
  <c r="J17" i="3"/>
  <c r="I17" i="3"/>
  <c r="H17" i="3"/>
  <c r="R16" i="3"/>
  <c r="Q16" i="3"/>
  <c r="P16" i="3"/>
  <c r="O16" i="3"/>
  <c r="M16" i="3"/>
  <c r="L16" i="3"/>
  <c r="K16" i="3"/>
  <c r="J16" i="3"/>
  <c r="I16" i="3"/>
  <c r="H16" i="3"/>
  <c r="R15" i="3"/>
  <c r="Q15" i="3"/>
  <c r="P15" i="3"/>
  <c r="O15" i="3"/>
  <c r="M15" i="3"/>
  <c r="L15" i="3"/>
  <c r="K15" i="3"/>
  <c r="J15" i="3"/>
  <c r="I15" i="3"/>
  <c r="H15" i="3"/>
  <c r="R14" i="3"/>
  <c r="Q14" i="3"/>
  <c r="P14" i="3"/>
  <c r="O14" i="3"/>
  <c r="M14" i="3"/>
  <c r="L14" i="3"/>
  <c r="K14" i="3"/>
  <c r="J14" i="3"/>
  <c r="I14" i="3"/>
  <c r="H14" i="3"/>
  <c r="R13" i="3"/>
  <c r="Q13" i="3"/>
  <c r="P13" i="3"/>
  <c r="O13" i="3"/>
  <c r="M13" i="3"/>
  <c r="L13" i="3"/>
  <c r="K13" i="3"/>
  <c r="J13" i="3"/>
  <c r="I13" i="3"/>
  <c r="H13" i="3"/>
  <c r="R12" i="3"/>
  <c r="Q12" i="3"/>
  <c r="P12" i="3"/>
  <c r="O12" i="3"/>
  <c r="M12" i="3"/>
  <c r="L12" i="3"/>
  <c r="K12" i="3"/>
  <c r="J12" i="3"/>
  <c r="I12" i="3"/>
  <c r="H12" i="3"/>
  <c r="R11" i="3"/>
  <c r="Q11" i="3"/>
  <c r="P11" i="3"/>
  <c r="O11" i="3"/>
  <c r="M11" i="3"/>
  <c r="L11" i="3"/>
  <c r="K11" i="3"/>
  <c r="J11" i="3"/>
  <c r="I11" i="3"/>
  <c r="H11" i="3"/>
  <c r="DZ11" i="3" l="1"/>
  <c r="DG10" i="3"/>
  <c r="DE10" i="3"/>
  <c r="DO10" i="3"/>
  <c r="DC10" i="3"/>
  <c r="DA10" i="3"/>
  <c r="CZ10" i="3"/>
  <c r="CY10" i="3"/>
  <c r="CW10" i="3"/>
  <c r="CQ10" i="3"/>
  <c r="DW10" i="3"/>
  <c r="DU10" i="3"/>
  <c r="CT10" i="3"/>
  <c r="DM10" i="3"/>
  <c r="G17" i="3"/>
  <c r="DZ13" i="3"/>
  <c r="DZ17" i="3"/>
  <c r="CR10" i="3"/>
  <c r="CV10" i="3"/>
  <c r="DD10" i="3"/>
  <c r="DZ14" i="3"/>
  <c r="CS10" i="3"/>
  <c r="DF10" i="3"/>
  <c r="DB10" i="3"/>
  <c r="CX10" i="3"/>
  <c r="CU10" i="3"/>
  <c r="DH10" i="3"/>
  <c r="DP10" i="3"/>
  <c r="DX10" i="3"/>
  <c r="G13" i="3"/>
  <c r="G15" i="3"/>
  <c r="DJ10" i="3"/>
  <c r="DK10" i="3"/>
  <c r="DS10" i="3"/>
  <c r="DZ15" i="3"/>
  <c r="DZ12" i="3"/>
  <c r="DZ16" i="3"/>
  <c r="DN10" i="3"/>
  <c r="DV10" i="3"/>
  <c r="DL10" i="3"/>
  <c r="DT10" i="3"/>
  <c r="DI10" i="3"/>
  <c r="DQ10" i="3"/>
  <c r="DR10" i="3"/>
  <c r="F17" i="3"/>
  <c r="I153" i="7"/>
  <c r="P149" i="7" s="1"/>
  <c r="I121" i="7"/>
  <c r="I120" i="7" s="1"/>
  <c r="F12" i="3"/>
  <c r="F16" i="3"/>
  <c r="F14" i="3"/>
  <c r="F15" i="3"/>
  <c r="F11" i="3"/>
  <c r="F13" i="3"/>
  <c r="G12" i="3"/>
  <c r="G16" i="3"/>
  <c r="G14" i="3"/>
  <c r="G11" i="3"/>
  <c r="E17" i="3" l="1"/>
  <c r="E15" i="3"/>
  <c r="E16" i="3"/>
  <c r="E13" i="3"/>
  <c r="E12" i="3"/>
  <c r="E11" i="3"/>
  <c r="E14" i="3"/>
  <c r="O135" i="7"/>
  <c r="O140" i="7"/>
  <c r="O148" i="7"/>
  <c r="P150" i="7"/>
  <c r="P146" i="7"/>
  <c r="P138" i="7"/>
  <c r="O138" i="7"/>
  <c r="P151" i="7"/>
  <c r="O146" i="7"/>
  <c r="P141" i="7"/>
  <c r="O144" i="7"/>
  <c r="P136" i="7"/>
  <c r="P144" i="7"/>
  <c r="O142" i="7"/>
  <c r="O141" i="7"/>
  <c r="P139" i="7"/>
  <c r="P148" i="7"/>
  <c r="O149" i="7"/>
  <c r="P143" i="7"/>
  <c r="P145" i="7"/>
  <c r="P142" i="7"/>
  <c r="P140" i="7"/>
  <c r="O137" i="7"/>
  <c r="O147" i="7"/>
  <c r="P137" i="7"/>
  <c r="O145" i="7"/>
  <c r="P147" i="7"/>
  <c r="O139" i="7"/>
  <c r="O136" i="7"/>
  <c r="O143" i="7"/>
  <c r="O150" i="7"/>
  <c r="P135" i="7"/>
  <c r="O151" i="7"/>
  <c r="O125" i="7"/>
  <c r="N122" i="7"/>
  <c r="N125" i="7"/>
  <c r="O124" i="7"/>
  <c r="O123" i="7"/>
  <c r="O122" i="7"/>
  <c r="N124" i="7"/>
  <c r="N123" i="7"/>
  <c r="N121" i="7"/>
  <c r="O121" i="7"/>
  <c r="BA11" i="2"/>
  <c r="BD17" i="2"/>
  <c r="BC17" i="2"/>
  <c r="BB17" i="2"/>
  <c r="BA17" i="2"/>
  <c r="BD16" i="2"/>
  <c r="BC16" i="2"/>
  <c r="BB16" i="2"/>
  <c r="BA16" i="2"/>
  <c r="BD15" i="2"/>
  <c r="BC15" i="2"/>
  <c r="BB15" i="2"/>
  <c r="BA15" i="2"/>
  <c r="BD14" i="2"/>
  <c r="BC14" i="2"/>
  <c r="BB14" i="2"/>
  <c r="BA14" i="2"/>
  <c r="BD13" i="2"/>
  <c r="BC13" i="2"/>
  <c r="BB13" i="2"/>
  <c r="BA13" i="2"/>
  <c r="BD12" i="2"/>
  <c r="BC12" i="2"/>
  <c r="BB12" i="2"/>
  <c r="BA12" i="2"/>
  <c r="BD11" i="2"/>
  <c r="BC11" i="2"/>
  <c r="BB11" i="2"/>
  <c r="AZ15" i="2" l="1"/>
  <c r="AZ12" i="2"/>
  <c r="AZ17" i="2"/>
  <c r="AZ14" i="2"/>
  <c r="F35" i="2" s="1"/>
  <c r="AZ16" i="2"/>
  <c r="AZ11" i="2"/>
  <c r="AZ13" i="2"/>
  <c r="F38" i="2" s="1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7" i="3"/>
  <c r="E77" i="3"/>
  <c r="F76" i="3"/>
  <c r="E76" i="3"/>
  <c r="F75" i="3"/>
  <c r="E75" i="3"/>
  <c r="F74" i="3"/>
  <c r="E74" i="3"/>
  <c r="F73" i="3"/>
  <c r="E73" i="3"/>
  <c r="H70" i="3"/>
  <c r="I4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DZ10" i="3"/>
  <c r="CO10" i="3"/>
  <c r="CN10" i="3"/>
  <c r="CM10" i="3"/>
  <c r="CK10" i="3"/>
  <c r="CJ10" i="3"/>
  <c r="CI10" i="3"/>
  <c r="CH10" i="3"/>
  <c r="CG10" i="3"/>
  <c r="CF10" i="3"/>
  <c r="CE10" i="3"/>
  <c r="CD10" i="3"/>
  <c r="CC10" i="3"/>
  <c r="CB10" i="3"/>
  <c r="CA10" i="3"/>
  <c r="BZ10" i="3"/>
  <c r="BY10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G55" i="3" s="1"/>
  <c r="R10" i="3"/>
  <c r="G54" i="3" s="1"/>
  <c r="Q10" i="3"/>
  <c r="G53" i="3" s="1"/>
  <c r="P10" i="3"/>
  <c r="G52" i="3" s="1"/>
  <c r="O10" i="3"/>
  <c r="G51" i="3" s="1"/>
  <c r="N10" i="3"/>
  <c r="F55" i="3" s="1"/>
  <c r="M10" i="3"/>
  <c r="F54" i="3" s="1"/>
  <c r="L10" i="3"/>
  <c r="F53" i="3" s="1"/>
  <c r="K10" i="3"/>
  <c r="F52" i="3" s="1"/>
  <c r="J10" i="3"/>
  <c r="F51" i="3" s="1"/>
  <c r="I10" i="3"/>
  <c r="H10" i="3"/>
  <c r="G10" i="3"/>
  <c r="F10" i="3"/>
  <c r="E10" i="3"/>
  <c r="E40" i="2"/>
  <c r="E39" i="2"/>
  <c r="F37" i="2"/>
  <c r="F33" i="2"/>
  <c r="F34" i="2"/>
  <c r="F30" i="2"/>
  <c r="G11" i="2"/>
  <c r="BE10" i="2"/>
  <c r="F56" i="2" s="1"/>
  <c r="BD10" i="2"/>
  <c r="F55" i="2" s="1"/>
  <c r="BC10" i="2"/>
  <c r="F54" i="2" s="1"/>
  <c r="BB10" i="2"/>
  <c r="F53" i="2" s="1"/>
  <c r="AX10" i="2"/>
  <c r="AW10" i="2"/>
  <c r="AV10" i="2"/>
  <c r="AU10" i="2"/>
  <c r="AT10" i="2"/>
  <c r="AS10" i="2"/>
  <c r="AR10" i="2"/>
  <c r="AQ10" i="2"/>
  <c r="AP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F36" i="2" l="1"/>
  <c r="G10" i="2"/>
  <c r="AZ10" i="2"/>
  <c r="F32" i="2"/>
  <c r="F10" i="2"/>
  <c r="F90" i="3"/>
  <c r="E53" i="3"/>
  <c r="E54" i="3"/>
  <c r="E34" i="3"/>
  <c r="I34" i="3" s="1"/>
  <c r="F50" i="3"/>
  <c r="E31" i="3"/>
  <c r="I31" i="3" s="1"/>
  <c r="E36" i="3"/>
  <c r="G36" i="3" s="1"/>
  <c r="E51" i="3"/>
  <c r="BA10" i="2"/>
  <c r="F52" i="2" s="1"/>
  <c r="F51" i="2" s="1"/>
  <c r="G50" i="3"/>
  <c r="E55" i="3"/>
  <c r="E90" i="3"/>
  <c r="E33" i="3"/>
  <c r="I33" i="3" s="1"/>
  <c r="F30" i="3"/>
  <c r="E35" i="3"/>
  <c r="I35" i="3" s="1"/>
  <c r="E32" i="3"/>
  <c r="G32" i="3" s="1"/>
  <c r="H30" i="3"/>
  <c r="E37" i="3"/>
  <c r="I37" i="3" s="1"/>
  <c r="E52" i="3"/>
  <c r="F31" i="2" l="1"/>
  <c r="G34" i="2" s="1"/>
  <c r="E91" i="3"/>
  <c r="I79" i="3" s="1"/>
  <c r="G34" i="3"/>
  <c r="E50" i="3"/>
  <c r="J53" i="3" s="1"/>
  <c r="G31" i="3"/>
  <c r="I36" i="3"/>
  <c r="G56" i="2"/>
  <c r="G55" i="2"/>
  <c r="G54" i="2"/>
  <c r="G53" i="2"/>
  <c r="G52" i="2"/>
  <c r="E30" i="3"/>
  <c r="G30" i="3" s="1"/>
  <c r="G37" i="3"/>
  <c r="G33" i="3"/>
  <c r="G35" i="3"/>
  <c r="I32" i="3"/>
  <c r="G32" i="2" l="1"/>
  <c r="G33" i="2"/>
  <c r="G35" i="2"/>
  <c r="G38" i="2"/>
  <c r="G36" i="2"/>
  <c r="G37" i="2"/>
  <c r="J78" i="3"/>
  <c r="J83" i="3"/>
  <c r="J87" i="3"/>
  <c r="J89" i="3"/>
  <c r="I73" i="3"/>
  <c r="I80" i="3"/>
  <c r="J77" i="3"/>
  <c r="I86" i="3"/>
  <c r="J84" i="3"/>
  <c r="J80" i="3"/>
  <c r="I84" i="3"/>
  <c r="J79" i="3"/>
  <c r="J74" i="3"/>
  <c r="I89" i="3"/>
  <c r="J81" i="3"/>
  <c r="J73" i="3"/>
  <c r="I76" i="3"/>
  <c r="J75" i="3"/>
  <c r="I88" i="3"/>
  <c r="J76" i="3"/>
  <c r="J82" i="3"/>
  <c r="I77" i="3"/>
  <c r="I82" i="3"/>
  <c r="I81" i="3"/>
  <c r="J85" i="3"/>
  <c r="J86" i="3"/>
  <c r="I87" i="3"/>
  <c r="I75" i="3"/>
  <c r="I74" i="3"/>
  <c r="I83" i="3"/>
  <c r="I78" i="3"/>
  <c r="I85" i="3"/>
  <c r="J88" i="3"/>
  <c r="J55" i="3"/>
  <c r="K55" i="3"/>
  <c r="I30" i="3"/>
  <c r="K51" i="3"/>
  <c r="J54" i="3"/>
  <c r="K54" i="3"/>
  <c r="J51" i="3"/>
  <c r="J52" i="3"/>
  <c r="K53" i="3"/>
  <c r="K52" i="3"/>
</calcChain>
</file>

<file path=xl/sharedStrings.xml><?xml version="1.0" encoding="utf-8"?>
<sst xmlns="http://schemas.openxmlformats.org/spreadsheetml/2006/main" count="2359" uniqueCount="274">
  <si>
    <t>Distrito</t>
  </si>
  <si>
    <t>Cod IPRESS</t>
  </si>
  <si>
    <t>Establecimiento de Salud</t>
  </si>
  <si>
    <t>Categoria</t>
  </si>
  <si>
    <t>Poblacion Total por edades simples</t>
  </si>
  <si>
    <t>Pob. 0-5a</t>
  </si>
  <si>
    <t>0a</t>
  </si>
  <si>
    <t>1a</t>
  </si>
  <si>
    <t>2a</t>
  </si>
  <si>
    <t>3a</t>
  </si>
  <si>
    <t>4a</t>
  </si>
  <si>
    <t>5a</t>
  </si>
  <si>
    <t xml:space="preserve"> DIRIS LIMA ESTE</t>
  </si>
  <si>
    <t>Hospitales</t>
  </si>
  <si>
    <t>Ate</t>
  </si>
  <si>
    <t>Hospital de Vitarte</t>
  </si>
  <si>
    <t>II-1</t>
  </si>
  <si>
    <t>El Agustino</t>
  </si>
  <si>
    <t>Hospital Nacional Hipólito Unanue</t>
  </si>
  <si>
    <t>III-1</t>
  </si>
  <si>
    <t>Lurigancho</t>
  </si>
  <si>
    <t>Hospital José Agurto Tello (Chosica)</t>
  </si>
  <si>
    <t>II-2</t>
  </si>
  <si>
    <t>Santa Anita</t>
  </si>
  <si>
    <t>Hospital Hermilio Valdizán</t>
  </si>
  <si>
    <t>Hospital de Baja Complejidad Huaycán</t>
  </si>
  <si>
    <t>P.S. Cerro El Agustino</t>
  </si>
  <si>
    <t>I-2</t>
  </si>
  <si>
    <t>C.S. Madre Teresa  Calcuta</t>
  </si>
  <si>
    <t>I-3</t>
  </si>
  <si>
    <t>C.S. Catalina Huanca</t>
  </si>
  <si>
    <t>C.S. Bethania</t>
  </si>
  <si>
    <t>C.S. Ancieta Baja</t>
  </si>
  <si>
    <t>C.S. Primavera</t>
  </si>
  <si>
    <t>C.S. El Agustino</t>
  </si>
  <si>
    <t>C.S. Santa Magdalena Sofía</t>
  </si>
  <si>
    <t>C.S. 7 de Octubre</t>
  </si>
  <si>
    <t>CSMC El Agustino</t>
  </si>
  <si>
    <t>CSMC David Tejada de Rivero</t>
  </si>
  <si>
    <t>C.S. Cooperativa Universal</t>
  </si>
  <si>
    <t>C.S. Chancas de Andahuaylas</t>
  </si>
  <si>
    <t>C.S. Huáscar</t>
  </si>
  <si>
    <t>P.S. Metropolitana</t>
  </si>
  <si>
    <t>C.S. San Carlos</t>
  </si>
  <si>
    <t>P.S. Viña San Francisco</t>
  </si>
  <si>
    <t>C.S. Nocheto</t>
  </si>
  <si>
    <t>P.S. Santa Rosa de Quives</t>
  </si>
  <si>
    <t>C.S. Santa Anita</t>
  </si>
  <si>
    <t>I-4</t>
  </si>
  <si>
    <t>CSMC Santa Anita</t>
  </si>
  <si>
    <t>P.S. Fraternidad Niño Jesús Zona X</t>
  </si>
  <si>
    <t>P.S. Horacio Zevallos</t>
  </si>
  <si>
    <t>C.S. Señor de los Milagros</t>
  </si>
  <si>
    <t>C.S. El Éxito</t>
  </si>
  <si>
    <t>C.S. Santa Clara</t>
  </si>
  <si>
    <t>C.S. Manylsa</t>
  </si>
  <si>
    <t>P.S. Amauta</t>
  </si>
  <si>
    <t>C.S. San Antonio</t>
  </si>
  <si>
    <t>P.S. La Fraternidad</t>
  </si>
  <si>
    <t>C.S. Fortaleza</t>
  </si>
  <si>
    <t>C.S. Micaela Bastidas</t>
  </si>
  <si>
    <t>P.S. Ate</t>
  </si>
  <si>
    <t>P.S. Alfa y Omega</t>
  </si>
  <si>
    <t>P.S. Túpac Amaru</t>
  </si>
  <si>
    <t>C.S. Gustavo Lanatta</t>
  </si>
  <si>
    <t>C.S. Salamanca</t>
  </si>
  <si>
    <t>C.S. El Bosque</t>
  </si>
  <si>
    <t>C.S. San Fernando</t>
  </si>
  <si>
    <t>CSMC Santa Rosa de Huaycan</t>
  </si>
  <si>
    <t>La Molina</t>
  </si>
  <si>
    <t>C.S. La Molina</t>
  </si>
  <si>
    <t>C.S. Musa</t>
  </si>
  <si>
    <t>P.S. Matazango</t>
  </si>
  <si>
    <t>P.S. Portada del Sol</t>
  </si>
  <si>
    <t>C.S. Viña Alta</t>
  </si>
  <si>
    <t>CSMC La Molina</t>
  </si>
  <si>
    <t>Cieneguilla</t>
  </si>
  <si>
    <t>C.S. Tambo Viejo</t>
  </si>
  <si>
    <t>P.S. Huaycán de Cieneguilla</t>
  </si>
  <si>
    <t>P.S. Colca</t>
  </si>
  <si>
    <t>CSMC Cieneguilla</t>
  </si>
  <si>
    <t>Chaclacayo</t>
  </si>
  <si>
    <t>C.S. Chaclacayo - López Silva</t>
  </si>
  <si>
    <t>C.S. Morón</t>
  </si>
  <si>
    <t>C.S. Progreso</t>
  </si>
  <si>
    <t>C.S. Miguel Grau</t>
  </si>
  <si>
    <t>P.S. Perla del Sol</t>
  </si>
  <si>
    <t>P.S. Huascata</t>
  </si>
  <si>
    <t>P.S. Villa Rica</t>
  </si>
  <si>
    <t>P.S. Tres de Octubre</t>
  </si>
  <si>
    <t>P.S. Alto Huampani</t>
  </si>
  <si>
    <t>C.S. Virgen del Carmen - La Era</t>
  </si>
  <si>
    <t>C.S. Moyopampa</t>
  </si>
  <si>
    <t>C.S. Chosica</t>
  </si>
  <si>
    <t>C.S. Nicolás de Piérola</t>
  </si>
  <si>
    <t>C.S. San Antonio de Pedregal</t>
  </si>
  <si>
    <t>P.S. Chacrasana</t>
  </si>
  <si>
    <t>P.S. Yanacoto</t>
  </si>
  <si>
    <t>P.S. Mariscal Castilla</t>
  </si>
  <si>
    <t>P.S. Señor de los Milagros</t>
  </si>
  <si>
    <t>P.S. Villa del Sol</t>
  </si>
  <si>
    <t>P.S. Pablo Patrón</t>
  </si>
  <si>
    <t>Centro de Rehabilitación Chosica</t>
  </si>
  <si>
    <t>P.S. Villa Mercedes</t>
  </si>
  <si>
    <t>C.S. Jicamarca</t>
  </si>
  <si>
    <t>C.S. Santa María de Huachipa</t>
  </si>
  <si>
    <t>P.S. Virgen del Rosario Carapongo</t>
  </si>
  <si>
    <t>C.S. Villa Leticia de Cajamarquilla</t>
  </si>
  <si>
    <t>P.S. Alto Perú</t>
  </si>
  <si>
    <t>C.S. Nieveria del Paraíso</t>
  </si>
  <si>
    <t>P.S. Casa Huerta La Campiña</t>
  </si>
  <si>
    <t>Poblacion</t>
  </si>
  <si>
    <t>Total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</si>
  <si>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</si>
  <si>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</si>
  <si>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</si>
  <si>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</si>
  <si>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</si>
  <si>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</si>
  <si>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</si>
  <si>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</si>
  <si>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</si>
  <si>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</si>
  <si>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</si>
  <si>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</si>
  <si>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</si>
  <si>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</si>
  <si>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150103</t>
  </si>
  <si>
    <t>150107</t>
  </si>
  <si>
    <t>150109</t>
  </si>
  <si>
    <t>150111</t>
  </si>
  <si>
    <t>150114</t>
  </si>
  <si>
    <t>150118</t>
  </si>
  <si>
    <t>150137</t>
  </si>
  <si>
    <t>UBG</t>
  </si>
  <si>
    <t>POBLACIÓN TOTAL,  POR GRUPOS QUINQUEN ALES DE EDAD</t>
  </si>
  <si>
    <t>Niño (0-11a)</t>
  </si>
  <si>
    <t>Adolescente
 (12-17a)</t>
  </si>
  <si>
    <t>Joven (18-29a)</t>
  </si>
  <si>
    <t>Adulto (30-59a)</t>
  </si>
  <si>
    <t>Adulto Mayor
 (60 a +)</t>
  </si>
  <si>
    <t>Mujeres  
50a - 69a</t>
  </si>
  <si>
    <t>UBIGEO</t>
  </si>
  <si>
    <t>DIRIS</t>
  </si>
  <si>
    <t>DEPARTAMENTO</t>
  </si>
  <si>
    <t>PROVINCIA</t>
  </si>
  <si>
    <t>DISTRITO</t>
  </si>
  <si>
    <t>000000</t>
  </si>
  <si>
    <t>DIRIS Lima Este</t>
  </si>
  <si>
    <t>LIMA</t>
  </si>
  <si>
    <t>DIRIS ESTE</t>
  </si>
  <si>
    <t>Seleccionar ETV</t>
  </si>
  <si>
    <t>Elaborado por la OGTI DIRIS Lima Este</t>
  </si>
  <si>
    <t>Seleccionar Distrito</t>
  </si>
  <si>
    <t>TOTAL</t>
  </si>
  <si>
    <t>Total Masculino</t>
  </si>
  <si>
    <t>Total Femenino</t>
  </si>
  <si>
    <t>0 - 5años</t>
  </si>
  <si>
    <t>Masculino</t>
  </si>
  <si>
    <t>Femenino</t>
  </si>
  <si>
    <t>Masculino (0 - 5años)</t>
  </si>
  <si>
    <t>Femenino (0 - 5años)</t>
  </si>
  <si>
    <t>0 a 4 años</t>
  </si>
  <si>
    <t>5 a 9 años</t>
  </si>
  <si>
    <t>10 a 14 años</t>
  </si>
  <si>
    <t>15 a 19 años</t>
  </si>
  <si>
    <t>20 a 24 año</t>
  </si>
  <si>
    <t>25 a 29 años</t>
  </si>
  <si>
    <t>30 a 34 año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</si>
  <si>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</si>
  <si>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</si>
  <si>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</si>
  <si>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</si>
  <si>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</si>
  <si>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</si>
  <si>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</si>
  <si>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</si>
  <si>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</si>
  <si>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más años</t>
  </si>
  <si>
    <t>ATE</t>
  </si>
  <si>
    <t>CHACLACAYO</t>
  </si>
  <si>
    <t>CIENEGUILLA</t>
  </si>
  <si>
    <t>EL AGUSTINO</t>
  </si>
  <si>
    <t>LA MOLINA</t>
  </si>
  <si>
    <t>LURIGANCHO</t>
  </si>
  <si>
    <t>SANTA ANITA</t>
  </si>
  <si>
    <t>Sexo</t>
  </si>
  <si>
    <t>Poblacion Total, por grupos quinquenales de edad</t>
  </si>
  <si>
    <t>RIS Huaycan</t>
  </si>
  <si>
    <t>RIS Santa Anita El Agustino</t>
  </si>
  <si>
    <t>RIS Ate</t>
  </si>
  <si>
    <t>RIS La Molina</t>
  </si>
  <si>
    <t>RIS Chaclacayo</t>
  </si>
  <si>
    <t>20a-24a</t>
  </si>
  <si>
    <t>25a-29a</t>
  </si>
  <si>
    <t>30a-34a</t>
  </si>
  <si>
    <t>35a-39a</t>
  </si>
  <si>
    <t>40a-44a</t>
  </si>
  <si>
    <t>45a-49a</t>
  </si>
  <si>
    <t>50a-54a</t>
  </si>
  <si>
    <t>55a-59a</t>
  </si>
  <si>
    <t>60a-64a</t>
  </si>
  <si>
    <t>65a-69a</t>
  </si>
  <si>
    <t>70a-74a</t>
  </si>
  <si>
    <t>75a-79a</t>
  </si>
  <si>
    <t>80a y +</t>
  </si>
  <si>
    <t>Edades Especiales</t>
  </si>
  <si>
    <t>28 dias</t>
  </si>
  <si>
    <t>6m-11m</t>
  </si>
  <si>
    <t>Nacimientos</t>
  </si>
  <si>
    <t>Poblacion Femenina Total</t>
  </si>
  <si>
    <t>Poblacion Femenina</t>
  </si>
  <si>
    <t>10a-14a</t>
  </si>
  <si>
    <t>15a-19a</t>
  </si>
  <si>
    <t>20a-49a</t>
  </si>
  <si>
    <t>Gestantes Esperadas</t>
  </si>
  <si>
    <t>0 - 5m</t>
  </si>
  <si>
    <t>Seleccionar Establecimiento</t>
  </si>
  <si>
    <t xml:space="preserve"> 0 - 5 años</t>
  </si>
  <si>
    <t>POBLACION TOTAL, POR EDADS SIMPLES</t>
  </si>
  <si>
    <t>EDADES ESPECIALES</t>
  </si>
  <si>
    <t>NACIMIENTOS</t>
  </si>
  <si>
    <t>POBLACION FEMENINA TOTAL</t>
  </si>
  <si>
    <t>POBLACION FEMENINA</t>
  </si>
  <si>
    <t>GESTANTES  ESPERADAS</t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</si>
  <si>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</si>
  <si>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</si>
  <si>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</si>
  <si>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</si>
  <si>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</si>
  <si>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</si>
  <si>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</si>
  <si>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</si>
  <si>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</si>
  <si>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</si>
  <si>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</si>
  <si>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</si>
  <si>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</si>
  <si>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+</t>
  </si>
  <si>
    <t>28 DIAS</t>
  </si>
  <si>
    <t>0-5 MESES</t>
  </si>
  <si>
    <t>6-11 MESES</t>
  </si>
  <si>
    <t>10 - 14</t>
  </si>
  <si>
    <t>15- 19</t>
  </si>
  <si>
    <t>20- 49</t>
  </si>
  <si>
    <t>Hospital de Emergencia Ate Vitarte</t>
  </si>
  <si>
    <t>II-E</t>
  </si>
  <si>
    <t>CSMC Santisima Cruz</t>
  </si>
  <si>
    <t>C.S. Nueva Gales</t>
  </si>
  <si>
    <t>Distritos</t>
  </si>
  <si>
    <t xml:space="preserve"> 0 - 5 </t>
  </si>
  <si>
    <t>Poblacion 6 a Más años, INEI: CENSO NACIONAL XI DE POBLACION Y VIVIVIENDA 2017_(https://www.minsa.gob.pe/reunis/data/poblacion_estimada.asp)</t>
  </si>
  <si>
    <t>Elaborado por: Gestion de la Informacion - DIRIS Lima Este</t>
  </si>
  <si>
    <t>Hogar protegido Santa Anita</t>
  </si>
  <si>
    <t>Hogar protegido Ate</t>
  </si>
  <si>
    <t>Hogar protegido Huaycan</t>
  </si>
  <si>
    <t>-</t>
  </si>
  <si>
    <t>85 y +</t>
  </si>
  <si>
    <t>85 +</t>
  </si>
  <si>
    <t>85a y +</t>
  </si>
  <si>
    <r>
      <t xml:space="preserve">POBLACION </t>
    </r>
    <r>
      <rPr>
        <b/>
        <sz val="18"/>
        <color rgb="FFFF0000"/>
        <rFont val="Calibri"/>
        <family val="2"/>
        <scheme val="minor"/>
      </rPr>
      <t>Padron Nominal</t>
    </r>
    <r>
      <rPr>
        <b/>
        <sz val="16"/>
        <color rgb="FF0070C0"/>
        <rFont val="Calibri"/>
        <family val="2"/>
        <scheme val="minor"/>
      </rPr>
      <t xml:space="preserve"> - INEI ESTIMADA POR EDADES SIMPLES, GRUPOS DE EDAD y SEXO, SEGÚN DISTRITO. 2022</t>
    </r>
  </si>
  <si>
    <t>NOTA: POBLACION DE 0 A 5 AÑOS ES INFORMACION DE NIÑOS REGISTRADOS EN PADRON NOMINAL AL 31 DE DICIEMBRE 2021. (https://www.minsa.gob.pe/reunis/data/poblacion_padron_nominal.asp)</t>
  </si>
  <si>
    <t>POBLACION ESTIMADA POR EDADES SIMPLES Y GRUPOS DE EDAD, DIRIS LIMA ESTE _ 2022</t>
  </si>
  <si>
    <t>RIS Jicamarca</t>
  </si>
  <si>
    <t>Poblacion Masculino Asignada por establecimiento de salud de la DIRIS Lima Este 2022</t>
  </si>
  <si>
    <t>Poblacion Femenina Asignada por establecimiento de salud de la DIRIS Lima Este 2022</t>
  </si>
  <si>
    <t>Oscar ROMERO</t>
  </si>
  <si>
    <r>
      <t xml:space="preserve">POBLACION </t>
    </r>
    <r>
      <rPr>
        <b/>
        <sz val="18"/>
        <color rgb="FFFF0000"/>
        <rFont val="Calibri"/>
        <family val="2"/>
        <scheme val="minor"/>
      </rPr>
      <t>Padron Nominal</t>
    </r>
    <r>
      <rPr>
        <b/>
        <sz val="16"/>
        <color rgb="FF0070C0"/>
        <rFont val="Calibri"/>
        <family val="2"/>
        <scheme val="minor"/>
      </rPr>
      <t xml:space="preserve"> - INEI ESTIMADA por Cursos de Vida, edades quinquenales y sexo, según Establecimiento de salud, 2022</t>
    </r>
  </si>
  <si>
    <t>Fmenino</t>
  </si>
  <si>
    <t>RIS</t>
  </si>
  <si>
    <t>RIS Santa Anita - El Agustino</t>
  </si>
  <si>
    <t>RIS La Molina - Cieneguilla</t>
  </si>
  <si>
    <t>RIS Chaclacayo - Lurigancho</t>
  </si>
  <si>
    <t>RIS Huaycán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</si>
</sst>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0.0"/>
  </numFmts>
  <fonts count="5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6"/>
      <color rgb="FF0000FF"/>
      <name val="Calibri"/>
      <family val="2"/>
      <scheme val="minor"/>
    </font>
    <font>
      <sz val="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9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theme="0"/>
      <name val="Arial"/>
      <family val="2"/>
    </font>
    <font>
      <b/>
      <sz val="9"/>
      <color indexed="2"/>
      <name val="Arial"/>
      <family val="2"/>
    </font>
    <font>
      <sz val="9"/>
      <color indexed="2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249977111117893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4F27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8FCE4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DCFCF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7776D"/>
        <bgColor indexed="64"/>
      </patternFill>
    </fill>
    <fill>
      <patternFill patternType="solid">
        <fgColor rgb="FF6F6FF9"/>
        <bgColor indexed="64"/>
      </patternFill>
    </fill>
    <fill>
      <patternFill patternType="solid">
        <fgColor rgb="FFFCAAAA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theme="3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theme="3"/>
      </left>
      <right style="medium">
        <color theme="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theme="3"/>
      </right>
      <top style="medium">
        <color indexed="64"/>
      </top>
      <bottom/>
      <diagonal/>
    </border>
    <border>
      <left style="medium">
        <color indexed="64"/>
      </left>
      <right style="medium">
        <color theme="3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indexed="64"/>
      </bottom>
      <diagonal/>
    </border>
    <border>
      <left style="medium">
        <color theme="3"/>
      </left>
      <right/>
      <top/>
      <bottom style="medium">
        <color indexed="64"/>
      </bottom>
      <diagonal/>
    </border>
    <border>
      <left style="medium">
        <color rgb="FF00B0F0"/>
      </left>
      <right/>
      <top style="medium">
        <color indexed="64"/>
      </top>
      <bottom/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9" fontId="8" fillId="0" borderId="0"/>
    <xf numFmtId="0" fontId="8" fillId="0" borderId="0"/>
  </cellStyleXfs>
  <cellXfs count="492">
    <xf numFmtId="0" fontId="0" fillId="0" borderId="0" xfId="0"/>
    <xf numFmtId="0" fontId="2" fillId="0" borderId="2" xfId="0" applyFont="1" applyFill="1" applyBorder="1" applyAlignment="1">
      <alignment vertical="center"/>
    </xf>
    <xf numFmtId="0" fontId="5" fillId="0" borderId="0" xfId="0" applyFont="1"/>
    <xf numFmtId="0" fontId="2" fillId="0" borderId="20" xfId="0" applyFont="1" applyFill="1" applyBorder="1" applyAlignment="1">
      <alignment vertical="center"/>
    </xf>
    <xf numFmtId="0" fontId="0" fillId="0" borderId="32" xfId="0" applyBorder="1"/>
    <xf numFmtId="0" fontId="2" fillId="0" borderId="3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0" xfId="0" quotePrefix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2" fillId="0" borderId="3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7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8" fillId="0" borderId="31" xfId="0" applyFont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 wrapText="1"/>
    </xf>
    <xf numFmtId="164" fontId="2" fillId="0" borderId="38" xfId="3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18" fillId="0" borderId="31" xfId="0" applyNumberFormat="1" applyFont="1" applyBorder="1" applyAlignment="1">
      <alignment horizontal="center" vertical="center"/>
    </xf>
    <xf numFmtId="3" fontId="9" fillId="3" borderId="0" xfId="0" quotePrefix="1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164" fontId="18" fillId="0" borderId="31" xfId="3" applyNumberFormat="1" applyFont="1" applyBorder="1" applyAlignment="1">
      <alignment horizontal="center" vertical="center"/>
    </xf>
    <xf numFmtId="10" fontId="2" fillId="0" borderId="38" xfId="3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2" fillId="0" borderId="0" xfId="4" applyFont="1" applyBorder="1" applyAlignment="1">
      <alignment vertical="center" wrapText="1"/>
    </xf>
    <xf numFmtId="0" fontId="23" fillId="0" borderId="0" xfId="4" applyFont="1" applyBorder="1" applyAlignment="1">
      <alignment vertical="center"/>
    </xf>
    <xf numFmtId="0" fontId="22" fillId="0" borderId="0" xfId="4" applyFont="1" applyBorder="1" applyAlignment="1">
      <alignment horizontal="center" vertical="center" wrapText="1"/>
    </xf>
    <xf numFmtId="0" fontId="24" fillId="0" borderId="31" xfId="4" applyFont="1" applyBorder="1" applyAlignment="1">
      <alignment horizontal="center" vertical="center" wrapText="1"/>
    </xf>
    <xf numFmtId="0" fontId="23" fillId="0" borderId="0" xfId="4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38" xfId="4" applyFont="1" applyBorder="1" applyAlignment="1">
      <alignment horizontal="center" vertical="center" wrapText="1"/>
    </xf>
    <xf numFmtId="3" fontId="25" fillId="0" borderId="38" xfId="5" applyNumberFormat="1" applyFont="1" applyBorder="1" applyAlignment="1">
      <alignment horizontal="right" vertical="center"/>
    </xf>
    <xf numFmtId="0" fontId="22" fillId="0" borderId="0" xfId="4" applyFont="1" applyBorder="1" applyAlignment="1">
      <alignment horizontal="left" vertical="center" wrapText="1"/>
    </xf>
    <xf numFmtId="165" fontId="22" fillId="0" borderId="0" xfId="4" applyNumberFormat="1" applyFont="1" applyBorder="1" applyAlignment="1">
      <alignment horizontal="right" vertical="center"/>
    </xf>
    <xf numFmtId="0" fontId="21" fillId="0" borderId="38" xfId="4" applyFont="1" applyBorder="1" applyAlignment="1">
      <alignment horizontal="left" vertical="center" wrapText="1"/>
    </xf>
    <xf numFmtId="3" fontId="27" fillId="0" borderId="48" xfId="0" applyNumberFormat="1" applyFont="1" applyBorder="1" applyAlignment="1">
      <alignment vertical="center"/>
    </xf>
    <xf numFmtId="3" fontId="1" fillId="4" borderId="50" xfId="0" applyNumberFormat="1" applyFont="1" applyFill="1" applyBorder="1" applyAlignment="1" applyProtection="1">
      <alignment horizontal="center" vertical="center"/>
    </xf>
    <xf numFmtId="3" fontId="1" fillId="4" borderId="29" xfId="0" applyNumberFormat="1" applyFont="1" applyFill="1" applyBorder="1" applyAlignment="1" applyProtection="1">
      <alignment horizontal="center" vertical="center"/>
    </xf>
    <xf numFmtId="3" fontId="1" fillId="4" borderId="8" xfId="0" applyNumberFormat="1" applyFont="1" applyFill="1" applyBorder="1" applyAlignment="1" applyProtection="1">
      <alignment horizontal="center" vertical="center"/>
    </xf>
    <xf numFmtId="3" fontId="1" fillId="4" borderId="9" xfId="0" applyNumberFormat="1" applyFont="1" applyFill="1" applyBorder="1" applyAlignment="1" applyProtection="1">
      <alignment horizontal="center" vertical="center"/>
    </xf>
    <xf numFmtId="0" fontId="1" fillId="15" borderId="55" xfId="0" applyFont="1" applyFill="1" applyBorder="1" applyAlignment="1">
      <alignment horizontal="center" vertical="center" wrapText="1"/>
    </xf>
    <xf numFmtId="0" fontId="1" fillId="15" borderId="56" xfId="0" applyFont="1" applyFill="1" applyBorder="1" applyAlignment="1">
      <alignment horizontal="center" vertical="center" wrapText="1"/>
    </xf>
    <xf numFmtId="3" fontId="1" fillId="4" borderId="57" xfId="0" applyNumberFormat="1" applyFont="1" applyFill="1" applyBorder="1" applyAlignment="1" applyProtection="1">
      <alignment horizontal="center" vertical="center"/>
    </xf>
    <xf numFmtId="0" fontId="21" fillId="16" borderId="44" xfId="0" applyFont="1" applyFill="1" applyBorder="1" applyAlignment="1">
      <alignment horizontal="center" vertical="center"/>
    </xf>
    <xf numFmtId="0" fontId="21" fillId="16" borderId="57" xfId="0" applyFont="1" applyFill="1" applyBorder="1" applyAlignment="1">
      <alignment horizontal="center" vertical="center"/>
    </xf>
    <xf numFmtId="0" fontId="21" fillId="16" borderId="52" xfId="0" applyFont="1" applyFill="1" applyBorder="1" applyAlignment="1">
      <alignment horizontal="center" vertical="center"/>
    </xf>
    <xf numFmtId="0" fontId="29" fillId="0" borderId="0" xfId="1" applyFont="1" applyFill="1" applyAlignment="1">
      <alignment vertical="center"/>
    </xf>
    <xf numFmtId="1" fontId="30" fillId="0" borderId="0" xfId="1" quotePrefix="1" applyNumberFormat="1" applyFont="1" applyFill="1" applyAlignment="1">
      <alignment horizontal="left" vertical="center"/>
    </xf>
    <xf numFmtId="0" fontId="30" fillId="0" borderId="0" xfId="2" applyFont="1" applyFill="1" applyAlignment="1">
      <alignment vertical="center"/>
    </xf>
    <xf numFmtId="3" fontId="1" fillId="17" borderId="46" xfId="0" applyNumberFormat="1" applyFont="1" applyFill="1" applyBorder="1" applyAlignment="1">
      <alignment horizontal="center" vertical="center"/>
    </xf>
    <xf numFmtId="3" fontId="1" fillId="17" borderId="58" xfId="0" applyNumberFormat="1" applyFont="1" applyFill="1" applyBorder="1" applyAlignment="1">
      <alignment horizontal="center" vertical="center"/>
    </xf>
    <xf numFmtId="3" fontId="1" fillId="15" borderId="58" xfId="0" applyNumberFormat="1" applyFont="1" applyFill="1" applyBorder="1" applyAlignment="1">
      <alignment horizontal="center" vertical="center"/>
    </xf>
    <xf numFmtId="3" fontId="1" fillId="15" borderId="59" xfId="0" applyNumberFormat="1" applyFont="1" applyFill="1" applyBorder="1" applyAlignment="1">
      <alignment horizontal="center" vertical="center"/>
    </xf>
    <xf numFmtId="3" fontId="1" fillId="4" borderId="60" xfId="0" applyNumberFormat="1" applyFont="1" applyFill="1" applyBorder="1" applyAlignment="1" applyProtection="1">
      <alignment horizontal="center" vertical="center"/>
    </xf>
    <xf numFmtId="3" fontId="1" fillId="4" borderId="49" xfId="0" applyNumberFormat="1" applyFont="1" applyFill="1" applyBorder="1" applyAlignment="1" applyProtection="1">
      <alignment horizontal="center" vertical="center"/>
    </xf>
    <xf numFmtId="3" fontId="12" fillId="20" borderId="5" xfId="0" quotePrefix="1" applyNumberFormat="1" applyFont="1" applyFill="1" applyBorder="1" applyAlignment="1">
      <alignment horizontal="center" vertical="center"/>
    </xf>
    <xf numFmtId="3" fontId="12" fillId="20" borderId="15" xfId="0" applyNumberFormat="1" applyFont="1" applyFill="1" applyBorder="1" applyAlignment="1">
      <alignment horizontal="center" vertical="center"/>
    </xf>
    <xf numFmtId="3" fontId="12" fillId="20" borderId="16" xfId="0" applyNumberFormat="1" applyFont="1" applyFill="1" applyBorder="1" applyAlignment="1">
      <alignment horizontal="center" vertical="center"/>
    </xf>
    <xf numFmtId="3" fontId="1" fillId="4" borderId="7" xfId="0" applyNumberFormat="1" applyFont="1" applyFill="1" applyBorder="1" applyAlignment="1" applyProtection="1">
      <alignment horizontal="center" vertical="center"/>
    </xf>
    <xf numFmtId="3" fontId="1" fillId="0" borderId="12" xfId="0" applyNumberFormat="1" applyFont="1" applyBorder="1" applyAlignment="1">
      <alignment vertical="center"/>
    </xf>
    <xf numFmtId="3" fontId="1" fillId="0" borderId="39" xfId="0" applyNumberFormat="1" applyFont="1" applyBorder="1" applyAlignment="1">
      <alignment vertical="center"/>
    </xf>
    <xf numFmtId="3" fontId="1" fillId="0" borderId="37" xfId="0" applyNumberFormat="1" applyFont="1" applyBorder="1" applyAlignment="1">
      <alignment vertical="center"/>
    </xf>
    <xf numFmtId="3" fontId="1" fillId="0" borderId="40" xfId="0" applyNumberFormat="1" applyFont="1" applyBorder="1" applyAlignment="1">
      <alignment vertical="center"/>
    </xf>
    <xf numFmtId="3" fontId="1" fillId="0" borderId="55" xfId="0" applyNumberFormat="1" applyFont="1" applyBorder="1" applyAlignment="1">
      <alignment vertical="center"/>
    </xf>
    <xf numFmtId="3" fontId="1" fillId="0" borderId="44" xfId="0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3" fontId="3" fillId="0" borderId="31" xfId="0" applyNumberFormat="1" applyFont="1" applyFill="1" applyBorder="1" applyAlignment="1">
      <alignment vertical="center"/>
    </xf>
    <xf numFmtId="3" fontId="2" fillId="0" borderId="31" xfId="0" applyNumberFormat="1" applyFont="1" applyBorder="1" applyAlignment="1">
      <alignment vertical="center"/>
    </xf>
    <xf numFmtId="0" fontId="19" fillId="20" borderId="8" xfId="0" applyFont="1" applyFill="1" applyBorder="1" applyAlignment="1">
      <alignment horizontal="center" vertical="center" wrapText="1"/>
    </xf>
    <xf numFmtId="0" fontId="19" fillId="20" borderId="5" xfId="0" applyFont="1" applyFill="1" applyBorder="1" applyAlignment="1">
      <alignment horizontal="center" vertical="center" wrapText="1"/>
    </xf>
    <xf numFmtId="0" fontId="19" fillId="20" borderId="15" xfId="0" applyFont="1" applyFill="1" applyBorder="1" applyAlignment="1">
      <alignment horizontal="center" vertical="center" wrapText="1"/>
    </xf>
    <xf numFmtId="0" fontId="19" fillId="20" borderId="1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3" fontId="18" fillId="0" borderId="31" xfId="0" applyNumberFormat="1" applyFont="1" applyBorder="1" applyAlignment="1">
      <alignment horizontal="center" vertical="center"/>
    </xf>
    <xf numFmtId="0" fontId="1" fillId="15" borderId="5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20" borderId="5" xfId="0" applyFont="1" applyFill="1" applyBorder="1" applyAlignment="1">
      <alignment horizontal="center" vertical="center" wrapText="1"/>
    </xf>
    <xf numFmtId="0" fontId="1" fillId="20" borderId="15" xfId="0" applyFont="1" applyFill="1" applyBorder="1" applyAlignment="1">
      <alignment horizontal="center" vertical="center" wrapText="1"/>
    </xf>
    <xf numFmtId="0" fontId="1" fillId="20" borderId="16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center" vertical="center" wrapText="1"/>
    </xf>
    <xf numFmtId="3" fontId="31" fillId="0" borderId="38" xfId="5" applyNumberFormat="1" applyFont="1" applyBorder="1" applyAlignment="1">
      <alignment horizontal="right" vertical="center"/>
    </xf>
    <xf numFmtId="3" fontId="18" fillId="0" borderId="48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3" fontId="1" fillId="2" borderId="21" xfId="0" applyNumberFormat="1" applyFont="1" applyFill="1" applyBorder="1" applyAlignment="1">
      <alignment horizontal="center" vertical="center"/>
    </xf>
    <xf numFmtId="0" fontId="0" fillId="0" borderId="0" xfId="0"/>
    <xf numFmtId="3" fontId="36" fillId="21" borderId="9" xfId="6" quotePrefix="1" applyNumberFormat="1" applyFont="1" applyFill="1" applyBorder="1" applyAlignment="1">
      <alignment horizontal="center"/>
    </xf>
    <xf numFmtId="3" fontId="36" fillId="21" borderId="8" xfId="6" applyNumberFormat="1" applyFont="1" applyFill="1" applyBorder="1" applyAlignment="1">
      <alignment horizontal="center"/>
    </xf>
    <xf numFmtId="3" fontId="36" fillId="21" borderId="30" xfId="6" applyNumberFormat="1" applyFont="1" applyFill="1" applyBorder="1" applyAlignment="1">
      <alignment horizontal="center"/>
    </xf>
    <xf numFmtId="3" fontId="36" fillId="21" borderId="9" xfId="6" applyNumberFormat="1" applyFont="1" applyFill="1" applyBorder="1" applyAlignment="1">
      <alignment horizontal="center"/>
    </xf>
    <xf numFmtId="3" fontId="35" fillId="21" borderId="30" xfId="6" applyNumberFormat="1" applyFont="1" applyFill="1" applyBorder="1" applyAlignment="1">
      <alignment horizontal="center"/>
    </xf>
    <xf numFmtId="3" fontId="35" fillId="21" borderId="8" xfId="6" applyNumberFormat="1" applyFont="1" applyFill="1" applyBorder="1" applyAlignment="1">
      <alignment horizontal="center"/>
    </xf>
    <xf numFmtId="0" fontId="36" fillId="22" borderId="69" xfId="6" applyFont="1" applyFill="1" applyBorder="1" applyAlignment="1">
      <alignment horizontal="center" vertical="center"/>
    </xf>
    <xf numFmtId="0" fontId="36" fillId="22" borderId="30" xfId="6" applyFont="1" applyFill="1" applyBorder="1" applyAlignment="1">
      <alignment horizontal="center" vertical="center"/>
    </xf>
    <xf numFmtId="0" fontId="36" fillId="22" borderId="70" xfId="6" applyFont="1" applyFill="1" applyBorder="1" applyAlignment="1">
      <alignment horizontal="center" vertical="center"/>
    </xf>
    <xf numFmtId="3" fontId="38" fillId="24" borderId="9" xfId="6" quotePrefix="1" applyNumberFormat="1" applyFont="1" applyFill="1" applyBorder="1" applyAlignment="1">
      <alignment horizontal="center" vertical="center"/>
    </xf>
    <xf numFmtId="3" fontId="38" fillId="24" borderId="30" xfId="6" applyNumberFormat="1" applyFont="1" applyFill="1" applyBorder="1" applyAlignment="1">
      <alignment horizontal="center" vertical="center"/>
    </xf>
    <xf numFmtId="3" fontId="38" fillId="24" borderId="68" xfId="6" applyNumberFormat="1" applyFont="1" applyFill="1" applyBorder="1" applyAlignment="1">
      <alignment horizontal="center" vertical="center"/>
    </xf>
    <xf numFmtId="3" fontId="0" fillId="0" borderId="0" xfId="0" applyNumberFormat="1"/>
    <xf numFmtId="0" fontId="2" fillId="0" borderId="23" xfId="0" applyNumberFormat="1" applyFont="1" applyBorder="1" applyAlignment="1">
      <alignment vertical="center"/>
    </xf>
    <xf numFmtId="0" fontId="2" fillId="0" borderId="33" xfId="0" applyNumberFormat="1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0" fillId="0" borderId="0" xfId="0" applyFill="1" applyBorder="1"/>
    <xf numFmtId="0" fontId="45" fillId="0" borderId="0" xfId="0" applyFont="1"/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34" xfId="0" applyNumberFormat="1" applyFont="1" applyBorder="1" applyAlignment="1">
      <alignment vertical="center"/>
    </xf>
    <xf numFmtId="0" fontId="2" fillId="0" borderId="24" xfId="0" applyNumberFormat="1" applyFont="1" applyBorder="1" applyAlignment="1">
      <alignment vertical="center"/>
    </xf>
    <xf numFmtId="0" fontId="2" fillId="0" borderId="27" xfId="0" applyNumberFormat="1" applyFont="1" applyBorder="1" applyAlignment="1">
      <alignment vertical="center"/>
    </xf>
    <xf numFmtId="0" fontId="2" fillId="0" borderId="74" xfId="0" applyNumberFormat="1" applyFont="1" applyBorder="1" applyAlignment="1">
      <alignment vertical="center"/>
    </xf>
    <xf numFmtId="0" fontId="2" fillId="0" borderId="75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2" fillId="0" borderId="73" xfId="0" applyNumberFormat="1" applyFont="1" applyBorder="1" applyAlignment="1">
      <alignment vertical="center"/>
    </xf>
    <xf numFmtId="1" fontId="2" fillId="25" borderId="33" xfId="0" applyNumberFormat="1" applyFont="1" applyFill="1" applyBorder="1" applyAlignment="1">
      <alignment vertical="center"/>
    </xf>
    <xf numFmtId="0" fontId="0" fillId="0" borderId="0" xfId="0"/>
    <xf numFmtId="0" fontId="2" fillId="16" borderId="10" xfId="0" applyFont="1" applyFill="1" applyBorder="1" applyAlignment="1">
      <alignment vertical="center"/>
    </xf>
    <xf numFmtId="0" fontId="2" fillId="16" borderId="11" xfId="0" applyFont="1" applyFill="1" applyBorder="1" applyAlignment="1">
      <alignment vertical="center"/>
    </xf>
    <xf numFmtId="0" fontId="1" fillId="16" borderId="11" xfId="0" applyFont="1" applyFill="1" applyBorder="1" applyAlignment="1">
      <alignment vertical="center"/>
    </xf>
    <xf numFmtId="0" fontId="1" fillId="16" borderId="11" xfId="0" applyFont="1" applyFill="1" applyBorder="1" applyAlignment="1">
      <alignment horizontal="center" vertical="center"/>
    </xf>
    <xf numFmtId="3" fontId="1" fillId="16" borderId="29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1" fillId="2" borderId="25" xfId="0" applyNumberFormat="1" applyFont="1" applyFill="1" applyBorder="1" applyAlignment="1">
      <alignment horizontal="center" vertical="center"/>
    </xf>
    <xf numFmtId="0" fontId="1" fillId="16" borderId="8" xfId="0" applyFont="1" applyFill="1" applyBorder="1" applyAlignment="1">
      <alignment vertical="center"/>
    </xf>
    <xf numFmtId="0" fontId="1" fillId="16" borderId="9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18" borderId="23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18" borderId="26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18" borderId="26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2" fillId="0" borderId="33" xfId="0" applyNumberFormat="1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16" borderId="7" xfId="0" applyFont="1" applyFill="1" applyBorder="1" applyAlignment="1">
      <alignment vertical="center"/>
    </xf>
    <xf numFmtId="0" fontId="2" fillId="16" borderId="8" xfId="0" applyFont="1" applyFill="1" applyBorder="1" applyAlignment="1">
      <alignment vertical="center"/>
    </xf>
    <xf numFmtId="3" fontId="36" fillId="21" borderId="9" xfId="6" quotePrefix="1" applyNumberFormat="1" applyFont="1" applyFill="1" applyBorder="1" applyAlignment="1">
      <alignment horizontal="center"/>
    </xf>
    <xf numFmtId="3" fontId="36" fillId="21" borderId="8" xfId="6" applyNumberFormat="1" applyFont="1" applyFill="1" applyBorder="1" applyAlignment="1">
      <alignment horizontal="center"/>
    </xf>
    <xf numFmtId="3" fontId="36" fillId="21" borderId="30" xfId="6" applyNumberFormat="1" applyFont="1" applyFill="1" applyBorder="1" applyAlignment="1">
      <alignment horizontal="center"/>
    </xf>
    <xf numFmtId="3" fontId="36" fillId="21" borderId="9" xfId="6" applyNumberFormat="1" applyFont="1" applyFill="1" applyBorder="1" applyAlignment="1">
      <alignment horizontal="center"/>
    </xf>
    <xf numFmtId="3" fontId="35" fillId="21" borderId="30" xfId="6" applyNumberFormat="1" applyFont="1" applyFill="1" applyBorder="1" applyAlignment="1">
      <alignment horizontal="center"/>
    </xf>
    <xf numFmtId="3" fontId="35" fillId="21" borderId="8" xfId="6" applyNumberFormat="1" applyFont="1" applyFill="1" applyBorder="1" applyAlignment="1">
      <alignment horizontal="center"/>
    </xf>
    <xf numFmtId="0" fontId="36" fillId="22" borderId="69" xfId="6" applyFont="1" applyFill="1" applyBorder="1" applyAlignment="1">
      <alignment horizontal="center" vertical="center"/>
    </xf>
    <xf numFmtId="0" fontId="36" fillId="22" borderId="30" xfId="6" applyFont="1" applyFill="1" applyBorder="1" applyAlignment="1">
      <alignment horizontal="center" vertical="center"/>
    </xf>
    <xf numFmtId="0" fontId="2" fillId="0" borderId="24" xfId="0" applyNumberFormat="1" applyFont="1" applyBorder="1" applyAlignment="1">
      <alignment vertical="center"/>
    </xf>
    <xf numFmtId="0" fontId="2" fillId="0" borderId="27" xfId="0" applyNumberFormat="1" applyFont="1" applyBorder="1" applyAlignment="1">
      <alignment vertical="center"/>
    </xf>
    <xf numFmtId="0" fontId="2" fillId="0" borderId="74" xfId="0" applyNumberFormat="1" applyFont="1" applyBorder="1" applyAlignment="1">
      <alignment vertical="center"/>
    </xf>
    <xf numFmtId="1" fontId="1" fillId="16" borderId="8" xfId="0" applyNumberFormat="1" applyFont="1" applyFill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20" fillId="0" borderId="0" xfId="0" applyFont="1"/>
    <xf numFmtId="3" fontId="42" fillId="26" borderId="7" xfId="0" applyNumberFormat="1" applyFont="1" applyFill="1" applyBorder="1" applyAlignment="1">
      <alignment horizontal="centerContinuous" vertical="center"/>
    </xf>
    <xf numFmtId="3" fontId="42" fillId="26" borderId="8" xfId="0" applyNumberFormat="1" applyFont="1" applyFill="1" applyBorder="1" applyAlignment="1">
      <alignment horizontal="centerContinuous" vertical="center"/>
    </xf>
    <xf numFmtId="3" fontId="42" fillId="26" borderId="9" xfId="0" applyNumberFormat="1" applyFont="1" applyFill="1" applyBorder="1" applyAlignment="1">
      <alignment horizontal="centerContinuous" vertical="center"/>
    </xf>
    <xf numFmtId="3" fontId="41" fillId="26" borderId="9" xfId="0" quotePrefix="1" applyNumberFormat="1" applyFont="1" applyFill="1" applyBorder="1" applyAlignment="1">
      <alignment horizontal="center"/>
    </xf>
    <xf numFmtId="3" fontId="41" fillId="26" borderId="8" xfId="0" applyNumberFormat="1" applyFont="1" applyFill="1" applyBorder="1" applyAlignment="1">
      <alignment horizontal="center"/>
    </xf>
    <xf numFmtId="3" fontId="41" fillId="26" borderId="30" xfId="0" applyNumberFormat="1" applyFont="1" applyFill="1" applyBorder="1" applyAlignment="1">
      <alignment horizontal="center"/>
    </xf>
    <xf numFmtId="3" fontId="41" fillId="26" borderId="9" xfId="0" applyNumberFormat="1" applyFont="1" applyFill="1" applyBorder="1" applyAlignment="1">
      <alignment horizontal="center"/>
    </xf>
    <xf numFmtId="0" fontId="41" fillId="26" borderId="69" xfId="0" applyFont="1" applyFill="1" applyBorder="1" applyAlignment="1">
      <alignment horizontal="center" vertical="center"/>
    </xf>
    <xf numFmtId="0" fontId="41" fillId="26" borderId="30" xfId="0" applyFont="1" applyFill="1" applyBorder="1" applyAlignment="1">
      <alignment horizontal="center" vertical="center"/>
    </xf>
    <xf numFmtId="0" fontId="41" fillId="26" borderId="70" xfId="0" applyFont="1" applyFill="1" applyBorder="1" applyAlignment="1">
      <alignment horizontal="center" vertical="center"/>
    </xf>
    <xf numFmtId="3" fontId="46" fillId="26" borderId="9" xfId="0" quotePrefix="1" applyNumberFormat="1" applyFont="1" applyFill="1" applyBorder="1" applyAlignment="1">
      <alignment horizontal="center" vertical="center"/>
    </xf>
    <xf numFmtId="3" fontId="46" fillId="26" borderId="30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3" fontId="9" fillId="3" borderId="40" xfId="0" applyNumberFormat="1" applyFont="1" applyFill="1" applyBorder="1" applyAlignment="1">
      <alignment horizontal="center" vertical="center"/>
    </xf>
    <xf numFmtId="3" fontId="46" fillId="10" borderId="7" xfId="0" applyNumberFormat="1" applyFont="1" applyFill="1" applyBorder="1" applyAlignment="1">
      <alignment horizontal="centerContinuous" vertical="center"/>
    </xf>
    <xf numFmtId="3" fontId="46" fillId="10" borderId="8" xfId="0" applyNumberFormat="1" applyFont="1" applyFill="1" applyBorder="1" applyAlignment="1">
      <alignment horizontal="centerContinuous" vertical="center"/>
    </xf>
    <xf numFmtId="3" fontId="46" fillId="10" borderId="9" xfId="0" applyNumberFormat="1" applyFont="1" applyFill="1" applyBorder="1" applyAlignment="1">
      <alignment horizontal="centerContinuous" vertical="center"/>
    </xf>
    <xf numFmtId="3" fontId="46" fillId="10" borderId="9" xfId="0" quotePrefix="1" applyNumberFormat="1" applyFont="1" applyFill="1" applyBorder="1" applyAlignment="1">
      <alignment horizontal="center"/>
    </xf>
    <xf numFmtId="3" fontId="46" fillId="10" borderId="8" xfId="0" applyNumberFormat="1" applyFont="1" applyFill="1" applyBorder="1" applyAlignment="1">
      <alignment horizontal="center"/>
    </xf>
    <xf numFmtId="3" fontId="46" fillId="10" borderId="30" xfId="0" applyNumberFormat="1" applyFont="1" applyFill="1" applyBorder="1" applyAlignment="1">
      <alignment horizontal="center"/>
    </xf>
    <xf numFmtId="3" fontId="46" fillId="10" borderId="9" xfId="0" applyNumberFormat="1" applyFont="1" applyFill="1" applyBorder="1" applyAlignment="1">
      <alignment horizontal="center"/>
    </xf>
    <xf numFmtId="0" fontId="46" fillId="10" borderId="69" xfId="0" applyFont="1" applyFill="1" applyBorder="1" applyAlignment="1">
      <alignment horizontal="center" vertical="center"/>
    </xf>
    <xf numFmtId="0" fontId="46" fillId="10" borderId="30" xfId="0" applyFont="1" applyFill="1" applyBorder="1" applyAlignment="1">
      <alignment horizontal="center" vertical="center"/>
    </xf>
    <xf numFmtId="0" fontId="46" fillId="10" borderId="70" xfId="0" applyFont="1" applyFill="1" applyBorder="1" applyAlignment="1">
      <alignment horizontal="center" vertical="center"/>
    </xf>
    <xf numFmtId="3" fontId="46" fillId="10" borderId="9" xfId="0" quotePrefix="1" applyNumberFormat="1" applyFont="1" applyFill="1" applyBorder="1" applyAlignment="1">
      <alignment horizontal="center" vertical="center"/>
    </xf>
    <xf numFmtId="3" fontId="46" fillId="10" borderId="30" xfId="0" applyNumberFormat="1" applyFont="1" applyFill="1" applyBorder="1" applyAlignment="1">
      <alignment horizontal="center" vertical="center"/>
    </xf>
    <xf numFmtId="0" fontId="0" fillId="27" borderId="7" xfId="0" applyFont="1" applyFill="1" applyBorder="1" applyAlignment="1">
      <alignment vertical="center"/>
    </xf>
    <xf numFmtId="0" fontId="0" fillId="27" borderId="8" xfId="0" applyFont="1" applyFill="1" applyBorder="1" applyAlignment="1">
      <alignment vertical="center"/>
    </xf>
    <xf numFmtId="0" fontId="9" fillId="27" borderId="8" xfId="0" applyFont="1" applyFill="1" applyBorder="1" applyAlignment="1">
      <alignment vertical="center"/>
    </xf>
    <xf numFmtId="0" fontId="9" fillId="27" borderId="9" xfId="0" applyFont="1" applyFill="1" applyBorder="1" applyAlignment="1">
      <alignment horizontal="center" vertical="center"/>
    </xf>
    <xf numFmtId="3" fontId="9" fillId="27" borderId="40" xfId="0" applyNumberFormat="1" applyFont="1" applyFill="1" applyBorder="1" applyAlignment="1">
      <alignment horizontal="center" vertical="center"/>
    </xf>
    <xf numFmtId="3" fontId="42" fillId="28" borderId="7" xfId="0" applyNumberFormat="1" applyFont="1" applyFill="1" applyBorder="1" applyAlignment="1">
      <alignment horizontal="centerContinuous" vertical="center"/>
    </xf>
    <xf numFmtId="3" fontId="42" fillId="28" borderId="8" xfId="0" applyNumberFormat="1" applyFont="1" applyFill="1" applyBorder="1" applyAlignment="1">
      <alignment horizontal="centerContinuous" vertical="center"/>
    </xf>
    <xf numFmtId="3" fontId="42" fillId="28" borderId="9" xfId="0" applyNumberFormat="1" applyFont="1" applyFill="1" applyBorder="1" applyAlignment="1">
      <alignment horizontal="centerContinuous" vertical="center"/>
    </xf>
    <xf numFmtId="3" fontId="41" fillId="28" borderId="9" xfId="0" quotePrefix="1" applyNumberFormat="1" applyFont="1" applyFill="1" applyBorder="1" applyAlignment="1">
      <alignment horizontal="center"/>
    </xf>
    <xf numFmtId="3" fontId="41" fillId="28" borderId="8" xfId="0" applyNumberFormat="1" applyFont="1" applyFill="1" applyBorder="1" applyAlignment="1">
      <alignment horizontal="center"/>
    </xf>
    <xf numFmtId="3" fontId="41" fillId="28" borderId="30" xfId="0" applyNumberFormat="1" applyFont="1" applyFill="1" applyBorder="1" applyAlignment="1">
      <alignment horizontal="center"/>
    </xf>
    <xf numFmtId="3" fontId="41" fillId="28" borderId="9" xfId="0" applyNumberFormat="1" applyFont="1" applyFill="1" applyBorder="1" applyAlignment="1">
      <alignment horizontal="center"/>
    </xf>
    <xf numFmtId="0" fontId="41" fillId="28" borderId="69" xfId="0" applyFont="1" applyFill="1" applyBorder="1" applyAlignment="1">
      <alignment horizontal="center" vertical="center"/>
    </xf>
    <xf numFmtId="0" fontId="41" fillId="28" borderId="30" xfId="0" applyFont="1" applyFill="1" applyBorder="1" applyAlignment="1">
      <alignment horizontal="center" vertical="center"/>
    </xf>
    <xf numFmtId="0" fontId="41" fillId="28" borderId="70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2" fillId="18" borderId="23" xfId="0" applyFont="1" applyFill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0" fillId="0" borderId="0" xfId="0" applyFill="1" applyBorder="1"/>
    <xf numFmtId="0" fontId="2" fillId="18" borderId="23" xfId="0" applyFont="1" applyFill="1" applyBorder="1" applyAlignment="1">
      <alignment horizontal="right" vertical="center"/>
    </xf>
    <xf numFmtId="1" fontId="2" fillId="25" borderId="33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3" fontId="46" fillId="10" borderId="68" xfId="0" applyNumberFormat="1" applyFont="1" applyFill="1" applyBorder="1" applyAlignment="1">
      <alignment horizontal="center" vertical="center"/>
    </xf>
    <xf numFmtId="3" fontId="35" fillId="21" borderId="11" xfId="6" applyNumberFormat="1" applyFont="1" applyFill="1" applyBorder="1" applyAlignment="1">
      <alignment horizontal="center" vertical="center"/>
    </xf>
    <xf numFmtId="3" fontId="35" fillId="21" borderId="9" xfId="6" applyNumberFormat="1" applyFont="1" applyFill="1" applyBorder="1" applyAlignment="1">
      <alignment horizontal="center"/>
    </xf>
    <xf numFmtId="3" fontId="49" fillId="29" borderId="76" xfId="0" applyNumberFormat="1" applyFont="1" applyFill="1" applyBorder="1" applyAlignment="1">
      <alignment horizontal="center" vertical="center"/>
    </xf>
    <xf numFmtId="1" fontId="50" fillId="30" borderId="76" xfId="0" applyNumberFormat="1" applyFont="1" applyFill="1" applyBorder="1" applyAlignment="1">
      <alignment vertical="center"/>
    </xf>
    <xf numFmtId="3" fontId="1" fillId="2" borderId="76" xfId="0" applyNumberFormat="1" applyFont="1" applyFill="1" applyBorder="1" applyAlignment="1">
      <alignment horizontal="center" vertical="center"/>
    </xf>
    <xf numFmtId="1" fontId="2" fillId="0" borderId="76" xfId="0" applyNumberFormat="1" applyFont="1" applyBorder="1" applyAlignment="1">
      <alignment vertical="center"/>
    </xf>
    <xf numFmtId="1" fontId="2" fillId="0" borderId="33" xfId="0" applyNumberFormat="1" applyFont="1" applyBorder="1" applyAlignment="1">
      <alignment vertical="center"/>
    </xf>
    <xf numFmtId="0" fontId="2" fillId="18" borderId="76" xfId="0" applyFont="1" applyFill="1" applyBorder="1" applyAlignment="1">
      <alignment horizontal="right" vertical="center"/>
    </xf>
    <xf numFmtId="1" fontId="2" fillId="25" borderId="76" xfId="0" applyNumberFormat="1" applyFont="1" applyFill="1" applyBorder="1" applyAlignment="1">
      <alignment horizontal="right" vertical="center"/>
    </xf>
    <xf numFmtId="1" fontId="2" fillId="0" borderId="26" xfId="0" applyNumberFormat="1" applyFont="1" applyBorder="1" applyAlignment="1">
      <alignment vertical="center"/>
    </xf>
    <xf numFmtId="3" fontId="1" fillId="15" borderId="8" xfId="0" applyNumberFormat="1" applyFont="1" applyFill="1" applyBorder="1" applyAlignment="1">
      <alignment horizontal="center" vertical="center" wrapText="1"/>
    </xf>
    <xf numFmtId="1" fontId="2" fillId="0" borderId="24" xfId="0" applyNumberFormat="1" applyFont="1" applyBorder="1" applyAlignment="1">
      <alignment vertical="center"/>
    </xf>
    <xf numFmtId="1" fontId="2" fillId="0" borderId="27" xfId="0" applyNumberFormat="1" applyFont="1" applyBorder="1" applyAlignment="1">
      <alignment vertical="center"/>
    </xf>
    <xf numFmtId="3" fontId="21" fillId="10" borderId="76" xfId="0" applyNumberFormat="1" applyFont="1" applyFill="1" applyBorder="1" applyAlignment="1">
      <alignment horizontal="centerContinuous" vertical="center"/>
    </xf>
    <xf numFmtId="0" fontId="1" fillId="8" borderId="76" xfId="0" applyFont="1" applyFill="1" applyBorder="1" applyAlignment="1">
      <alignment horizontal="center" vertical="center" wrapText="1"/>
    </xf>
    <xf numFmtId="0" fontId="19" fillId="20" borderId="76" xfId="0" applyFont="1" applyFill="1" applyBorder="1" applyAlignment="1">
      <alignment horizontal="center" vertical="center" wrapText="1"/>
    </xf>
    <xf numFmtId="3" fontId="21" fillId="9" borderId="76" xfId="0" quotePrefix="1" applyNumberFormat="1" applyFont="1" applyFill="1" applyBorder="1" applyAlignment="1">
      <alignment horizontal="center" vertical="center"/>
    </xf>
    <xf numFmtId="3" fontId="21" fillId="9" borderId="76" xfId="0" applyNumberFormat="1" applyFont="1" applyFill="1" applyBorder="1" applyAlignment="1">
      <alignment horizontal="center" vertical="center"/>
    </xf>
    <xf numFmtId="0" fontId="1" fillId="11" borderId="76" xfId="0" applyFont="1" applyFill="1" applyBorder="1" applyAlignment="1">
      <alignment horizontal="center" vertical="center" wrapText="1"/>
    </xf>
    <xf numFmtId="3" fontId="21" fillId="20" borderId="76" xfId="0" quotePrefix="1" applyNumberFormat="1" applyFont="1" applyFill="1" applyBorder="1" applyAlignment="1">
      <alignment horizontal="center" vertical="center"/>
    </xf>
    <xf numFmtId="3" fontId="21" fillId="20" borderId="76" xfId="0" applyNumberFormat="1" applyFont="1" applyFill="1" applyBorder="1" applyAlignment="1">
      <alignment horizontal="center" vertical="center"/>
    </xf>
    <xf numFmtId="0" fontId="1" fillId="12" borderId="76" xfId="0" applyFont="1" applyFill="1" applyBorder="1" applyAlignment="1">
      <alignment horizontal="center" vertical="center" wrapText="1"/>
    </xf>
    <xf numFmtId="3" fontId="9" fillId="3" borderId="76" xfId="0" applyNumberFormat="1" applyFont="1" applyFill="1" applyBorder="1" applyAlignment="1">
      <alignment horizontal="center" vertical="center" wrapText="1"/>
    </xf>
    <xf numFmtId="3" fontId="9" fillId="3" borderId="76" xfId="0" quotePrefix="1" applyNumberFormat="1" applyFont="1" applyFill="1" applyBorder="1" applyAlignment="1">
      <alignment horizontal="center" vertical="center" wrapText="1"/>
    </xf>
    <xf numFmtId="3" fontId="9" fillId="13" borderId="76" xfId="0" quotePrefix="1" applyNumberFormat="1" applyFont="1" applyFill="1" applyBorder="1" applyAlignment="1">
      <alignment horizontal="center" vertical="center" wrapText="1"/>
    </xf>
    <xf numFmtId="3" fontId="9" fillId="14" borderId="76" xfId="0" quotePrefix="1" applyNumberFormat="1" applyFont="1" applyFill="1" applyBorder="1" applyAlignment="1">
      <alignment horizontal="center" vertical="center" wrapText="1"/>
    </xf>
    <xf numFmtId="3" fontId="2" fillId="0" borderId="76" xfId="0" applyNumberFormat="1" applyFont="1" applyBorder="1" applyAlignment="1">
      <alignment vertical="center"/>
    </xf>
    <xf numFmtId="3" fontId="3" fillId="0" borderId="76" xfId="0" applyNumberFormat="1" applyFont="1" applyFill="1" applyBorder="1" applyAlignment="1">
      <alignment vertical="center"/>
    </xf>
    <xf numFmtId="0" fontId="2" fillId="0" borderId="76" xfId="0" applyNumberFormat="1" applyFont="1" applyBorder="1" applyAlignment="1">
      <alignment vertical="center"/>
    </xf>
    <xf numFmtId="0" fontId="9" fillId="3" borderId="76" xfId="0" quotePrefix="1" applyFont="1" applyFill="1" applyBorder="1" applyAlignment="1">
      <alignment horizontal="center" vertical="center" wrapText="1"/>
    </xf>
    <xf numFmtId="0" fontId="2" fillId="0" borderId="76" xfId="0" applyFont="1" applyBorder="1" applyAlignment="1">
      <alignment vertical="center"/>
    </xf>
    <xf numFmtId="0" fontId="1" fillId="10" borderId="76" xfId="0" applyFont="1" applyFill="1" applyBorder="1" applyAlignment="1">
      <alignment horizontal="center" vertical="center" wrapText="1"/>
    </xf>
    <xf numFmtId="3" fontId="0" fillId="0" borderId="76" xfId="0" applyNumberFormat="1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27" borderId="7" xfId="0" applyFont="1" applyFill="1" applyBorder="1" applyAlignment="1">
      <alignment vertical="center"/>
    </xf>
    <xf numFmtId="0" fontId="1" fillId="9" borderId="76" xfId="0" applyFont="1" applyFill="1" applyBorder="1" applyAlignment="1">
      <alignment horizontal="center" vertical="center" wrapText="1"/>
    </xf>
    <xf numFmtId="0" fontId="9" fillId="3" borderId="76" xfId="0" applyFont="1" applyFill="1" applyBorder="1" applyAlignment="1">
      <alignment horizontal="center" vertical="center"/>
    </xf>
    <xf numFmtId="3" fontId="1" fillId="16" borderId="76" xfId="0" applyNumberFormat="1" applyFont="1" applyFill="1" applyBorder="1" applyAlignment="1">
      <alignment horizontal="center" vertical="center"/>
    </xf>
    <xf numFmtId="0" fontId="0" fillId="0" borderId="76" xfId="0" applyBorder="1"/>
    <xf numFmtId="0" fontId="1" fillId="16" borderId="76" xfId="0" applyFont="1" applyFill="1" applyBorder="1" applyAlignment="1">
      <alignment vertical="center"/>
    </xf>
    <xf numFmtId="1" fontId="2" fillId="0" borderId="76" xfId="0" applyNumberFormat="1" applyFont="1" applyFill="1" applyBorder="1" applyAlignment="1">
      <alignment horizontal="right" vertical="center"/>
    </xf>
    <xf numFmtId="1" fontId="0" fillId="0" borderId="76" xfId="0" applyNumberFormat="1" applyBorder="1"/>
    <xf numFmtId="0" fontId="1" fillId="31" borderId="76" xfId="0" applyFont="1" applyFill="1" applyBorder="1" applyAlignment="1">
      <alignment horizontal="center" vertical="center" wrapText="1"/>
    </xf>
    <xf numFmtId="1" fontId="0" fillId="0" borderId="0" xfId="0" applyNumberFormat="1"/>
    <xf numFmtId="0" fontId="1" fillId="31" borderId="29" xfId="0" applyFont="1" applyFill="1" applyBorder="1" applyAlignment="1">
      <alignment horizontal="center" vertical="center" wrapText="1"/>
    </xf>
    <xf numFmtId="0" fontId="19" fillId="31" borderId="8" xfId="0" applyFont="1" applyFill="1" applyBorder="1" applyAlignment="1">
      <alignment horizontal="center" vertical="center" wrapText="1"/>
    </xf>
    <xf numFmtId="0" fontId="1" fillId="31" borderId="5" xfId="0" applyFont="1" applyFill="1" applyBorder="1" applyAlignment="1">
      <alignment horizontal="center" vertical="center" wrapText="1"/>
    </xf>
    <xf numFmtId="0" fontId="1" fillId="31" borderId="15" xfId="0" applyFont="1" applyFill="1" applyBorder="1" applyAlignment="1">
      <alignment horizontal="center" vertical="center" wrapText="1"/>
    </xf>
    <xf numFmtId="0" fontId="1" fillId="31" borderId="6" xfId="0" applyFont="1" applyFill="1" applyBorder="1" applyAlignment="1">
      <alignment horizontal="center" vertical="center" wrapText="1"/>
    </xf>
    <xf numFmtId="3" fontId="9" fillId="3" borderId="7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3" fontId="46" fillId="26" borderId="68" xfId="0" applyNumberFormat="1" applyFont="1" applyFill="1" applyBorder="1" applyAlignment="1">
      <alignment horizontal="center" vertical="center"/>
    </xf>
    <xf numFmtId="3" fontId="9" fillId="3" borderId="36" xfId="0" applyNumberFormat="1" applyFont="1" applyFill="1" applyBorder="1" applyAlignment="1">
      <alignment horizontal="center" vertical="center"/>
    </xf>
    <xf numFmtId="3" fontId="1" fillId="16" borderId="30" xfId="0" applyNumberFormat="1" applyFont="1" applyFill="1" applyBorder="1" applyAlignment="1">
      <alignment horizontal="center" vertical="center"/>
    </xf>
    <xf numFmtId="0" fontId="2" fillId="0" borderId="79" xfId="0" applyFont="1" applyBorder="1" applyAlignment="1">
      <alignment vertical="center"/>
    </xf>
    <xf numFmtId="3" fontId="1" fillId="2" borderId="80" xfId="0" applyNumberFormat="1" applyFont="1" applyFill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3" fontId="1" fillId="2" borderId="82" xfId="0" applyNumberFormat="1" applyFont="1" applyFill="1" applyBorder="1" applyAlignment="1">
      <alignment horizontal="center" vertical="center"/>
    </xf>
    <xf numFmtId="1" fontId="2" fillId="25" borderId="34" xfId="0" applyNumberFormat="1" applyFont="1" applyFill="1" applyBorder="1" applyAlignment="1">
      <alignment vertical="center"/>
    </xf>
    <xf numFmtId="3" fontId="1" fillId="2" borderId="39" xfId="0" applyNumberFormat="1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81" xfId="0" applyFont="1" applyBorder="1" applyAlignment="1">
      <alignment vertical="center"/>
    </xf>
    <xf numFmtId="1" fontId="2" fillId="25" borderId="34" xfId="0" applyNumberFormat="1" applyFont="1" applyFill="1" applyBorder="1" applyAlignment="1">
      <alignment horizontal="right" vertical="center"/>
    </xf>
    <xf numFmtId="0" fontId="2" fillId="0" borderId="84" xfId="0" applyFont="1" applyBorder="1" applyAlignment="1">
      <alignment vertical="center"/>
    </xf>
    <xf numFmtId="1" fontId="1" fillId="16" borderId="9" xfId="0" applyNumberFormat="1" applyFont="1" applyFill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3" fontId="1" fillId="2" borderId="31" xfId="0" applyNumberFormat="1" applyFont="1" applyFill="1" applyBorder="1" applyAlignment="1">
      <alignment horizontal="center" vertical="center"/>
    </xf>
    <xf numFmtId="1" fontId="2" fillId="25" borderId="74" xfId="0" applyNumberFormat="1" applyFont="1" applyFill="1" applyBorder="1" applyAlignment="1">
      <alignment vertical="center"/>
    </xf>
    <xf numFmtId="1" fontId="2" fillId="25" borderId="85" xfId="0" applyNumberFormat="1" applyFont="1" applyFill="1" applyBorder="1" applyAlignment="1">
      <alignment vertical="center"/>
    </xf>
    <xf numFmtId="0" fontId="1" fillId="15" borderId="4" xfId="0" applyFont="1" applyFill="1" applyBorder="1" applyAlignment="1">
      <alignment horizontal="center" vertical="center" wrapText="1"/>
    </xf>
    <xf numFmtId="0" fontId="1" fillId="15" borderId="53" xfId="0" applyFont="1" applyFill="1" applyBorder="1" applyAlignment="1">
      <alignment horizontal="center" vertical="center" wrapText="1"/>
    </xf>
    <xf numFmtId="0" fontId="1" fillId="15" borderId="13" xfId="0" applyFont="1" applyFill="1" applyBorder="1" applyAlignment="1">
      <alignment horizontal="center" vertical="center" wrapText="1"/>
    </xf>
    <xf numFmtId="0" fontId="1" fillId="15" borderId="54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45" xfId="0" applyFont="1" applyFill="1" applyBorder="1" applyAlignment="1">
      <alignment horizontal="center" vertical="center" wrapText="1"/>
    </xf>
    <xf numFmtId="3" fontId="13" fillId="6" borderId="12" xfId="0" applyNumberFormat="1" applyFont="1" applyFill="1" applyBorder="1" applyAlignment="1">
      <alignment horizontal="center" vertical="center" wrapText="1"/>
    </xf>
    <xf numFmtId="3" fontId="28" fillId="6" borderId="37" xfId="0" applyNumberFormat="1" applyFont="1" applyFill="1" applyBorder="1" applyAlignment="1">
      <alignment horizontal="center" vertical="center" wrapText="1"/>
    </xf>
    <xf numFmtId="0" fontId="21" fillId="16" borderId="29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0" fontId="3" fillId="16" borderId="49" xfId="0" applyFont="1" applyFill="1" applyBorder="1" applyAlignment="1">
      <alignment horizontal="center" vertical="center"/>
    </xf>
    <xf numFmtId="3" fontId="19" fillId="19" borderId="11" xfId="0" applyNumberFormat="1" applyFont="1" applyFill="1" applyBorder="1" applyAlignment="1">
      <alignment horizontal="center" vertical="center" wrapText="1"/>
    </xf>
    <xf numFmtId="0" fontId="3" fillId="19" borderId="0" xfId="0" applyFont="1" applyFill="1" applyBorder="1" applyAlignment="1">
      <alignment horizontal="center" vertical="center" wrapText="1"/>
    </xf>
    <xf numFmtId="3" fontId="12" fillId="20" borderId="4" xfId="0" applyNumberFormat="1" applyFont="1" applyFill="1" applyBorder="1" applyAlignment="1">
      <alignment horizontal="center" vertical="center" wrapText="1"/>
    </xf>
    <xf numFmtId="3" fontId="14" fillId="20" borderId="5" xfId="0" applyNumberFormat="1" applyFont="1" applyFill="1" applyBorder="1" applyAlignment="1">
      <alignment horizontal="center" vertical="center" wrapText="1"/>
    </xf>
    <xf numFmtId="3" fontId="12" fillId="20" borderId="4" xfId="0" applyNumberFormat="1" applyFont="1" applyFill="1" applyBorder="1" applyAlignment="1">
      <alignment horizontal="center" vertical="center"/>
    </xf>
    <xf numFmtId="3" fontId="12" fillId="20" borderId="13" xfId="0" applyNumberFormat="1" applyFont="1" applyFill="1" applyBorder="1" applyAlignment="1">
      <alignment horizontal="center" vertical="center"/>
    </xf>
    <xf numFmtId="3" fontId="12" fillId="20" borderId="14" xfId="0" applyNumberFormat="1" applyFont="1" applyFill="1" applyBorder="1" applyAlignment="1">
      <alignment horizontal="center" vertical="center"/>
    </xf>
    <xf numFmtId="3" fontId="12" fillId="20" borderId="14" xfId="0" applyNumberFormat="1" applyFont="1" applyFill="1" applyBorder="1" applyAlignment="1">
      <alignment horizontal="center" vertical="center" wrapText="1"/>
    </xf>
    <xf numFmtId="3" fontId="14" fillId="20" borderId="1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8" fillId="0" borderId="31" xfId="0" applyNumberFormat="1" applyFont="1" applyBorder="1" applyAlignment="1">
      <alignment horizontal="center" vertical="center"/>
    </xf>
    <xf numFmtId="3" fontId="1" fillId="15" borderId="29" xfId="0" applyNumberFormat="1" applyFont="1" applyFill="1" applyBorder="1" applyAlignment="1">
      <alignment horizontal="center" vertical="center" wrapText="1"/>
    </xf>
    <xf numFmtId="3" fontId="1" fillId="15" borderId="50" xfId="0" applyNumberFormat="1" applyFont="1" applyFill="1" applyBorder="1" applyAlignment="1">
      <alignment horizontal="center" vertical="center" wrapText="1"/>
    </xf>
    <xf numFmtId="3" fontId="1" fillId="15" borderId="51" xfId="0" applyNumberFormat="1" applyFont="1" applyFill="1" applyBorder="1" applyAlignment="1">
      <alignment horizontal="center" vertical="center" wrapText="1"/>
    </xf>
    <xf numFmtId="3" fontId="1" fillId="15" borderId="49" xfId="0" applyNumberFormat="1" applyFont="1" applyFill="1" applyBorder="1" applyAlignment="1">
      <alignment horizontal="center" vertical="center" wrapText="1"/>
    </xf>
    <xf numFmtId="0" fontId="1" fillId="15" borderId="29" xfId="0" applyFont="1" applyFill="1" applyBorder="1" applyAlignment="1">
      <alignment horizontal="center" vertical="center" wrapText="1"/>
    </xf>
    <xf numFmtId="0" fontId="1" fillId="15" borderId="49" xfId="0" applyFont="1" applyFill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3" fontId="27" fillId="0" borderId="48" xfId="0" applyNumberFormat="1" applyFont="1" applyBorder="1" applyAlignment="1">
      <alignment horizontal="center" vertical="center"/>
    </xf>
    <xf numFmtId="0" fontId="1" fillId="15" borderId="76" xfId="0" applyFont="1" applyFill="1" applyBorder="1" applyAlignment="1">
      <alignment horizontal="center" vertical="center" wrapText="1"/>
    </xf>
    <xf numFmtId="0" fontId="12" fillId="5" borderId="76" xfId="0" applyFont="1" applyFill="1" applyBorder="1" applyAlignment="1">
      <alignment horizontal="center" vertical="center" wrapText="1"/>
    </xf>
    <xf numFmtId="0" fontId="12" fillId="5" borderId="76" xfId="0" applyFont="1" applyFill="1" applyBorder="1" applyAlignment="1">
      <alignment horizontal="center" vertical="center"/>
    </xf>
    <xf numFmtId="0" fontId="1" fillId="8" borderId="76" xfId="0" applyFont="1" applyFill="1" applyBorder="1" applyAlignment="1">
      <alignment horizontal="center" vertical="center" wrapText="1"/>
    </xf>
    <xf numFmtId="3" fontId="19" fillId="20" borderId="76" xfId="0" applyNumberFormat="1" applyFont="1" applyFill="1" applyBorder="1" applyAlignment="1">
      <alignment horizontal="center" vertical="center" wrapText="1"/>
    </xf>
    <xf numFmtId="0" fontId="1" fillId="3" borderId="76" xfId="0" applyFont="1" applyFill="1" applyBorder="1" applyAlignment="1">
      <alignment horizontal="center" vertical="center"/>
    </xf>
    <xf numFmtId="0" fontId="1" fillId="10" borderId="76" xfId="0" applyFont="1" applyFill="1" applyBorder="1" applyAlignment="1">
      <alignment horizontal="center" vertical="center" wrapText="1"/>
    </xf>
    <xf numFmtId="3" fontId="19" fillId="20" borderId="77" xfId="0" applyNumberFormat="1" applyFont="1" applyFill="1" applyBorder="1" applyAlignment="1">
      <alignment horizontal="center" vertical="center"/>
    </xf>
    <xf numFmtId="3" fontId="19" fillId="20" borderId="48" xfId="0" applyNumberFormat="1" applyFont="1" applyFill="1" applyBorder="1" applyAlignment="1">
      <alignment horizontal="center" vertical="center"/>
    </xf>
    <xf numFmtId="3" fontId="19" fillId="20" borderId="78" xfId="0" applyNumberFormat="1" applyFont="1" applyFill="1" applyBorder="1" applyAlignment="1">
      <alignment horizontal="center" vertical="center"/>
    </xf>
    <xf numFmtId="3" fontId="21" fillId="20" borderId="77" xfId="0" applyNumberFormat="1" applyFont="1" applyFill="1" applyBorder="1" applyAlignment="1">
      <alignment horizontal="center" vertical="center"/>
    </xf>
    <xf numFmtId="3" fontId="21" fillId="20" borderId="48" xfId="0" applyNumberFormat="1" applyFont="1" applyFill="1" applyBorder="1" applyAlignment="1">
      <alignment horizontal="center" vertical="center"/>
    </xf>
    <xf numFmtId="3" fontId="21" fillId="20" borderId="78" xfId="0" applyNumberFormat="1" applyFont="1" applyFill="1" applyBorder="1" applyAlignment="1">
      <alignment horizontal="center" vertical="center"/>
    </xf>
    <xf numFmtId="3" fontId="19" fillId="9" borderId="77" xfId="0" applyNumberFormat="1" applyFont="1" applyFill="1" applyBorder="1" applyAlignment="1">
      <alignment horizontal="center" vertical="center"/>
    </xf>
    <xf numFmtId="3" fontId="19" fillId="9" borderId="48" xfId="0" applyNumberFormat="1" applyFont="1" applyFill="1" applyBorder="1" applyAlignment="1">
      <alignment horizontal="center" vertical="center"/>
    </xf>
    <xf numFmtId="3" fontId="19" fillId="9" borderId="78" xfId="0" applyNumberFormat="1" applyFont="1" applyFill="1" applyBorder="1" applyAlignment="1">
      <alignment horizontal="center" vertical="center"/>
    </xf>
    <xf numFmtId="3" fontId="21" fillId="9" borderId="77" xfId="0" applyNumberFormat="1" applyFont="1" applyFill="1" applyBorder="1" applyAlignment="1">
      <alignment horizontal="center" vertical="center"/>
    </xf>
    <xf numFmtId="3" fontId="21" fillId="9" borderId="48" xfId="0" applyNumberFormat="1" applyFont="1" applyFill="1" applyBorder="1" applyAlignment="1">
      <alignment horizontal="center" vertical="center"/>
    </xf>
    <xf numFmtId="3" fontId="21" fillId="9" borderId="78" xfId="0" applyNumberFormat="1" applyFont="1" applyFill="1" applyBorder="1" applyAlignment="1">
      <alignment horizontal="center" vertical="center"/>
    </xf>
    <xf numFmtId="3" fontId="37" fillId="23" borderId="36" xfId="6" applyNumberFormat="1" applyFont="1" applyFill="1" applyBorder="1" applyAlignment="1">
      <alignment horizontal="center" vertical="center" wrapText="1"/>
    </xf>
    <xf numFmtId="0" fontId="33" fillId="23" borderId="71" xfId="6" applyFont="1" applyFill="1" applyBorder="1" applyAlignment="1">
      <alignment horizontal="center" vertical="center" wrapText="1"/>
    </xf>
    <xf numFmtId="3" fontId="38" fillId="24" borderId="12" xfId="6" applyNumberFormat="1" applyFont="1" applyFill="1" applyBorder="1" applyAlignment="1">
      <alignment horizontal="center" vertical="center" wrapText="1"/>
    </xf>
    <xf numFmtId="3" fontId="39" fillId="24" borderId="37" xfId="6" applyNumberFormat="1" applyFont="1" applyFill="1" applyBorder="1" applyAlignment="1">
      <alignment horizontal="center" vertical="center" wrapText="1"/>
    </xf>
    <xf numFmtId="3" fontId="38" fillId="24" borderId="7" xfId="6" applyNumberFormat="1" applyFont="1" applyFill="1" applyBorder="1" applyAlignment="1">
      <alignment horizontal="center" vertical="center"/>
    </xf>
    <xf numFmtId="3" fontId="38" fillId="24" borderId="8" xfId="6" applyNumberFormat="1" applyFont="1" applyFill="1" applyBorder="1" applyAlignment="1">
      <alignment horizontal="center" vertical="center"/>
    </xf>
    <xf numFmtId="3" fontId="38" fillId="24" borderId="68" xfId="6" applyNumberFormat="1" applyFont="1" applyFill="1" applyBorder="1" applyAlignment="1">
      <alignment horizontal="center" vertical="center"/>
    </xf>
    <xf numFmtId="3" fontId="39" fillId="24" borderId="37" xfId="6" applyNumberFormat="1" applyFont="1" applyFill="1" applyBorder="1" applyAlignment="1">
      <alignment horizontal="center" vertical="center"/>
    </xf>
    <xf numFmtId="3" fontId="34" fillId="21" borderId="7" xfId="6" applyNumberFormat="1" applyFont="1" applyFill="1" applyBorder="1" applyAlignment="1">
      <alignment horizontal="center" vertical="center"/>
    </xf>
    <xf numFmtId="3" fontId="34" fillId="21" borderId="8" xfId="6" applyNumberFormat="1" applyFont="1" applyFill="1" applyBorder="1" applyAlignment="1">
      <alignment horizontal="center" vertical="center"/>
    </xf>
    <xf numFmtId="3" fontId="34" fillId="21" borderId="9" xfId="6" applyNumberFormat="1" applyFont="1" applyFill="1" applyBorder="1" applyAlignment="1">
      <alignment horizontal="center" vertical="center"/>
    </xf>
    <xf numFmtId="3" fontId="35" fillId="21" borderId="7" xfId="6" applyNumberFormat="1" applyFont="1" applyFill="1" applyBorder="1" applyAlignment="1">
      <alignment horizontal="center" vertical="center"/>
    </xf>
    <xf numFmtId="3" fontId="35" fillId="21" borderId="8" xfId="6" applyNumberFormat="1" applyFont="1" applyFill="1" applyBorder="1" applyAlignment="1">
      <alignment horizontal="center" vertical="center"/>
    </xf>
    <xf numFmtId="3" fontId="35" fillId="21" borderId="9" xfId="6" applyNumberFormat="1" applyFont="1" applyFill="1" applyBorder="1" applyAlignment="1">
      <alignment horizontal="center" vertical="center"/>
    </xf>
    <xf numFmtId="3" fontId="46" fillId="26" borderId="7" xfId="0" applyNumberFormat="1" applyFont="1" applyFill="1" applyBorder="1" applyAlignment="1">
      <alignment horizontal="center" vertical="center"/>
    </xf>
    <xf numFmtId="3" fontId="46" fillId="26" borderId="8" xfId="0" applyNumberFormat="1" applyFont="1" applyFill="1" applyBorder="1" applyAlignment="1">
      <alignment horizontal="center" vertical="center"/>
    </xf>
    <xf numFmtId="3" fontId="46" fillId="26" borderId="68" xfId="0" applyNumberFormat="1" applyFont="1" applyFill="1" applyBorder="1" applyAlignment="1">
      <alignment horizontal="center" vertical="center"/>
    </xf>
    <xf numFmtId="3" fontId="46" fillId="26" borderId="12" xfId="0" applyNumberFormat="1" applyFont="1" applyFill="1" applyBorder="1" applyAlignment="1">
      <alignment horizontal="center" vertical="center" wrapText="1"/>
    </xf>
    <xf numFmtId="3" fontId="48" fillId="26" borderId="37" xfId="0" applyNumberFormat="1" applyFont="1" applyFill="1" applyBorder="1" applyAlignment="1">
      <alignment horizontal="center" vertical="center"/>
    </xf>
    <xf numFmtId="3" fontId="41" fillId="26" borderId="36" xfId="0" quotePrefix="1" applyNumberFormat="1" applyFont="1" applyFill="1" applyBorder="1" applyAlignment="1">
      <alignment horizontal="center" vertical="center" wrapText="1"/>
    </xf>
    <xf numFmtId="3" fontId="41" fillId="26" borderId="71" xfId="0" quotePrefix="1" applyNumberFormat="1" applyFont="1" applyFill="1" applyBorder="1" applyAlignment="1">
      <alignment horizontal="center" vertical="center" wrapText="1"/>
    </xf>
    <xf numFmtId="0" fontId="41" fillId="26" borderId="66" xfId="0" applyFont="1" applyFill="1" applyBorder="1" applyAlignment="1">
      <alignment horizontal="center"/>
    </xf>
    <xf numFmtId="0" fontId="43" fillId="26" borderId="11" xfId="0" applyFont="1" applyFill="1" applyBorder="1" applyAlignment="1">
      <alignment horizontal="center"/>
    </xf>
    <xf numFmtId="0" fontId="43" fillId="26" borderId="67" xfId="0" applyFont="1" applyFill="1" applyBorder="1" applyAlignment="1">
      <alignment horizontal="center"/>
    </xf>
    <xf numFmtId="3" fontId="46" fillId="26" borderId="36" xfId="0" applyNumberFormat="1" applyFont="1" applyFill="1" applyBorder="1" applyAlignment="1">
      <alignment horizontal="center" vertical="center" wrapText="1"/>
    </xf>
    <xf numFmtId="0" fontId="47" fillId="26" borderId="71" xfId="0" applyFont="1" applyFill="1" applyBorder="1" applyAlignment="1">
      <alignment horizontal="center" vertical="center" wrapText="1"/>
    </xf>
    <xf numFmtId="3" fontId="48" fillId="26" borderId="37" xfId="0" applyNumberFormat="1" applyFont="1" applyFill="1" applyBorder="1" applyAlignment="1">
      <alignment horizontal="center" vertical="center" wrapText="1"/>
    </xf>
    <xf numFmtId="3" fontId="40" fillId="3" borderId="36" xfId="0" quotePrefix="1" applyNumberFormat="1" applyFont="1" applyFill="1" applyBorder="1" applyAlignment="1">
      <alignment horizontal="center" vertical="center" wrapText="1"/>
    </xf>
    <xf numFmtId="3" fontId="40" fillId="3" borderId="71" xfId="0" quotePrefix="1" applyNumberFormat="1" applyFont="1" applyFill="1" applyBorder="1" applyAlignment="1">
      <alignment horizontal="center" vertical="center" wrapText="1"/>
    </xf>
    <xf numFmtId="0" fontId="36" fillId="22" borderId="66" xfId="6" applyFont="1" applyFill="1" applyBorder="1" applyAlignment="1">
      <alignment horizontal="center"/>
    </xf>
    <xf numFmtId="0" fontId="7" fillId="22" borderId="11" xfId="6" applyFont="1" applyFill="1" applyBorder="1" applyAlignment="1">
      <alignment horizontal="center"/>
    </xf>
    <xf numFmtId="0" fontId="7" fillId="22" borderId="12" xfId="6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/>
    </xf>
    <xf numFmtId="0" fontId="0" fillId="26" borderId="11" xfId="0" applyFill="1" applyBorder="1" applyAlignment="1">
      <alignment horizontal="center"/>
    </xf>
    <xf numFmtId="0" fontId="0" fillId="26" borderId="12" xfId="0" applyFill="1" applyBorder="1" applyAlignment="1">
      <alignment horizontal="center"/>
    </xf>
    <xf numFmtId="0" fontId="0" fillId="26" borderId="61" xfId="0" applyFill="1" applyBorder="1" applyAlignment="1">
      <alignment horizontal="center"/>
    </xf>
    <xf numFmtId="0" fontId="0" fillId="26" borderId="31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3" fontId="41" fillId="26" borderId="7" xfId="0" applyNumberFormat="1" applyFont="1" applyFill="1" applyBorder="1" applyAlignment="1">
      <alignment horizontal="center" vertical="center"/>
    </xf>
    <xf numFmtId="3" fontId="41" fillId="26" borderId="8" xfId="0" applyNumberFormat="1" applyFont="1" applyFill="1" applyBorder="1" applyAlignment="1">
      <alignment horizontal="center" vertical="center"/>
    </xf>
    <xf numFmtId="3" fontId="41" fillId="26" borderId="68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28" borderId="10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0" fillId="28" borderId="12" xfId="0" applyFill="1" applyBorder="1" applyAlignment="1">
      <alignment horizontal="center"/>
    </xf>
    <xf numFmtId="0" fontId="0" fillId="28" borderId="61" xfId="0" applyFill="1" applyBorder="1" applyAlignment="1">
      <alignment horizontal="center"/>
    </xf>
    <xf numFmtId="0" fontId="0" fillId="28" borderId="31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3" fontId="41" fillId="28" borderId="36" xfId="0" quotePrefix="1" applyNumberFormat="1" applyFont="1" applyFill="1" applyBorder="1" applyAlignment="1">
      <alignment horizontal="center" vertical="center" wrapText="1"/>
    </xf>
    <xf numFmtId="3" fontId="41" fillId="28" borderId="71" xfId="0" quotePrefix="1" applyNumberFormat="1" applyFont="1" applyFill="1" applyBorder="1" applyAlignment="1">
      <alignment horizontal="center" vertical="center" wrapText="1"/>
    </xf>
    <xf numFmtId="3" fontId="41" fillId="28" borderId="7" xfId="0" applyNumberFormat="1" applyFont="1" applyFill="1" applyBorder="1" applyAlignment="1">
      <alignment horizontal="center" vertical="center"/>
    </xf>
    <xf numFmtId="3" fontId="41" fillId="28" borderId="8" xfId="0" applyNumberFormat="1" applyFont="1" applyFill="1" applyBorder="1" applyAlignment="1">
      <alignment horizontal="center" vertical="center"/>
    </xf>
    <xf numFmtId="3" fontId="41" fillId="28" borderId="68" xfId="0" applyNumberFormat="1" applyFont="1" applyFill="1" applyBorder="1" applyAlignment="1">
      <alignment horizontal="center" vertical="center"/>
    </xf>
    <xf numFmtId="0" fontId="1" fillId="9" borderId="7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3" fontId="44" fillId="3" borderId="36" xfId="0" applyNumberFormat="1" applyFont="1" applyFill="1" applyBorder="1" applyAlignment="1">
      <alignment horizontal="center" vertical="center" wrapText="1"/>
    </xf>
    <xf numFmtId="0" fontId="32" fillId="3" borderId="71" xfId="0" applyFont="1" applyFill="1" applyBorder="1" applyAlignment="1">
      <alignment horizontal="center" vertical="center" wrapText="1"/>
    </xf>
    <xf numFmtId="0" fontId="41" fillId="28" borderId="66" xfId="0" applyFont="1" applyFill="1" applyBorder="1" applyAlignment="1">
      <alignment horizontal="center"/>
    </xf>
    <xf numFmtId="0" fontId="43" fillId="28" borderId="11" xfId="0" applyFont="1" applyFill="1" applyBorder="1" applyAlignment="1">
      <alignment horizontal="center"/>
    </xf>
    <xf numFmtId="0" fontId="43" fillId="28" borderId="67" xfId="0" applyFont="1" applyFill="1" applyBorder="1" applyAlignment="1">
      <alignment horizontal="center"/>
    </xf>
    <xf numFmtId="3" fontId="37" fillId="23" borderId="12" xfId="6" applyNumberFormat="1" applyFont="1" applyFill="1" applyBorder="1" applyAlignment="1">
      <alignment horizontal="center" vertical="center" wrapText="1"/>
    </xf>
    <xf numFmtId="0" fontId="33" fillId="23" borderId="37" xfId="6" applyFont="1" applyFill="1" applyBorder="1" applyAlignment="1">
      <alignment horizontal="center" vertical="center" wrapText="1"/>
    </xf>
    <xf numFmtId="3" fontId="46" fillId="10" borderId="12" xfId="0" applyNumberFormat="1" applyFont="1" applyFill="1" applyBorder="1" applyAlignment="1">
      <alignment horizontal="center" vertical="center" wrapText="1"/>
    </xf>
    <xf numFmtId="3" fontId="48" fillId="10" borderId="37" xfId="0" applyNumberFormat="1" applyFont="1" applyFill="1" applyBorder="1" applyAlignment="1">
      <alignment horizontal="center" vertical="center" wrapText="1"/>
    </xf>
    <xf numFmtId="3" fontId="46" fillId="10" borderId="7" xfId="0" applyNumberFormat="1" applyFont="1" applyFill="1" applyBorder="1" applyAlignment="1">
      <alignment horizontal="center" vertical="center"/>
    </xf>
    <xf numFmtId="3" fontId="46" fillId="10" borderId="8" xfId="0" applyNumberFormat="1" applyFont="1" applyFill="1" applyBorder="1" applyAlignment="1">
      <alignment horizontal="center" vertical="center"/>
    </xf>
    <xf numFmtId="3" fontId="46" fillId="10" borderId="68" xfId="0" applyNumberFormat="1" applyFont="1" applyFill="1" applyBorder="1" applyAlignment="1">
      <alignment horizontal="center" vertical="center"/>
    </xf>
    <xf numFmtId="3" fontId="48" fillId="10" borderId="37" xfId="0" applyNumberFormat="1" applyFont="1" applyFill="1" applyBorder="1" applyAlignment="1">
      <alignment horizontal="center" vertical="center"/>
    </xf>
    <xf numFmtId="0" fontId="47" fillId="10" borderId="10" xfId="0" applyFont="1" applyFill="1" applyBorder="1" applyAlignment="1">
      <alignment horizontal="center"/>
    </xf>
    <xf numFmtId="0" fontId="47" fillId="10" borderId="11" xfId="0" applyFont="1" applyFill="1" applyBorder="1" applyAlignment="1">
      <alignment horizontal="center"/>
    </xf>
    <xf numFmtId="0" fontId="47" fillId="10" borderId="12" xfId="0" applyFont="1" applyFill="1" applyBorder="1" applyAlignment="1">
      <alignment horizontal="center"/>
    </xf>
    <xf numFmtId="0" fontId="47" fillId="10" borderId="61" xfId="0" applyFont="1" applyFill="1" applyBorder="1" applyAlignment="1">
      <alignment horizontal="center"/>
    </xf>
    <xf numFmtId="0" fontId="47" fillId="10" borderId="31" xfId="0" applyFont="1" applyFill="1" applyBorder="1" applyAlignment="1">
      <alignment horizontal="center"/>
    </xf>
    <xf numFmtId="0" fontId="47" fillId="10" borderId="37" xfId="0" applyFont="1" applyFill="1" applyBorder="1" applyAlignment="1">
      <alignment horizontal="center"/>
    </xf>
    <xf numFmtId="3" fontId="46" fillId="10" borderId="36" xfId="0" quotePrefix="1" applyNumberFormat="1" applyFont="1" applyFill="1" applyBorder="1" applyAlignment="1">
      <alignment horizontal="center" vertical="center" wrapText="1"/>
    </xf>
    <xf numFmtId="3" fontId="46" fillId="10" borderId="71" xfId="0" quotePrefix="1" applyNumberFormat="1" applyFont="1" applyFill="1" applyBorder="1" applyAlignment="1">
      <alignment horizontal="center" vertical="center" wrapText="1"/>
    </xf>
    <xf numFmtId="0" fontId="46" fillId="10" borderId="66" xfId="0" applyFont="1" applyFill="1" applyBorder="1" applyAlignment="1">
      <alignment horizontal="center"/>
    </xf>
    <xf numFmtId="0" fontId="48" fillId="10" borderId="11" xfId="0" applyFont="1" applyFill="1" applyBorder="1" applyAlignment="1">
      <alignment horizontal="center"/>
    </xf>
    <xf numFmtId="0" fontId="48" fillId="10" borderId="67" xfId="0" applyFont="1" applyFill="1" applyBorder="1" applyAlignment="1">
      <alignment horizontal="center"/>
    </xf>
    <xf numFmtId="3" fontId="46" fillId="10" borderId="36" xfId="0" applyNumberFormat="1" applyFont="1" applyFill="1" applyBorder="1" applyAlignment="1">
      <alignment horizontal="center" vertical="center" wrapText="1"/>
    </xf>
    <xf numFmtId="0" fontId="47" fillId="10" borderId="71" xfId="0" applyFont="1" applyFill="1" applyBorder="1" applyAlignment="1">
      <alignment horizontal="center" vertical="center" wrapText="1"/>
    </xf>
    <xf numFmtId="3" fontId="35" fillId="21" borderId="68" xfId="6" applyNumberFormat="1" applyFont="1" applyFill="1" applyBorder="1" applyAlignment="1">
      <alignment horizontal="center" vertical="center"/>
    </xf>
    <xf numFmtId="0" fontId="1" fillId="31" borderId="76" xfId="0" applyFont="1" applyFill="1" applyBorder="1" applyAlignment="1">
      <alignment horizontal="center" vertical="center" wrapText="1"/>
    </xf>
    <xf numFmtId="0" fontId="1" fillId="31" borderId="7" xfId="0" applyFont="1" applyFill="1" applyBorder="1" applyAlignment="1">
      <alignment horizontal="center" vertical="center"/>
    </xf>
    <xf numFmtId="0" fontId="1" fillId="31" borderId="8" xfId="0" applyFont="1" applyFill="1" applyBorder="1" applyAlignment="1">
      <alignment horizontal="center" vertical="center"/>
    </xf>
    <xf numFmtId="0" fontId="1" fillId="31" borderId="4" xfId="0" applyFont="1" applyFill="1" applyBorder="1" applyAlignment="1">
      <alignment horizontal="center" vertical="center"/>
    </xf>
    <xf numFmtId="0" fontId="1" fillId="31" borderId="13" xfId="0" applyFont="1" applyFill="1" applyBorder="1" applyAlignment="1">
      <alignment horizontal="center" vertical="center"/>
    </xf>
    <xf numFmtId="0" fontId="1" fillId="31" borderId="1" xfId="0" applyFont="1" applyFill="1" applyBorder="1" applyAlignment="1">
      <alignment horizontal="center" vertical="center"/>
    </xf>
    <xf numFmtId="0" fontId="7" fillId="22" borderId="67" xfId="6" applyFont="1" applyFill="1" applyBorder="1" applyAlignment="1">
      <alignment horizontal="center"/>
    </xf>
    <xf numFmtId="0" fontId="18" fillId="0" borderId="4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4" fillId="0" borderId="38" xfId="4" applyFont="1" applyBorder="1" applyAlignment="1">
      <alignment horizontal="center" vertical="center" wrapText="1"/>
    </xf>
    <xf numFmtId="3" fontId="18" fillId="0" borderId="48" xfId="0" applyNumberFormat="1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 wrapText="1"/>
    </xf>
    <xf numFmtId="3" fontId="24" fillId="0" borderId="48" xfId="5" applyNumberFormat="1" applyFont="1" applyBorder="1" applyAlignment="1">
      <alignment horizontal="center" vertical="center" wrapText="1"/>
    </xf>
    <xf numFmtId="3" fontId="24" fillId="0" borderId="38" xfId="5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" fillId="15" borderId="35" xfId="0" applyFont="1" applyFill="1" applyBorder="1" applyAlignment="1">
      <alignment horizontal="center" vertical="center" wrapText="1"/>
    </xf>
    <xf numFmtId="0" fontId="1" fillId="15" borderId="64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3" fontId="19" fillId="20" borderId="12" xfId="0" applyNumberFormat="1" applyFont="1" applyFill="1" applyBorder="1" applyAlignment="1">
      <alignment horizontal="center" vertical="center" wrapText="1"/>
    </xf>
    <xf numFmtId="3" fontId="19" fillId="20" borderId="37" xfId="0" applyNumberFormat="1" applyFont="1" applyFill="1" applyBorder="1" applyAlignment="1">
      <alignment horizontal="center" vertical="center" wrapText="1"/>
    </xf>
    <xf numFmtId="0" fontId="1" fillId="20" borderId="41" xfId="0" applyFont="1" applyFill="1" applyBorder="1" applyAlignment="1">
      <alignment horizontal="center" vertical="center"/>
    </xf>
    <xf numFmtId="0" fontId="1" fillId="20" borderId="42" xfId="0" applyFont="1" applyFill="1" applyBorder="1" applyAlignment="1">
      <alignment horizontal="center" vertical="center"/>
    </xf>
    <xf numFmtId="0" fontId="1" fillId="20" borderId="43" xfId="0" applyFont="1" applyFill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center" wrapText="1"/>
    </xf>
    <xf numFmtId="0" fontId="1" fillId="9" borderId="42" xfId="0" applyFont="1" applyFill="1" applyBorder="1" applyAlignment="1">
      <alignment horizontal="center" vertical="center" wrapText="1"/>
    </xf>
    <xf numFmtId="0" fontId="1" fillId="20" borderId="41" xfId="0" applyFont="1" applyFill="1" applyBorder="1" applyAlignment="1">
      <alignment horizontal="center" vertical="center" wrapText="1"/>
    </xf>
    <xf numFmtId="0" fontId="1" fillId="20" borderId="42" xfId="0" applyFont="1" applyFill="1" applyBorder="1" applyAlignment="1">
      <alignment horizontal="center" vertical="center" wrapText="1"/>
    </xf>
    <xf numFmtId="0" fontId="1" fillId="20" borderId="43" xfId="0" applyFont="1" applyFill="1" applyBorder="1" applyAlignment="1">
      <alignment horizontal="center" vertical="center" wrapText="1"/>
    </xf>
    <xf numFmtId="0" fontId="1" fillId="15" borderId="62" xfId="0" applyFont="1" applyFill="1" applyBorder="1" applyAlignment="1">
      <alignment horizontal="center" vertical="center" wrapText="1"/>
    </xf>
    <xf numFmtId="0" fontId="1" fillId="15" borderId="63" xfId="0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 wrapText="1"/>
    </xf>
    <xf numFmtId="0" fontId="1" fillId="9" borderId="44" xfId="0" applyFont="1" applyFill="1" applyBorder="1" applyAlignment="1">
      <alignment horizontal="center" vertical="center" wrapText="1"/>
    </xf>
    <xf numFmtId="0" fontId="1" fillId="15" borderId="28" xfId="0" applyFont="1" applyFill="1" applyBorder="1" applyAlignment="1">
      <alignment horizontal="center" vertical="center" wrapText="1"/>
    </xf>
    <xf numFmtId="0" fontId="1" fillId="15" borderId="65" xfId="0" applyFont="1" applyFill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3" xfId="2" xr:uid="{00000000-0005-0000-0000-000002000000}"/>
    <cellStyle name="Normal 4" xfId="6" xr:uid="{00000000-0005-0000-0000-000003000000}"/>
    <cellStyle name="Normal 4 2" xfId="7" xr:uid="{00000000-0005-0000-0000-000004000000}"/>
    <cellStyle name="Normal 5" xfId="9" xr:uid="{00000000-0005-0000-0000-000005000000}"/>
    <cellStyle name="Normal_Hoja6" xfId="4" xr:uid="{00000000-0005-0000-0000-000006000000}"/>
    <cellStyle name="Normal_piramide total" xfId="5" xr:uid="{00000000-0005-0000-0000-000007000000}"/>
    <cellStyle name="Porcentaje" xfId="3" builtinId="5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FCAAAA"/>
      <color rgb="FFFDCFCF"/>
      <color rgb="FFFFFBFB"/>
      <color rgb="FFFEF0F0"/>
      <color rgb="FFFFFFFF"/>
      <color rgb="FFFFF8E5"/>
      <color rgb="FFD8FCE4"/>
      <color rgb="FFA5F9C1"/>
      <color rgb="FF00FF00"/>
      <color rgb="FF64F2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03197049348424"/>
          <c:y val="2.8938266278359041E-2"/>
          <c:w val="0.84118485189351333"/>
          <c:h val="0.79020170423902492"/>
        </c:manualLayout>
      </c:layout>
      <c:bar3DChart>
        <c:barDir val="col"/>
        <c:grouping val="clustered"/>
        <c:varyColors val="0"/>
        <c:ser>
          <c:idx val="0"/>
          <c:order val="0"/>
          <c:tx>
            <c:v>Poblacion INEI</c:v>
          </c:tx>
          <c:spPr>
            <a:gradFill flip="none" rotWithShape="1">
              <a:gsLst>
                <a:gs pos="0">
                  <a:schemeClr val="bg1">
                    <a:lumMod val="65000"/>
                    <a:shade val="30000"/>
                    <a:satMod val="115000"/>
                  </a:schemeClr>
                </a:gs>
                <a:gs pos="50000">
                  <a:schemeClr val="bg1">
                    <a:lumMod val="65000"/>
                    <a:shade val="67500"/>
                    <a:satMod val="115000"/>
                  </a:schemeClr>
                </a:gs>
                <a:gs pos="100000">
                  <a:schemeClr val="bg1">
                    <a:lumMod val="65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63-4C2B-968B-5065F055A58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63-4C2B-968B-5065F055A58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763-4C2B-968B-5065F055A58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763-4C2B-968B-5065F055A58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763-4C2B-968B-5065F055A58D}"/>
              </c:ext>
            </c:extLst>
          </c:dPt>
          <c:cat>
            <c:strRef>
              <c:f>PN_Distrito!$E$52:$E$56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PN_Distrito!$F$52:$F$56</c:f>
              <c:numCache>
                <c:formatCode>#,##0</c:formatCode>
                <c:ptCount val="5"/>
                <c:pt idx="0">
                  <c:v>40564</c:v>
                </c:pt>
                <c:pt idx="1">
                  <c:v>18301</c:v>
                </c:pt>
                <c:pt idx="2">
                  <c:v>43224</c:v>
                </c:pt>
                <c:pt idx="3">
                  <c:v>97524</c:v>
                </c:pt>
                <c:pt idx="4">
                  <c:v>31170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63-4C2B-968B-5065F055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8634880"/>
        <c:axId val="258636416"/>
        <c:axId val="0"/>
      </c:bar3DChart>
      <c:catAx>
        <c:axId val="258634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8636416"/>
        <c:crosses val="autoZero"/>
        <c:auto val="1"/>
        <c:lblAlgn val="ctr"/>
        <c:lblOffset val="100"/>
        <c:noMultiLvlLbl val="0"/>
      </c:catAx>
      <c:valAx>
        <c:axId val="258636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/>
            </a:pPr>
            <a:endParaRPr lang="es-PE"/>
          </a:p>
        </c:txPr>
        <c:crossAx val="258634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8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Piramide_EESS!$J$119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Piramide_EESS!$M$121:$M$125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Piramide_EESS!$N$121:$N$125</c:f>
              <c:numCache>
                <c:formatCode>###0.0</c:formatCode>
                <c:ptCount val="5"/>
                <c:pt idx="0">
                  <c:v>-8.0321426106043017</c:v>
                </c:pt>
                <c:pt idx="1">
                  <c:v>-3.8093299215739957</c:v>
                </c:pt>
                <c:pt idx="2">
                  <c:v>-8.8810458984592096</c:v>
                </c:pt>
                <c:pt idx="3">
                  <c:v>-20.188056268288772</c:v>
                </c:pt>
                <c:pt idx="4">
                  <c:v>-6.1439748400299052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4-4494-A154-E256E9501FE5}"/>
            </c:ext>
          </c:extLst>
        </c:ser>
        <c:ser>
          <c:idx val="1"/>
          <c:order val="1"/>
          <c:tx>
            <c:strRef>
              <c:f>Piramide_EESS!$K$119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Piramide_EESS!$M$121:$M$125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Piramide_EESS!$O$121:$O$125</c:f>
              <c:numCache>
                <c:formatCode>###0.0</c:formatCode>
                <c:ptCount val="5"/>
                <c:pt idx="0">
                  <c:v>7.8867099337655358</c:v>
                </c:pt>
                <c:pt idx="1">
                  <c:v>4.0365465413816217</c:v>
                </c:pt>
                <c:pt idx="2">
                  <c:v>10.400132913532493</c:v>
                </c:pt>
                <c:pt idx="3">
                  <c:v>22.547914977459691</c:v>
                </c:pt>
                <c:pt idx="4">
                  <c:v>8.0741460949044743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4-4494-A154-E256E9501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7080192"/>
        <c:axId val="217081728"/>
      </c:barChart>
      <c:catAx>
        <c:axId val="217080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217081728"/>
        <c:crosses val="autoZero"/>
        <c:auto val="1"/>
        <c:lblAlgn val="ctr"/>
        <c:lblOffset val="100"/>
        <c:tickLblSkip val="1"/>
        <c:noMultiLvlLbl val="0"/>
      </c:catAx>
      <c:valAx>
        <c:axId val="2170817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217080192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45888917496743E-2"/>
          <c:y val="2.3898437098252977E-2"/>
          <c:w val="0.89089428817405003"/>
          <c:h val="0.88880633237969686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00B0F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2E5-4E5F-8B7F-9CB08AECA6C3}"/>
              </c:ext>
            </c:extLst>
          </c:dPt>
          <c:dPt>
            <c:idx val="1"/>
            <c:bubble3D val="0"/>
            <c:spPr>
              <a:solidFill>
                <a:srgbClr val="FFA3E0"/>
              </a:solidFill>
              <a:ln>
                <a:solidFill>
                  <a:srgbClr val="FF33C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2E5-4E5F-8B7F-9CB08AECA6C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Piramide_EESS!$J$119:$K$119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Piramide_EESS!$J$120:$K$120</c:f>
              <c:numCache>
                <c:formatCode>#,##0</c:formatCode>
                <c:ptCount val="2"/>
                <c:pt idx="0">
                  <c:v>804342</c:v>
                </c:pt>
                <c:pt idx="1">
                  <c:v>905040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E5-4E5F-8B7F-9CB08AECA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"/>
        <c:holeSize val="42"/>
      </c:doughnutChart>
    </c:plotArea>
    <c:legend>
      <c:legendPos val="b"/>
      <c:layout>
        <c:manualLayout>
          <c:xMode val="edge"/>
          <c:yMode val="edge"/>
          <c:x val="0.21083291877393159"/>
          <c:y val="0.913588995819967"/>
          <c:w val="0.59377867312217503"/>
          <c:h val="7.6929312716837173E-2"/>
        </c:manualLayout>
      </c:layout>
      <c:overlay val="0"/>
      <c:txPr>
        <a:bodyPr/>
        <a:lstStyle/>
        <a:p>
          <a:pPr rtl="0">
            <a:defRPr b="1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375014347696334"/>
          <c:y val="6.9011086728912985E-2"/>
          <c:w val="0.82369211786851992"/>
          <c:h val="0.79020170423902492"/>
        </c:manualLayout>
      </c:layout>
      <c:bar3DChart>
        <c:barDir val="col"/>
        <c:grouping val="clustered"/>
        <c:varyColors val="0"/>
        <c:ser>
          <c:idx val="0"/>
          <c:order val="0"/>
          <c:tx>
            <c:v>Poblacion INEI</c:v>
          </c:tx>
          <c:spPr>
            <a:solidFill>
              <a:srgbClr val="67603B">
                <a:alpha val="98824"/>
              </a:srgb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strRef>
              <c:f>PN_Distrito!$E$32:$E$38</c:f>
              <c:strCache>
                <c:ptCount val="7"/>
                <c:pt idx="0">
                  <c:v>Ate</c:v>
                </c:pt>
                <c:pt idx="1">
                  <c:v>Lurigancho</c:v>
                </c:pt>
                <c:pt idx="2">
                  <c:v>Santa Anita</c:v>
                </c:pt>
                <c:pt idx="3">
                  <c:v>El Agustino</c:v>
                </c:pt>
                <c:pt idx="4">
                  <c:v>La Molina</c:v>
                </c:pt>
                <c:pt idx="5">
                  <c:v>Chaclacayo</c:v>
                </c:pt>
                <c:pt idx="6">
                  <c:v>Cieneguilla</c:v>
                </c:pt>
              </c:strCache>
            </c:strRef>
          </c:cat>
          <c:val>
            <c:numRef>
              <c:f>PN_Distrito!$F$32:$F$38</c:f>
              <c:numCache>
                <c:formatCode>#,##0</c:formatCode>
                <c:ptCount val="7"/>
                <c:pt idx="0">
                  <c:v>701504</c:v>
                </c:pt>
                <c:pt idx="1">
                  <c:v>293540</c:v>
                </c:pt>
                <c:pt idx="2">
                  <c:v>230783</c:v>
                </c:pt>
                <c:pt idx="3">
                  <c:v>230361</c:v>
                </c:pt>
                <c:pt idx="4">
                  <c:v>167191</c:v>
                </c:pt>
                <c:pt idx="5">
                  <c:v>46626</c:v>
                </c:pt>
                <c:pt idx="6">
                  <c:v>39377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9-4A9A-B785-A74020ECB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6926336"/>
        <c:axId val="306928640"/>
        <c:axId val="0"/>
      </c:bar3DChart>
      <c:catAx>
        <c:axId val="306926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06928640"/>
        <c:crosses val="autoZero"/>
        <c:auto val="1"/>
        <c:lblAlgn val="ctr"/>
        <c:lblOffset val="100"/>
        <c:noMultiLvlLbl val="0"/>
      </c:catAx>
      <c:valAx>
        <c:axId val="306928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/>
            </a:pPr>
            <a:endParaRPr lang="es-PE"/>
          </a:p>
        </c:txPr>
        <c:crossAx val="306926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8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E" sz="1400"/>
              <a:t>Poblacion</a:t>
            </a:r>
            <a:r>
              <a:rPr lang="es-PE" sz="1400" baseline="0"/>
              <a:t> por etapa de vida segun distrito de residencia</a:t>
            </a:r>
            <a:endParaRPr lang="es-PE" sz="1400"/>
          </a:p>
        </c:rich>
      </c:tx>
      <c:layout>
        <c:manualLayout>
          <c:xMode val="edge"/>
          <c:yMode val="edge"/>
          <c:x val="0.14014780575636238"/>
          <c:y val="8.10536722100145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493913090215258"/>
          <c:y val="0.17011155410524084"/>
          <c:w val="0.84506086909784739"/>
          <c:h val="0.451335247561528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PN_Distrito!$BA$8</c:f>
              <c:strCache>
                <c:ptCount val="1"/>
                <c:pt idx="0">
                  <c:v>Niño (0-11a)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El Agustino</c:v>
                </c:pt>
                <c:pt idx="1">
                  <c:v>Santa Anita</c:v>
                </c:pt>
                <c:pt idx="2">
                  <c:v>Ate</c:v>
                </c:pt>
                <c:pt idx="3">
                  <c:v>La Molina</c:v>
                </c:pt>
                <c:pt idx="4">
                  <c:v>Cieneguilla</c:v>
                </c:pt>
                <c:pt idx="5">
                  <c:v>Chaclacayo</c:v>
                </c:pt>
                <c:pt idx="6">
                  <c:v>Lurigancho</c:v>
                </c:pt>
              </c:strCache>
            </c:strRef>
          </c:cat>
          <c:val>
            <c:numRef>
              <c:f>PN_Distrito!$BA$11:$BA$17</c:f>
              <c:numCache>
                <c:formatCode>#,##0</c:formatCode>
                <c:ptCount val="7"/>
                <c:pt idx="0">
                  <c:v>37923</c:v>
                </c:pt>
                <c:pt idx="1">
                  <c:v>40564</c:v>
                </c:pt>
                <c:pt idx="2">
                  <c:v>116899</c:v>
                </c:pt>
                <c:pt idx="3">
                  <c:v>21419</c:v>
                </c:pt>
                <c:pt idx="4">
                  <c:v>6187</c:v>
                </c:pt>
                <c:pt idx="5">
                  <c:v>7532</c:v>
                </c:pt>
                <c:pt idx="6">
                  <c:v>41590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2-4003-95C4-EA7D91CCAB9F}"/>
            </c:ext>
          </c:extLst>
        </c:ser>
        <c:ser>
          <c:idx val="1"/>
          <c:order val="1"/>
          <c:tx>
            <c:strRef>
              <c:f>PN_Distrito!$BB$8</c:f>
              <c:strCache>
                <c:ptCount val="1"/>
                <c:pt idx="0">
                  <c:v>Adolescente
 (12-17a)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El Agustino</c:v>
                </c:pt>
                <c:pt idx="1">
                  <c:v>Santa Anita</c:v>
                </c:pt>
                <c:pt idx="2">
                  <c:v>Ate</c:v>
                </c:pt>
                <c:pt idx="3">
                  <c:v>La Molina</c:v>
                </c:pt>
                <c:pt idx="4">
                  <c:v>Cieneguilla</c:v>
                </c:pt>
                <c:pt idx="5">
                  <c:v>Chaclacayo</c:v>
                </c:pt>
                <c:pt idx="6">
                  <c:v>Lurigancho</c:v>
                </c:pt>
              </c:strCache>
            </c:strRef>
          </c:cat>
          <c:val>
            <c:numRef>
              <c:f>PN_Distrito!$BB$11:$BB$17</c:f>
              <c:numCache>
                <c:formatCode>#,##0</c:formatCode>
                <c:ptCount val="7"/>
                <c:pt idx="0">
                  <c:v>18065</c:v>
                </c:pt>
                <c:pt idx="1">
                  <c:v>18301</c:v>
                </c:pt>
                <c:pt idx="2">
                  <c:v>56143</c:v>
                </c:pt>
                <c:pt idx="3">
                  <c:v>11496</c:v>
                </c:pt>
                <c:pt idx="4">
                  <c:v>3299</c:v>
                </c:pt>
                <c:pt idx="5">
                  <c:v>3228</c:v>
                </c:pt>
                <c:pt idx="6">
                  <c:v>23584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2-4003-95C4-EA7D91CCAB9F}"/>
            </c:ext>
          </c:extLst>
        </c:ser>
        <c:ser>
          <c:idx val="2"/>
          <c:order val="2"/>
          <c:tx>
            <c:strRef>
              <c:f>PN_Distrito!$BC$8</c:f>
              <c:strCache>
                <c:ptCount val="1"/>
                <c:pt idx="0">
                  <c:v>Joven (18-29a)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El Agustino</c:v>
                </c:pt>
                <c:pt idx="1">
                  <c:v>Santa Anita</c:v>
                </c:pt>
                <c:pt idx="2">
                  <c:v>Ate</c:v>
                </c:pt>
                <c:pt idx="3">
                  <c:v>La Molina</c:v>
                </c:pt>
                <c:pt idx="4">
                  <c:v>Cieneguilla</c:v>
                </c:pt>
                <c:pt idx="5">
                  <c:v>Chaclacayo</c:v>
                </c:pt>
                <c:pt idx="6">
                  <c:v>Lurigancho</c:v>
                </c:pt>
              </c:strCache>
            </c:strRef>
          </c:cat>
          <c:val>
            <c:numRef>
              <c:f>PN_Distrito!$BC$11:$BC$17</c:f>
              <c:numCache>
                <c:formatCode>#,##0</c:formatCode>
                <c:ptCount val="7"/>
                <c:pt idx="0">
                  <c:v>43631</c:v>
                </c:pt>
                <c:pt idx="1">
                  <c:v>43224</c:v>
                </c:pt>
                <c:pt idx="2">
                  <c:v>138272</c:v>
                </c:pt>
                <c:pt idx="3">
                  <c:v>29325</c:v>
                </c:pt>
                <c:pt idx="4">
                  <c:v>7760</c:v>
                </c:pt>
                <c:pt idx="5">
                  <c:v>8000</c:v>
                </c:pt>
                <c:pt idx="6">
                  <c:v>59377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2-4003-95C4-EA7D91CCAB9F}"/>
            </c:ext>
          </c:extLst>
        </c:ser>
        <c:ser>
          <c:idx val="3"/>
          <c:order val="3"/>
          <c:tx>
            <c:strRef>
              <c:f>PN_Distrito!$BD$8</c:f>
              <c:strCache>
                <c:ptCount val="1"/>
                <c:pt idx="0">
                  <c:v>Adulto (30-59a)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El Agustino</c:v>
                </c:pt>
                <c:pt idx="1">
                  <c:v>Santa Anita</c:v>
                </c:pt>
                <c:pt idx="2">
                  <c:v>Ate</c:v>
                </c:pt>
                <c:pt idx="3">
                  <c:v>La Molina</c:v>
                </c:pt>
                <c:pt idx="4">
                  <c:v>Cieneguilla</c:v>
                </c:pt>
                <c:pt idx="5">
                  <c:v>Chaclacayo</c:v>
                </c:pt>
                <c:pt idx="6">
                  <c:v>Lurigancho</c:v>
                </c:pt>
              </c:strCache>
            </c:strRef>
          </c:cat>
          <c:val>
            <c:numRef>
              <c:f>PN_Distrito!$BD$11:$BD$17</c:f>
              <c:numCache>
                <c:formatCode>#,##0</c:formatCode>
                <c:ptCount val="7"/>
                <c:pt idx="0">
                  <c:v>97582</c:v>
                </c:pt>
                <c:pt idx="1">
                  <c:v>97524</c:v>
                </c:pt>
                <c:pt idx="2">
                  <c:v>299400</c:v>
                </c:pt>
                <c:pt idx="3">
                  <c:v>71110</c:v>
                </c:pt>
                <c:pt idx="4">
                  <c:v>16838</c:v>
                </c:pt>
                <c:pt idx="5">
                  <c:v>19875</c:v>
                </c:pt>
                <c:pt idx="6">
                  <c:v>128192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2-4003-95C4-EA7D91CCAB9F}"/>
            </c:ext>
          </c:extLst>
        </c:ser>
        <c:ser>
          <c:idx val="4"/>
          <c:order val="4"/>
          <c:tx>
            <c:strRef>
              <c:f>PN_Distrito!$BE$8</c:f>
              <c:strCache>
                <c:ptCount val="1"/>
                <c:pt idx="0">
                  <c:v>Adulto Mayor
 (60 a +)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El Agustino</c:v>
                </c:pt>
                <c:pt idx="1">
                  <c:v>Santa Anita</c:v>
                </c:pt>
                <c:pt idx="2">
                  <c:v>Ate</c:v>
                </c:pt>
                <c:pt idx="3">
                  <c:v>La Molina</c:v>
                </c:pt>
                <c:pt idx="4">
                  <c:v>Cieneguilla</c:v>
                </c:pt>
                <c:pt idx="5">
                  <c:v>Chaclacayo</c:v>
                </c:pt>
                <c:pt idx="6">
                  <c:v>Lurigancho</c:v>
                </c:pt>
              </c:strCache>
            </c:strRef>
          </c:cat>
          <c:val>
            <c:numRef>
              <c:f>PN_Distrito!$BE$11:$BE$17</c:f>
              <c:numCache>
                <c:formatCode>#,##0</c:formatCode>
                <c:ptCount val="7"/>
                <c:pt idx="0">
                  <c:v>33160</c:v>
                </c:pt>
                <c:pt idx="1">
                  <c:v>31170</c:v>
                </c:pt>
                <c:pt idx="2">
                  <c:v>90790</c:v>
                </c:pt>
                <c:pt idx="3">
                  <c:v>33841</c:v>
                </c:pt>
                <c:pt idx="4">
                  <c:v>5293</c:v>
                </c:pt>
                <c:pt idx="5">
                  <c:v>7991</c:v>
                </c:pt>
                <c:pt idx="6">
                  <c:v>40797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32-4003-95C4-EA7D91CCA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311864704"/>
        <c:axId val="311937280"/>
      </c:barChart>
      <c:catAx>
        <c:axId val="31186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311937280"/>
        <c:crosses val="autoZero"/>
        <c:auto val="1"/>
        <c:lblAlgn val="ctr"/>
        <c:lblOffset val="100"/>
        <c:noMultiLvlLbl val="0"/>
      </c:catAx>
      <c:valAx>
        <c:axId val="311937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/>
            </a:pPr>
            <a:endParaRPr lang="es-PE"/>
          </a:p>
        </c:txPr>
        <c:crossAx val="3118647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7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'PN_Pob x Genero'!$E$72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Genero'!$H$73:$H$89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'PN_Pob x Genero'!$I$73:$I$89</c:f>
              <c:numCache>
                <c:formatCode>###0.0</c:formatCode>
                <c:ptCount val="17"/>
                <c:pt idx="0">
                  <c:v>-3.3952621473725588</c:v>
                </c:pt>
                <c:pt idx="1">
                  <c:v>-3.385083030007336</c:v>
                </c:pt>
                <c:pt idx="2">
                  <c:v>-3.1521918447719703</c:v>
                </c:pt>
                <c:pt idx="3">
                  <c:v>-3.22549318993648</c:v>
                </c:pt>
                <c:pt idx="4">
                  <c:v>-3.5131995071903175</c:v>
                </c:pt>
                <c:pt idx="5">
                  <c:v>-4.0512887113588425</c:v>
                </c:pt>
                <c:pt idx="6">
                  <c:v>-4.1234200430330965</c:v>
                </c:pt>
                <c:pt idx="7">
                  <c:v>-4.0553837585747363</c:v>
                </c:pt>
                <c:pt idx="8">
                  <c:v>-3.702215186541101</c:v>
                </c:pt>
                <c:pt idx="9">
                  <c:v>-3.1524258474700217</c:v>
                </c:pt>
                <c:pt idx="10">
                  <c:v>-2.7483031879357567</c:v>
                </c:pt>
                <c:pt idx="11">
                  <c:v>-2.406308244734062</c:v>
                </c:pt>
                <c:pt idx="12">
                  <c:v>-1.8070273350251729</c:v>
                </c:pt>
                <c:pt idx="13">
                  <c:v>-1.4571933014387657</c:v>
                </c:pt>
                <c:pt idx="14">
                  <c:v>-1.1940572674802941</c:v>
                </c:pt>
                <c:pt idx="15">
                  <c:v>-0.81397838517078092</c:v>
                </c:pt>
                <c:pt idx="16">
                  <c:v>-0.87171855091489192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6-4FBF-8393-D499ABD7D614}"/>
            </c:ext>
          </c:extLst>
        </c:ser>
        <c:ser>
          <c:idx val="1"/>
          <c:order val="1"/>
          <c:tx>
            <c:strRef>
              <c:f>'PN_Pob x Genero'!$F$72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Genero'!$H$73:$H$89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'PN_Pob x Genero'!$J$73:$J$89</c:f>
              <c:numCache>
                <c:formatCode>###0.0</c:formatCode>
                <c:ptCount val="17"/>
                <c:pt idx="0">
                  <c:v>3.2658001546757833</c:v>
                </c:pt>
                <c:pt idx="1">
                  <c:v>3.2970980155401191</c:v>
                </c:pt>
                <c:pt idx="2">
                  <c:v>3.3213172947884089</c:v>
                </c:pt>
                <c:pt idx="3">
                  <c:v>3.5217991063436962</c:v>
                </c:pt>
                <c:pt idx="4">
                  <c:v>4.304421129975629</c:v>
                </c:pt>
                <c:pt idx="5">
                  <c:v>4.6129536873560157</c:v>
                </c:pt>
                <c:pt idx="6">
                  <c:v>4.1922168362601226</c:v>
                </c:pt>
                <c:pt idx="7">
                  <c:v>4.128158597668631</c:v>
                </c:pt>
                <c:pt idx="8">
                  <c:v>4.00975323245477</c:v>
                </c:pt>
                <c:pt idx="9">
                  <c:v>3.7851106423257055</c:v>
                </c:pt>
                <c:pt idx="10">
                  <c:v>3.4662819662310702</c:v>
                </c:pt>
                <c:pt idx="11">
                  <c:v>2.9663937025193898</c:v>
                </c:pt>
                <c:pt idx="12">
                  <c:v>2.4174818735660022</c:v>
                </c:pt>
                <c:pt idx="13">
                  <c:v>1.9535715246796796</c:v>
                </c:pt>
                <c:pt idx="14">
                  <c:v>1.46128834865466</c:v>
                </c:pt>
                <c:pt idx="15">
                  <c:v>0.99480397008977517</c:v>
                </c:pt>
                <c:pt idx="16">
                  <c:v>1.2470003779143572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6-4FBF-8393-D499ABD7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0535936"/>
        <c:axId val="170541824"/>
      </c:barChart>
      <c:catAx>
        <c:axId val="17053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170541824"/>
        <c:crosses val="autoZero"/>
        <c:auto val="1"/>
        <c:lblAlgn val="ctr"/>
        <c:lblOffset val="100"/>
        <c:tickLblSkip val="1"/>
        <c:noMultiLvlLbl val="0"/>
      </c:catAx>
      <c:valAx>
        <c:axId val="1705418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170535936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'PN_Pob x Genero'!$F$49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Genero'!$I$51:$I$55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'PN_Pob x Genero'!$J$51:$J$55</c:f>
              <c:numCache>
                <c:formatCode>###0.0</c:formatCode>
                <c:ptCount val="5"/>
                <c:pt idx="0">
                  <c:v>-8.0321426106043017</c:v>
                </c:pt>
                <c:pt idx="1">
                  <c:v>-3.8093299215739957</c:v>
                </c:pt>
                <c:pt idx="2">
                  <c:v>-8.8810458984592096</c:v>
                </c:pt>
                <c:pt idx="3">
                  <c:v>-20.188056268288772</c:v>
                </c:pt>
                <c:pt idx="4">
                  <c:v>-6.1439748400299052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1-475F-9EB8-54F41CAB676A}"/>
            </c:ext>
          </c:extLst>
        </c:ser>
        <c:ser>
          <c:idx val="1"/>
          <c:order val="1"/>
          <c:tx>
            <c:strRef>
              <c:f>'PN_Pob x Genero'!$G$49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Genero'!$I$51:$I$55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'PN_Pob x Genero'!$K$51:$K$55</c:f>
              <c:numCache>
                <c:formatCode>###0.0</c:formatCode>
                <c:ptCount val="5"/>
                <c:pt idx="0">
                  <c:v>7.8867099337655358</c:v>
                </c:pt>
                <c:pt idx="1">
                  <c:v>4.0365465413816217</c:v>
                </c:pt>
                <c:pt idx="2">
                  <c:v>10.400132913532493</c:v>
                </c:pt>
                <c:pt idx="3">
                  <c:v>22.547914977459691</c:v>
                </c:pt>
                <c:pt idx="4">
                  <c:v>8.0741460949044743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1-475F-9EB8-54F41CAB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0551168"/>
        <c:axId val="170552704"/>
      </c:barChart>
      <c:catAx>
        <c:axId val="170551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170552704"/>
        <c:crosses val="autoZero"/>
        <c:auto val="1"/>
        <c:lblAlgn val="ctr"/>
        <c:lblOffset val="100"/>
        <c:tickLblSkip val="1"/>
        <c:noMultiLvlLbl val="0"/>
      </c:catAx>
      <c:valAx>
        <c:axId val="1705527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170551168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3783161446996"/>
          <c:y val="2.7499108907682836E-2"/>
          <c:w val="0.77913096639745805"/>
          <c:h val="0.89116263244872174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00B0F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9B8-4DD9-86BF-8154C414F507}"/>
              </c:ext>
            </c:extLst>
          </c:dPt>
          <c:dPt>
            <c:idx val="1"/>
            <c:bubble3D val="0"/>
            <c:spPr>
              <a:solidFill>
                <a:srgbClr val="FFA3E0"/>
              </a:solidFill>
              <a:ln>
                <a:solidFill>
                  <a:srgbClr val="FF33C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9B8-4DD9-86BF-8154C414F50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Ref>
              <c:f>('PN_Pob x Genero'!$F$30,'PN_Pob x Genero'!$H$30)</c:f>
              <c:numCache>
                <c:formatCode>#,##0</c:formatCode>
                <c:ptCount val="2"/>
                <c:pt idx="0">
                  <c:v>804342</c:v>
                </c:pt>
                <c:pt idx="1">
                  <c:v>905040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B8-4DD9-86BF-8154C414F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"/>
        <c:holeSize val="42"/>
      </c:doughnutChart>
    </c:plotArea>
    <c:legend>
      <c:legendPos val="b"/>
      <c:layout>
        <c:manualLayout>
          <c:xMode val="edge"/>
          <c:yMode val="edge"/>
          <c:x val="0.21083291877393159"/>
          <c:y val="0.913588995819967"/>
          <c:w val="0.59377867312217503"/>
          <c:h val="7.6929312716837173E-2"/>
        </c:manualLayout>
      </c:layout>
      <c:overlay val="0"/>
      <c:txPr>
        <a:bodyPr/>
        <a:lstStyle/>
        <a:p>
          <a:pPr rtl="0">
            <a:defRPr b="1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4896292802114"/>
          <c:y val="3.7595442314434256E-2"/>
          <c:w val="0.83164886004482297"/>
          <c:h val="0.75639648065917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'PN_Pob x Genero'!$F$29:$G$29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Genero'!$F$31:$F$37</c:f>
              <c:numCache>
                <c:formatCode>#,##0</c:formatCode>
                <c:ptCount val="7"/>
                <c:pt idx="0">
                  <c:v>325302</c:v>
                </c:pt>
                <c:pt idx="1">
                  <c:v>109836</c:v>
                </c:pt>
                <c:pt idx="2">
                  <c:v>109511</c:v>
                </c:pt>
                <c:pt idx="3">
                  <c:v>129791</c:v>
                </c:pt>
                <c:pt idx="4">
                  <c:v>81480</c:v>
                </c:pt>
                <c:pt idx="5">
                  <c:v>18102</c:v>
                </c:pt>
                <c:pt idx="6">
                  <c:v>30320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B-4180-9400-C37EE6BAB5A9}"/>
            </c:ext>
          </c:extLst>
        </c:ser>
        <c:ser>
          <c:idx val="2"/>
          <c:order val="1"/>
          <c:tx>
            <c:strRef>
              <c:f>'PN_Pob x Genero'!$H$29:$I$29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Genero'!$H$31:$H$37</c:f>
              <c:numCache>
                <c:formatCode>#,##0</c:formatCode>
                <c:ptCount val="7"/>
                <c:pt idx="0">
                  <c:v>376202</c:v>
                </c:pt>
                <c:pt idx="1">
                  <c:v>120947</c:v>
                </c:pt>
                <c:pt idx="2">
                  <c:v>120850</c:v>
                </c:pt>
                <c:pt idx="3">
                  <c:v>163749</c:v>
                </c:pt>
                <c:pt idx="4">
                  <c:v>85711</c:v>
                </c:pt>
                <c:pt idx="5">
                  <c:v>21275</c:v>
                </c:pt>
                <c:pt idx="6">
                  <c:v>16306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B-4180-9400-C37EE6BA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43488"/>
        <c:axId val="173345024"/>
      </c:barChart>
      <c:catAx>
        <c:axId val="173343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3345024"/>
        <c:crosses val="autoZero"/>
        <c:auto val="1"/>
        <c:lblAlgn val="ctr"/>
        <c:lblOffset val="100"/>
        <c:noMultiLvlLbl val="0"/>
      </c:catAx>
      <c:valAx>
        <c:axId val="173345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173343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900" b="1"/>
            </a:pPr>
            <a:endParaRPr lang="es-PE"/>
          </a:p>
        </c:txPr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4896292802114"/>
          <c:y val="3.7595442314434256E-2"/>
          <c:w val="0.83164886004482297"/>
          <c:h val="0.756396480659170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'PN_Pob x Genero'!$F$29:$G$29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Genero'!$F$31:$F$37</c:f>
              <c:numCache>
                <c:formatCode>#,##0</c:formatCode>
                <c:ptCount val="7"/>
                <c:pt idx="0">
                  <c:v>325302</c:v>
                </c:pt>
                <c:pt idx="1">
                  <c:v>109836</c:v>
                </c:pt>
                <c:pt idx="2">
                  <c:v>109511</c:v>
                </c:pt>
                <c:pt idx="3">
                  <c:v>129791</c:v>
                </c:pt>
                <c:pt idx="4">
                  <c:v>81480</c:v>
                </c:pt>
                <c:pt idx="5">
                  <c:v>18102</c:v>
                </c:pt>
                <c:pt idx="6">
                  <c:v>30320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5-44AA-A54F-76813320D1A7}"/>
            </c:ext>
          </c:extLst>
        </c:ser>
        <c:ser>
          <c:idx val="2"/>
          <c:order val="1"/>
          <c:tx>
            <c:strRef>
              <c:f>'PN_Pob x Genero'!$H$29:$I$29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Genero'!$H$31:$H$37</c:f>
              <c:numCache>
                <c:formatCode>#,##0</c:formatCode>
                <c:ptCount val="7"/>
                <c:pt idx="0">
                  <c:v>376202</c:v>
                </c:pt>
                <c:pt idx="1">
                  <c:v>120947</c:v>
                </c:pt>
                <c:pt idx="2">
                  <c:v>120850</c:v>
                </c:pt>
                <c:pt idx="3">
                  <c:v>163749</c:v>
                </c:pt>
                <c:pt idx="4">
                  <c:v>85711</c:v>
                </c:pt>
                <c:pt idx="5">
                  <c:v>21275</c:v>
                </c:pt>
                <c:pt idx="6">
                  <c:v>16306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F5-44AA-A54F-76813320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368064"/>
        <c:axId val="173369600"/>
      </c:barChart>
      <c:catAx>
        <c:axId val="17336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3369600"/>
        <c:crosses val="autoZero"/>
        <c:auto val="1"/>
        <c:lblAlgn val="ctr"/>
        <c:lblOffset val="100"/>
        <c:noMultiLvlLbl val="0"/>
      </c:catAx>
      <c:valAx>
        <c:axId val="173369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173368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900" b="1"/>
            </a:pPr>
            <a:endParaRPr lang="es-PE"/>
          </a:p>
        </c:txPr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Piramide_EESS!$I$134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Piramide_EESS!$N$135:$N$151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Piramide_EESS!$O$135:$O$151</c:f>
              <c:numCache>
                <c:formatCode>###0.0</c:formatCode>
                <c:ptCount val="17"/>
                <c:pt idx="0">
                  <c:v>-3.3952621473725588</c:v>
                </c:pt>
                <c:pt idx="1">
                  <c:v>-3.385083030007336</c:v>
                </c:pt>
                <c:pt idx="2">
                  <c:v>-3.1521918447719703</c:v>
                </c:pt>
                <c:pt idx="3">
                  <c:v>-3.22549318993648</c:v>
                </c:pt>
                <c:pt idx="4">
                  <c:v>-3.5131995071903175</c:v>
                </c:pt>
                <c:pt idx="5">
                  <c:v>-4.0512887113588425</c:v>
                </c:pt>
                <c:pt idx="6">
                  <c:v>-4.1234200430330965</c:v>
                </c:pt>
                <c:pt idx="7">
                  <c:v>-4.0553837585747363</c:v>
                </c:pt>
                <c:pt idx="8">
                  <c:v>-3.702215186541101</c:v>
                </c:pt>
                <c:pt idx="9">
                  <c:v>-3.1524258474700217</c:v>
                </c:pt>
                <c:pt idx="10">
                  <c:v>-2.7483031879357567</c:v>
                </c:pt>
                <c:pt idx="11">
                  <c:v>-2.406308244734062</c:v>
                </c:pt>
                <c:pt idx="12">
                  <c:v>-1.8070273350251729</c:v>
                </c:pt>
                <c:pt idx="13">
                  <c:v>-1.4571933014387657</c:v>
                </c:pt>
                <c:pt idx="14">
                  <c:v>-1.1940572674802941</c:v>
                </c:pt>
                <c:pt idx="15">
                  <c:v>-0.81397838517078092</c:v>
                </c:pt>
                <c:pt idx="16">
                  <c:v>-0.87171855091489192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8-442D-BBFA-62F7BA4379D4}"/>
            </c:ext>
          </c:extLst>
        </c:ser>
        <c:ser>
          <c:idx val="1"/>
          <c:order val="1"/>
          <c:tx>
            <c:strRef>
              <c:f>Piramide_EESS!$J$134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Piramide_EESS!$N$135:$N$151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Piramide_EESS!$P$135:$P$151</c:f>
              <c:numCache>
                <c:formatCode>###0.0</c:formatCode>
                <c:ptCount val="17"/>
                <c:pt idx="0">
                  <c:v>3.2658001546757833</c:v>
                </c:pt>
                <c:pt idx="1">
                  <c:v>3.2970980155401191</c:v>
                </c:pt>
                <c:pt idx="2">
                  <c:v>3.3213172947884089</c:v>
                </c:pt>
                <c:pt idx="3">
                  <c:v>3.5217991063436962</c:v>
                </c:pt>
                <c:pt idx="4">
                  <c:v>4.304421129975629</c:v>
                </c:pt>
                <c:pt idx="5">
                  <c:v>4.6129536873560157</c:v>
                </c:pt>
                <c:pt idx="6">
                  <c:v>4.1922168362601226</c:v>
                </c:pt>
                <c:pt idx="7">
                  <c:v>4.128158597668631</c:v>
                </c:pt>
                <c:pt idx="8">
                  <c:v>4.00975323245477</c:v>
                </c:pt>
                <c:pt idx="9">
                  <c:v>3.7851106423257055</c:v>
                </c:pt>
                <c:pt idx="10">
                  <c:v>3.4662819662310702</c:v>
                </c:pt>
                <c:pt idx="11">
                  <c:v>2.9663937025193898</c:v>
                </c:pt>
                <c:pt idx="12">
                  <c:v>2.4174818735660022</c:v>
                </c:pt>
                <c:pt idx="13">
                  <c:v>1.9535715246796796</c:v>
                </c:pt>
                <c:pt idx="14">
                  <c:v>1.46128834865466</c:v>
                </c:pt>
                <c:pt idx="15">
                  <c:v>0.99480397008977517</c:v>
                </c:pt>
                <c:pt idx="16">
                  <c:v>1.2470003779143572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28-442D-BBFA-62F7BA437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7061248"/>
        <c:axId val="217062784"/>
      </c:barChart>
      <c:catAx>
        <c:axId val="21706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217062784"/>
        <c:crosses val="autoZero"/>
        <c:auto val="1"/>
        <c:lblAlgn val="ctr"/>
        <c:lblOffset val="100"/>
        <c:tickLblSkip val="1"/>
        <c:noMultiLvlLbl val="0"/>
      </c:catAx>
      <c:valAx>
        <c:axId val="217062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217061248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4.xml"/><Relationship Id="rId7" Type="http://schemas.openxmlformats.org/officeDocument/2006/relationships/chart" Target="../charts/chart7.xml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image" Target="../media/image1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45</xdr:row>
      <xdr:rowOff>104775</xdr:rowOff>
    </xdr:from>
    <xdr:to>
      <xdr:col>16</xdr:col>
      <xdr:colOff>390525</xdr:colOff>
      <xdr:row>55</xdr:row>
      <xdr:rowOff>285750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251012</xdr:colOff>
      <xdr:row>27</xdr:row>
      <xdr:rowOff>174811</xdr:rowOff>
    </xdr:from>
    <xdr:to>
      <xdr:col>16</xdr:col>
      <xdr:colOff>355787</xdr:colOff>
      <xdr:row>38</xdr:row>
      <xdr:rowOff>19610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47625</xdr:colOff>
      <xdr:row>18</xdr:row>
      <xdr:rowOff>123824</xdr:rowOff>
    </xdr:from>
    <xdr:to>
      <xdr:col>57</xdr:col>
      <xdr:colOff>161925</xdr:colOff>
      <xdr:row>33</xdr:row>
      <xdr:rowOff>152400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2</xdr:col>
      <xdr:colOff>1042147</xdr:colOff>
      <xdr:row>2</xdr:row>
      <xdr:rowOff>140341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2497791" cy="3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373674</xdr:colOff>
      <xdr:row>74</xdr:row>
      <xdr:rowOff>18241</xdr:rowOff>
    </xdr:from>
    <xdr:to>
      <xdr:col>8</xdr:col>
      <xdr:colOff>373674</xdr:colOff>
      <xdr:row>81</xdr:row>
      <xdr:rowOff>93609</xdr:rowOff>
    </xdr:to>
    <xdr:pic>
      <xdr:nvPicPr>
        <xdr:cNvPr id="2" name="3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755674" y="16582216"/>
          <a:ext cx="0" cy="17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586628</xdr:colOff>
      <xdr:row>70</xdr:row>
      <xdr:rowOff>135029</xdr:rowOff>
    </xdr:from>
    <xdr:to>
      <xdr:col>13</xdr:col>
      <xdr:colOff>257736</xdr:colOff>
      <xdr:row>93</xdr:row>
      <xdr:rowOff>112058</xdr:rowOff>
    </xdr:to>
    <xdr:grpSp>
      <xdr:nvGrpSpPr>
        <xdr:cNvPr id="3" name="5 Grup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416363" y="15812058"/>
          <a:ext cx="5038726" cy="5154147"/>
          <a:chOff x="7044829" y="10172336"/>
          <a:chExt cx="5405719" cy="5881966"/>
        </a:xfrm>
      </xdr:grpSpPr>
      <xdr:graphicFrame macro="">
        <xdr:nvGraphicFramePr>
          <xdr:cNvPr id="4" name="2 Gráfico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>
            <a:graphicFrameLocks/>
          </xdr:cNvGraphicFramePr>
        </xdr:nvGraphicFramePr>
        <xdr:xfrm>
          <a:off x="7044829" y="10172336"/>
          <a:ext cx="5405719" cy="58819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5070" y="10315872"/>
            <a:ext cx="1132521" cy="11121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373674</xdr:colOff>
      <xdr:row>52</xdr:row>
      <xdr:rowOff>18241</xdr:rowOff>
    </xdr:from>
    <xdr:to>
      <xdr:col>9</xdr:col>
      <xdr:colOff>373674</xdr:colOff>
      <xdr:row>57</xdr:row>
      <xdr:rowOff>149639</xdr:rowOff>
    </xdr:to>
    <xdr:pic>
      <xdr:nvPicPr>
        <xdr:cNvPr id="6" name="6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9793899" y="11572066"/>
          <a:ext cx="0" cy="1731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593913</xdr:colOff>
      <xdr:row>48</xdr:row>
      <xdr:rowOff>11205</xdr:rowOff>
    </xdr:from>
    <xdr:to>
      <xdr:col>14</xdr:col>
      <xdr:colOff>78441</xdr:colOff>
      <xdr:row>65</xdr:row>
      <xdr:rowOff>78442</xdr:rowOff>
    </xdr:to>
    <xdr:grpSp>
      <xdr:nvGrpSpPr>
        <xdr:cNvPr id="7" name="7 Grup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6219266" y="10298205"/>
          <a:ext cx="5042646" cy="4459943"/>
          <a:chOff x="14703672" y="10483535"/>
          <a:chExt cx="12290150" cy="6455436"/>
        </a:xfrm>
      </xdr:grpSpPr>
      <xdr:graphicFrame macro="">
        <xdr:nvGraphicFramePr>
          <xdr:cNvPr id="8" name="8 Gráfico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aphicFramePr>
            <a:graphicFrameLocks/>
          </xdr:cNvGraphicFramePr>
        </xdr:nvGraphicFramePr>
        <xdr:xfrm>
          <a:off x="14703672" y="10483535"/>
          <a:ext cx="12290150" cy="64554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pic>
        <xdr:nvPicPr>
          <xdr:cNvPr id="9" name="9 Imagen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56614" y="10583813"/>
            <a:ext cx="1890795" cy="11335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302560</xdr:colOff>
      <xdr:row>26</xdr:row>
      <xdr:rowOff>11206</xdr:rowOff>
    </xdr:from>
    <xdr:to>
      <xdr:col>14</xdr:col>
      <xdr:colOff>694765</xdr:colOff>
      <xdr:row>36</xdr:row>
      <xdr:rowOff>206189</xdr:rowOff>
    </xdr:to>
    <xdr:graphicFrame macro="">
      <xdr:nvGraphicFramePr>
        <xdr:cNvPr id="10" name="10 Gráfic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324970</xdr:colOff>
      <xdr:row>26</xdr:row>
      <xdr:rowOff>44824</xdr:rowOff>
    </xdr:from>
    <xdr:to>
      <xdr:col>24</xdr:col>
      <xdr:colOff>515471</xdr:colOff>
      <xdr:row>36</xdr:row>
      <xdr:rowOff>228600</xdr:rowOff>
    </xdr:to>
    <xdr:graphicFrame macro="">
      <xdr:nvGraphicFramePr>
        <xdr:cNvPr id="11" name="11 Gráfic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201706</xdr:colOff>
      <xdr:row>26</xdr:row>
      <xdr:rowOff>33618</xdr:rowOff>
    </xdr:from>
    <xdr:to>
      <xdr:col>33</xdr:col>
      <xdr:colOff>134471</xdr:colOff>
      <xdr:row>36</xdr:row>
      <xdr:rowOff>217394</xdr:rowOff>
    </xdr:to>
    <xdr:graphicFrame macro="">
      <xdr:nvGraphicFramePr>
        <xdr:cNvPr id="12" name="12 Gráfic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366280</xdr:colOff>
      <xdr:row>2</xdr:row>
      <xdr:rowOff>57150</xdr:rowOff>
    </xdr:to>
    <xdr:pic>
      <xdr:nvPicPr>
        <xdr:cNvPr id="13" name="2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228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268942</xdr:colOff>
      <xdr:row>0</xdr:row>
      <xdr:rowOff>0</xdr:rowOff>
    </xdr:from>
    <xdr:to>
      <xdr:col>2</xdr:col>
      <xdr:colOff>1686486</xdr:colOff>
      <xdr:row>1</xdr:row>
      <xdr:rowOff>258217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2" y="0"/>
          <a:ext cx="2599765" cy="448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</xdr:colOff>
      <xdr:row>0</xdr:row>
      <xdr:rowOff>75079</xdr:rowOff>
    </xdr:from>
    <xdr:to>
      <xdr:col>4</xdr:col>
      <xdr:colOff>56029</xdr:colOff>
      <xdr:row>2</xdr:row>
      <xdr:rowOff>227523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88" y="75079"/>
          <a:ext cx="3155016" cy="542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</xdr:colOff>
      <xdr:row>0</xdr:row>
      <xdr:rowOff>75079</xdr:rowOff>
    </xdr:from>
    <xdr:to>
      <xdr:col>3</xdr:col>
      <xdr:colOff>654743</xdr:colOff>
      <xdr:row>2</xdr:row>
      <xdr:rowOff>227523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88" y="75079"/>
          <a:ext cx="3155016" cy="542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373674</xdr:colOff>
      <xdr:row>136</xdr:row>
      <xdr:rowOff>18241</xdr:rowOff>
    </xdr:from>
    <xdr:to>
      <xdr:col>14</xdr:col>
      <xdr:colOff>373674</xdr:colOff>
      <xdr:row>143</xdr:row>
      <xdr:rowOff>93610</xdr:rowOff>
    </xdr:to>
    <xdr:pic>
      <xdr:nvPicPr>
        <xdr:cNvPr id="2" name="3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6774474" y="16591741"/>
          <a:ext cx="0" cy="17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455359</xdr:colOff>
      <xdr:row>132</xdr:row>
      <xdr:rowOff>58430</xdr:rowOff>
    </xdr:from>
    <xdr:to>
      <xdr:col>22</xdr:col>
      <xdr:colOff>40821</xdr:colOff>
      <xdr:row>151</xdr:row>
      <xdr:rowOff>92048</xdr:rowOff>
    </xdr:to>
    <xdr:grpSp>
      <xdr:nvGrpSpPr>
        <xdr:cNvPr id="3" name="5 Grup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1068930" y="6331323"/>
          <a:ext cx="8008284" cy="4605618"/>
          <a:chOff x="7044829" y="10172336"/>
          <a:chExt cx="5405719" cy="5881966"/>
        </a:xfrm>
      </xdr:grpSpPr>
      <xdr:graphicFrame macro="">
        <xdr:nvGraphicFramePr>
          <xdr:cNvPr id="4" name="2 Gráfico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GraphicFramePr>
            <a:graphicFrameLocks/>
          </xdr:cNvGraphicFramePr>
        </xdr:nvGraphicFramePr>
        <xdr:xfrm>
          <a:off x="7044829" y="10172336"/>
          <a:ext cx="5405719" cy="58819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411"/>
          <a:stretch/>
        </xdr:blipFill>
        <xdr:spPr bwMode="auto">
          <a:xfrm>
            <a:off x="11074145" y="10194226"/>
            <a:ext cx="584258" cy="1589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13</xdr:col>
      <xdr:colOff>373674</xdr:colOff>
      <xdr:row>122</xdr:row>
      <xdr:rowOff>18241</xdr:rowOff>
    </xdr:from>
    <xdr:to>
      <xdr:col>13</xdr:col>
      <xdr:colOff>373674</xdr:colOff>
      <xdr:row>127</xdr:row>
      <xdr:rowOff>149640</xdr:rowOff>
    </xdr:to>
    <xdr:pic>
      <xdr:nvPicPr>
        <xdr:cNvPr id="6" name="6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565049" y="11581591"/>
          <a:ext cx="0" cy="17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111125</xdr:colOff>
      <xdr:row>117</xdr:row>
      <xdr:rowOff>171824</xdr:rowOff>
    </xdr:from>
    <xdr:to>
      <xdr:col>22</xdr:col>
      <xdr:colOff>0</xdr:colOff>
      <xdr:row>129</xdr:row>
      <xdr:rowOff>63500</xdr:rowOff>
    </xdr:to>
    <xdr:grpSp>
      <xdr:nvGrpSpPr>
        <xdr:cNvPr id="7" name="7 Grup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14507482" y="2525860"/>
          <a:ext cx="4528911" cy="3402319"/>
          <a:chOff x="14703672" y="10483535"/>
          <a:chExt cx="12290150" cy="6455436"/>
        </a:xfrm>
      </xdr:grpSpPr>
      <xdr:graphicFrame macro="">
        <xdr:nvGraphicFramePr>
          <xdr:cNvPr id="8" name="8 Gráfico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aphicFramePr>
            <a:graphicFrameLocks/>
          </xdr:cNvGraphicFramePr>
        </xdr:nvGraphicFramePr>
        <xdr:xfrm>
          <a:off x="14703672" y="10483535"/>
          <a:ext cx="12290150" cy="64554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pic>
        <xdr:nvPicPr>
          <xdr:cNvPr id="9" name="9 Imagen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6708" t="3390" b="1"/>
          <a:stretch/>
        </xdr:blipFill>
        <xdr:spPr bwMode="auto">
          <a:xfrm>
            <a:off x="23375090" y="10544784"/>
            <a:ext cx="1007657" cy="109516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396875</xdr:colOff>
      <xdr:row>117</xdr:row>
      <xdr:rowOff>156881</xdr:rowOff>
    </xdr:from>
    <xdr:to>
      <xdr:col>15</xdr:col>
      <xdr:colOff>698500</xdr:colOff>
      <xdr:row>129</xdr:row>
      <xdr:rowOff>47625</xdr:rowOff>
    </xdr:to>
    <xdr:graphicFrame macro="">
      <xdr:nvGraphicFramePr>
        <xdr:cNvPr id="10" name="10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212912</xdr:colOff>
      <xdr:row>0</xdr:row>
      <xdr:rowOff>44823</xdr:rowOff>
    </xdr:from>
    <xdr:to>
      <xdr:col>4</xdr:col>
      <xdr:colOff>119263</xdr:colOff>
      <xdr:row>2</xdr:row>
      <xdr:rowOff>58125</xdr:rowOff>
    </xdr:to>
    <xdr:pic>
      <xdr:nvPicPr>
        <xdr:cNvPr id="13" name="2 Imagen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44823"/>
          <a:ext cx="2386853" cy="394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0.21194</cdr:x>
      <cdr:y>0.01103</cdr:y>
    </cdr:from>
    <cdr:to>
      <cdr:x>0.308</cdr:x>
      <cdr:y>0.28134</cdr:y>
    </cdr:to>
    <cdr:pic>
      <cdr:nvPicPr>
        <cdr:cNvPr id="2" name="4 Imagen">
          <a:extLst xmlns:a="http://schemas.openxmlformats.org/drawingml/2006/main">
            <a:ext uri="{FF2B5EF4-FFF2-40B4-BE49-F238E27FC236}">
              <a16:creationId xmlns:a16="http://schemas.microsoft.com/office/drawing/2014/main" id="{2F3C54DF-46D2-4A48-8830-935EA1544B5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51941"/>
        <a:stretch xmlns:a="http://schemas.openxmlformats.org/drawingml/2006/main"/>
      </cdr:blipFill>
      <cdr:spPr bwMode="auto">
        <a:xfrm xmlns:a="http://schemas.openxmlformats.org/drawingml/2006/main">
          <a:off x="1697264" y="50800"/>
          <a:ext cx="769285" cy="1244935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0.36875</cdr:x>
      <cdr:y>0.00693</cdr:y>
    </cdr:from>
    <cdr:to>
      <cdr:x>0.43435</cdr:x>
      <cdr:y>0.18504</cdr:y>
    </cdr:to>
    <cdr:pic>
      <cdr:nvPicPr>
        <cdr:cNvPr id="2" name="9 Imagen">
          <a:extLst xmlns:a="http://schemas.openxmlformats.org/drawingml/2006/main">
            <a:ext uri="{FF2B5EF4-FFF2-40B4-BE49-F238E27FC236}">
              <a16:creationId xmlns:a16="http://schemas.microsoft.com/office/drawing/2014/main" id="{545C70E3-79ED-45F2-AEAE-490C70A07D6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t="-1429" r="57361" b="-1"/>
        <a:stretch xmlns:a="http://schemas.openxmlformats.org/drawingml/2006/main"/>
      </cdr:blipFill>
      <cdr:spPr bwMode="auto">
        <a:xfrm xmlns:a="http://schemas.openxmlformats.org/drawingml/2006/main">
          <a:off x="1670050" y="23586"/>
          <a:ext cx="297089" cy="605995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3:BE61"/>
  <sheetViews>
    <sheetView showGridLines="0" zoomScale="85" zoomScaleNormal="85" workbookViewId="0">
      <pane xSplit="6" ySplit="10" topLeftCell="J38" activePane="bottomRight" state="frozen"/>
      <selection activeCell="E3" sqref="E3:AC3"/>
      <selection pane="topRight" activeCell="E3" sqref="E3:AC3"/>
      <selection pane="bottomLeft" activeCell="E3" sqref="E3:AC3"/>
      <selection pane="bottomRight" activeCell="T30" sqref="T30"/>
    </sheetView>
  </sheetViews>
  <sheetFormatPr baseColWidth="10" defaultRowHeight="12.75" x14ac:dyDescent="0.25"/>
  <cols>
    <col min="1" max="1" width="7" style="7" customWidth="1"/>
    <col min="2" max="2" width="15.5703125" style="7" customWidth="1"/>
    <col min="3" max="3" width="17.28515625" style="7"/>
    <col min="4" max="4" width="21" style="7" customWidth="1"/>
    <col min="5" max="5" width="23.7109375" style="7" customWidth="1"/>
    <col min="6" max="43" width="10.7109375" style="7" customWidth="1"/>
    <col min="44" max="44" width="11.5703125" style="7" customWidth="1"/>
    <col min="45" max="50" width="12.42578125" style="7" customWidth="1"/>
    <col min="51" max="51" width="17.28515625" style="7"/>
    <col min="52" max="52" width="13.42578125" style="7" customWidth="1"/>
    <col min="53" max="57" width="13.7109375" style="7" customWidth="1"/>
    <col min="58" max="58" width="7" style="7" customWidth="1"/>
    <col min="59" max="16384" width="11.42578125" style="7"/>
  </cols>
  <sheetData>
    <row r="3" spans="1:57" ht="23.25" x14ac:dyDescent="0.25">
      <c r="B3" s="6"/>
      <c r="E3" s="6" t="s">
        <v>260</v>
      </c>
    </row>
    <row r="4" spans="1:57" ht="6.75" customHeight="1" x14ac:dyDescent="0.25"/>
    <row r="5" spans="1:57" ht="6.75" customHeight="1" x14ac:dyDescent="0.25"/>
    <row r="6" spans="1:57" ht="6.75" customHeight="1" x14ac:dyDescent="0.25"/>
    <row r="7" spans="1:57" ht="6.75" customHeight="1" thickBot="1" x14ac:dyDescent="0.3"/>
    <row r="8" spans="1:57" ht="22.5" customHeight="1" thickBot="1" x14ac:dyDescent="0.3">
      <c r="A8" s="308" t="s">
        <v>142</v>
      </c>
      <c r="B8" s="310" t="s">
        <v>143</v>
      </c>
      <c r="C8" s="310" t="s">
        <v>144</v>
      </c>
      <c r="D8" s="310" t="s">
        <v>145</v>
      </c>
      <c r="E8" s="312" t="s">
        <v>146</v>
      </c>
      <c r="F8" s="334" t="s">
        <v>111</v>
      </c>
      <c r="G8" s="335"/>
      <c r="H8" s="330" t="s">
        <v>4</v>
      </c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2"/>
      <c r="AB8" s="330" t="s">
        <v>187</v>
      </c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3"/>
      <c r="AO8" s="246"/>
      <c r="AP8" s="316" t="s">
        <v>206</v>
      </c>
      <c r="AQ8" s="317"/>
      <c r="AR8" s="318"/>
      <c r="AS8" s="319" t="s">
        <v>209</v>
      </c>
      <c r="AT8" s="321" t="s">
        <v>210</v>
      </c>
      <c r="AU8" s="323" t="s">
        <v>211</v>
      </c>
      <c r="AV8" s="324"/>
      <c r="AW8" s="325"/>
      <c r="AX8" s="326" t="s">
        <v>215</v>
      </c>
      <c r="AZ8" s="314" t="s">
        <v>112</v>
      </c>
      <c r="BA8" s="314" t="s">
        <v>136</v>
      </c>
      <c r="BB8" s="314" t="s">
        <v>137</v>
      </c>
      <c r="BC8" s="314" t="s">
        <v>138</v>
      </c>
      <c r="BD8" s="314" t="s">
        <v>139</v>
      </c>
      <c r="BE8" s="314" t="s">
        <v>140</v>
      </c>
    </row>
    <row r="9" spans="1:57" ht="22.5" customHeight="1" thickBot="1" x14ac:dyDescent="0.3">
      <c r="A9" s="309"/>
      <c r="B9" s="311"/>
      <c r="C9" s="311"/>
      <c r="D9" s="311"/>
      <c r="E9" s="313"/>
      <c r="F9" s="47" t="s">
        <v>112</v>
      </c>
      <c r="G9" s="48" t="s">
        <v>5</v>
      </c>
      <c r="H9" s="56" t="s">
        <v>6</v>
      </c>
      <c r="I9" s="57" t="s">
        <v>7</v>
      </c>
      <c r="J9" s="57" t="s">
        <v>8</v>
      </c>
      <c r="K9" s="57" t="s">
        <v>9</v>
      </c>
      <c r="L9" s="57" t="s">
        <v>10</v>
      </c>
      <c r="M9" s="57" t="s">
        <v>11</v>
      </c>
      <c r="N9" s="58" t="s">
        <v>113</v>
      </c>
      <c r="O9" s="58" t="s">
        <v>114</v>
      </c>
      <c r="P9" s="58" t="s">
        <v>115</v>
      </c>
      <c r="Q9" s="58" t="s">
        <v>116</v>
      </c>
      <c r="R9" s="58" t="s">
        <v>117</v>
      </c>
      <c r="S9" s="58" t="s">
        <v>118</v>
      </c>
      <c r="T9" s="58" t="s">
        <v>119</v>
      </c>
      <c r="U9" s="58" t="s">
        <v>120</v>
      </c>
      <c r="V9" s="58" t="s">
        <v>121</v>
      </c>
      <c r="W9" s="58" t="s">
        <v>122</v>
      </c>
      <c r="X9" s="58" t="s">
        <v>123</v>
      </c>
      <c r="Y9" s="58" t="s">
        <v>124</v>
      </c>
      <c r="Z9" s="58" t="s">
        <v>125</v>
      </c>
      <c r="AA9" s="58" t="s">
        <v>126</v>
      </c>
      <c r="AB9" s="58" t="s">
        <v>193</v>
      </c>
      <c r="AC9" s="58" t="s">
        <v>194</v>
      </c>
      <c r="AD9" s="58" t="s">
        <v>195</v>
      </c>
      <c r="AE9" s="58" t="s">
        <v>196</v>
      </c>
      <c r="AF9" s="58" t="s">
        <v>197</v>
      </c>
      <c r="AG9" s="58" t="s">
        <v>198</v>
      </c>
      <c r="AH9" s="58" t="s">
        <v>199</v>
      </c>
      <c r="AI9" s="58" t="s">
        <v>200</v>
      </c>
      <c r="AJ9" s="58" t="s">
        <v>201</v>
      </c>
      <c r="AK9" s="58" t="s">
        <v>202</v>
      </c>
      <c r="AL9" s="58" t="s">
        <v>203</v>
      </c>
      <c r="AM9" s="58" t="s">
        <v>204</v>
      </c>
      <c r="AN9" s="59" t="s">
        <v>205</v>
      </c>
      <c r="AO9" s="59" t="s">
        <v>259</v>
      </c>
      <c r="AP9" s="50" t="s">
        <v>207</v>
      </c>
      <c r="AQ9" s="51" t="s">
        <v>216</v>
      </c>
      <c r="AR9" s="52" t="s">
        <v>208</v>
      </c>
      <c r="AS9" s="320"/>
      <c r="AT9" s="322"/>
      <c r="AU9" s="62" t="s">
        <v>212</v>
      </c>
      <c r="AV9" s="63" t="s">
        <v>213</v>
      </c>
      <c r="AW9" s="64" t="s">
        <v>214</v>
      </c>
      <c r="AX9" s="327"/>
      <c r="AZ9" s="315"/>
      <c r="BA9" s="315"/>
      <c r="BB9" s="315"/>
      <c r="BC9" s="315"/>
      <c r="BD9" s="315"/>
      <c r="BE9" s="315"/>
    </row>
    <row r="10" spans="1:57" ht="22.5" customHeight="1" thickBot="1" x14ac:dyDescent="0.3">
      <c r="A10" s="65"/>
      <c r="B10" s="45" t="s">
        <v>148</v>
      </c>
      <c r="C10" s="45" t="s">
        <v>149</v>
      </c>
      <c r="D10" s="45" t="s">
        <v>149</v>
      </c>
      <c r="E10" s="46" t="s">
        <v>148</v>
      </c>
      <c r="F10" s="44">
        <f>+SUM(F11:F17)</f>
        <v>1709382</v>
      </c>
      <c r="G10" s="61">
        <f t="shared" ref="G10:AX10" si="0">+SUM(G11:G17)</f>
        <v>140892</v>
      </c>
      <c r="H10" s="60">
        <f t="shared" si="0"/>
        <v>18911</v>
      </c>
      <c r="I10" s="43">
        <f t="shared" si="0"/>
        <v>21250</v>
      </c>
      <c r="J10" s="43">
        <f t="shared" si="0"/>
        <v>22796</v>
      </c>
      <c r="K10" s="43">
        <f t="shared" si="0"/>
        <v>25035</v>
      </c>
      <c r="L10" s="43">
        <f t="shared" si="0"/>
        <v>25871</v>
      </c>
      <c r="M10" s="43">
        <f t="shared" si="0"/>
        <v>27029</v>
      </c>
      <c r="N10" s="43">
        <f t="shared" si="0"/>
        <v>21885</v>
      </c>
      <c r="O10" s="43">
        <f t="shared" si="0"/>
        <v>21459</v>
      </c>
      <c r="P10" s="43">
        <f t="shared" si="0"/>
        <v>21691</v>
      </c>
      <c r="Q10" s="43">
        <f t="shared" si="0"/>
        <v>22160</v>
      </c>
      <c r="R10" s="43">
        <f t="shared" si="0"/>
        <v>21911</v>
      </c>
      <c r="S10" s="43">
        <f t="shared" si="0"/>
        <v>22116</v>
      </c>
      <c r="T10" s="43">
        <f t="shared" si="0"/>
        <v>22247</v>
      </c>
      <c r="U10" s="43">
        <f t="shared" si="0"/>
        <v>22043</v>
      </c>
      <c r="V10" s="43">
        <f t="shared" si="0"/>
        <v>22340</v>
      </c>
      <c r="W10" s="43">
        <f t="shared" si="0"/>
        <v>22250</v>
      </c>
      <c r="X10" s="43">
        <f t="shared" si="0"/>
        <v>22473</v>
      </c>
      <c r="Y10" s="43">
        <f t="shared" si="0"/>
        <v>22763</v>
      </c>
      <c r="Z10" s="43">
        <f t="shared" si="0"/>
        <v>23510</v>
      </c>
      <c r="AA10" s="43">
        <f t="shared" si="0"/>
        <v>24341</v>
      </c>
      <c r="AB10" s="43">
        <f t="shared" si="0"/>
        <v>133633</v>
      </c>
      <c r="AC10" s="43">
        <f t="shared" si="0"/>
        <v>148105</v>
      </c>
      <c r="AD10" s="43">
        <f t="shared" si="0"/>
        <v>142146</v>
      </c>
      <c r="AE10" s="43">
        <f t="shared" si="0"/>
        <v>139888</v>
      </c>
      <c r="AF10" s="43">
        <f t="shared" si="0"/>
        <v>131827</v>
      </c>
      <c r="AG10" s="43">
        <f t="shared" si="0"/>
        <v>118589</v>
      </c>
      <c r="AH10" s="43">
        <f t="shared" si="0"/>
        <v>106231</v>
      </c>
      <c r="AI10" s="43">
        <f t="shared" si="0"/>
        <v>91840</v>
      </c>
      <c r="AJ10" s="43">
        <f t="shared" si="0"/>
        <v>72213</v>
      </c>
      <c r="AK10" s="43">
        <f t="shared" si="0"/>
        <v>58303</v>
      </c>
      <c r="AL10" s="43">
        <f t="shared" si="0"/>
        <v>45390</v>
      </c>
      <c r="AM10" s="43">
        <f t="shared" si="0"/>
        <v>30919</v>
      </c>
      <c r="AN10" s="43">
        <f t="shared" si="0"/>
        <v>18829</v>
      </c>
      <c r="AO10" s="43">
        <f t="shared" ref="AO10" si="1">+SUM(AO11:AO17)</f>
        <v>17388</v>
      </c>
      <c r="AP10" s="49">
        <f t="shared" si="0"/>
        <v>1304</v>
      </c>
      <c r="AQ10" s="49">
        <f t="shared" si="0"/>
        <v>12434</v>
      </c>
      <c r="AR10" s="49">
        <f t="shared" si="0"/>
        <v>12638</v>
      </c>
      <c r="AS10" s="43">
        <f t="shared" si="0"/>
        <v>28777</v>
      </c>
      <c r="AT10" s="49">
        <f t="shared" si="0"/>
        <v>906550</v>
      </c>
      <c r="AU10" s="49">
        <f t="shared" si="0"/>
        <v>56774</v>
      </c>
      <c r="AV10" s="49">
        <f t="shared" si="0"/>
        <v>60201</v>
      </c>
      <c r="AW10" s="49">
        <f t="shared" si="0"/>
        <v>427903</v>
      </c>
      <c r="AX10" s="49">
        <f t="shared" si="0"/>
        <v>36433</v>
      </c>
      <c r="AZ10" s="9">
        <f>+SUM(AZ11:AZ17)</f>
        <v>1709382</v>
      </c>
      <c r="BA10" s="9">
        <f t="shared" ref="BA10:BE10" si="2">+SUM(BA11:BA17)</f>
        <v>272114</v>
      </c>
      <c r="BB10" s="9">
        <f t="shared" si="2"/>
        <v>134116</v>
      </c>
      <c r="BC10" s="9">
        <f t="shared" si="2"/>
        <v>329589</v>
      </c>
      <c r="BD10" s="9">
        <f t="shared" si="2"/>
        <v>730521</v>
      </c>
      <c r="BE10" s="9">
        <f t="shared" si="2"/>
        <v>243042</v>
      </c>
    </row>
    <row r="11" spans="1:57" ht="14.25" customHeight="1" x14ac:dyDescent="0.25">
      <c r="A11" s="7" t="s">
        <v>127</v>
      </c>
      <c r="B11" s="7" t="s">
        <v>150</v>
      </c>
      <c r="C11" s="7" t="s">
        <v>149</v>
      </c>
      <c r="D11" s="7" t="s">
        <v>149</v>
      </c>
      <c r="E11" s="7" t="s">
        <v>17</v>
      </c>
      <c r="F11" s="69">
        <f>SUM(H11:AO11)</f>
        <v>230361</v>
      </c>
      <c r="G11" s="66">
        <f t="shared" ref="G11" si="3">SUM(H11:M11)</f>
        <v>20255</v>
      </c>
      <c r="H11" s="230">
        <v>2811</v>
      </c>
      <c r="I11" s="230">
        <v>3163</v>
      </c>
      <c r="J11" s="230">
        <v>3234</v>
      </c>
      <c r="K11" s="230">
        <v>3593</v>
      </c>
      <c r="L11" s="230">
        <v>3605</v>
      </c>
      <c r="M11" s="230">
        <v>3849</v>
      </c>
      <c r="N11" s="230">
        <v>2982</v>
      </c>
      <c r="O11" s="230">
        <v>2908</v>
      </c>
      <c r="P11" s="230">
        <v>2895</v>
      </c>
      <c r="Q11" s="230">
        <v>2970</v>
      </c>
      <c r="R11" s="230">
        <v>2946</v>
      </c>
      <c r="S11" s="230">
        <v>2967</v>
      </c>
      <c r="T11" s="230">
        <v>2990</v>
      </c>
      <c r="U11" s="230">
        <v>2914</v>
      </c>
      <c r="V11" s="230">
        <v>2968</v>
      </c>
      <c r="W11" s="230">
        <v>2973</v>
      </c>
      <c r="X11" s="230">
        <v>3045</v>
      </c>
      <c r="Y11" s="230">
        <v>3175</v>
      </c>
      <c r="Z11" s="230">
        <v>3084</v>
      </c>
      <c r="AA11" s="230">
        <v>3216</v>
      </c>
      <c r="AB11" s="230">
        <v>17875</v>
      </c>
      <c r="AC11" s="230">
        <v>19456</v>
      </c>
      <c r="AD11" s="230">
        <v>18890</v>
      </c>
      <c r="AE11" s="230">
        <v>18533</v>
      </c>
      <c r="AF11" s="230">
        <v>17338</v>
      </c>
      <c r="AG11" s="230">
        <v>15856</v>
      </c>
      <c r="AH11" s="230">
        <v>14396</v>
      </c>
      <c r="AI11" s="230">
        <v>12569</v>
      </c>
      <c r="AJ11" s="230">
        <v>10129</v>
      </c>
      <c r="AK11" s="230">
        <v>7927</v>
      </c>
      <c r="AL11" s="230">
        <v>5995</v>
      </c>
      <c r="AM11" s="230">
        <v>4012</v>
      </c>
      <c r="AN11" s="230">
        <v>2626</v>
      </c>
      <c r="AO11" s="230">
        <v>2471</v>
      </c>
      <c r="AP11" s="230">
        <v>170</v>
      </c>
      <c r="AQ11" s="230">
        <v>1453</v>
      </c>
      <c r="AR11" s="230">
        <v>1557</v>
      </c>
      <c r="AS11" s="230">
        <v>3687</v>
      </c>
      <c r="AT11" s="230">
        <v>120242</v>
      </c>
      <c r="AU11" s="230">
        <v>7559</v>
      </c>
      <c r="AV11" s="230">
        <v>8146</v>
      </c>
      <c r="AW11" s="230">
        <v>57091</v>
      </c>
      <c r="AX11" s="176">
        <v>4632</v>
      </c>
      <c r="AZ11" s="10">
        <f>+SUM(BA11:BE11)</f>
        <v>230361</v>
      </c>
      <c r="BA11" s="26">
        <f>SUM(H11:S11)</f>
        <v>37923</v>
      </c>
      <c r="BB11" s="26">
        <f>+SUM(T11,U11,V11,W11,X11,Y11)</f>
        <v>18065</v>
      </c>
      <c r="BC11" s="26">
        <f>++SUM(Z11,AA11,AB11,AC11)</f>
        <v>43631</v>
      </c>
      <c r="BD11" s="26">
        <f>+SUM(AD11,AE11,AF11,AG11,AH11,AI11)</f>
        <v>97582</v>
      </c>
      <c r="BE11" s="26">
        <f>+SUM(AJ11,AK11,AL11,AM11,AN11,AO11)</f>
        <v>33160</v>
      </c>
    </row>
    <row r="12" spans="1:57" ht="14.25" customHeight="1" x14ac:dyDescent="0.25">
      <c r="A12" s="7" t="s">
        <v>128</v>
      </c>
      <c r="B12" s="7" t="s">
        <v>150</v>
      </c>
      <c r="C12" s="7" t="s">
        <v>149</v>
      </c>
      <c r="D12" s="7" t="s">
        <v>149</v>
      </c>
      <c r="E12" s="7" t="s">
        <v>23</v>
      </c>
      <c r="F12" s="70">
        <f t="shared" ref="F12:F17" si="4">SUM(H12:AO12)</f>
        <v>230783</v>
      </c>
      <c r="G12" s="67">
        <f t="shared" ref="G12:G17" si="5">SUM(H12:M12)</f>
        <v>22783</v>
      </c>
      <c r="H12" s="230">
        <v>3005</v>
      </c>
      <c r="I12" s="230">
        <v>3367</v>
      </c>
      <c r="J12" s="230">
        <v>3737</v>
      </c>
      <c r="K12" s="230">
        <v>3987</v>
      </c>
      <c r="L12" s="230">
        <v>4264</v>
      </c>
      <c r="M12" s="230">
        <v>4423</v>
      </c>
      <c r="N12" s="230">
        <v>2912</v>
      </c>
      <c r="O12" s="230">
        <v>2968</v>
      </c>
      <c r="P12" s="230">
        <v>2909</v>
      </c>
      <c r="Q12" s="230">
        <v>2970</v>
      </c>
      <c r="R12" s="230">
        <v>3014</v>
      </c>
      <c r="S12" s="230">
        <v>3008</v>
      </c>
      <c r="T12" s="230">
        <v>3060</v>
      </c>
      <c r="U12" s="230">
        <v>3065</v>
      </c>
      <c r="V12" s="230">
        <v>3062</v>
      </c>
      <c r="W12" s="230">
        <v>3007</v>
      </c>
      <c r="X12" s="230">
        <v>2992</v>
      </c>
      <c r="Y12" s="230">
        <v>3115</v>
      </c>
      <c r="Z12" s="230">
        <v>2948</v>
      </c>
      <c r="AA12" s="230">
        <v>3120</v>
      </c>
      <c r="AB12" s="230">
        <v>17230</v>
      </c>
      <c r="AC12" s="230">
        <v>19926</v>
      </c>
      <c r="AD12" s="230">
        <v>19384</v>
      </c>
      <c r="AE12" s="230">
        <v>18459</v>
      </c>
      <c r="AF12" s="230">
        <v>17824</v>
      </c>
      <c r="AG12" s="230">
        <v>15910</v>
      </c>
      <c r="AH12" s="230">
        <v>13904</v>
      </c>
      <c r="AI12" s="230">
        <v>12043</v>
      </c>
      <c r="AJ12" s="230">
        <v>9343</v>
      </c>
      <c r="AK12" s="230">
        <v>7639</v>
      </c>
      <c r="AL12" s="230">
        <v>6067</v>
      </c>
      <c r="AM12" s="230">
        <v>3897</v>
      </c>
      <c r="AN12" s="230">
        <v>2278</v>
      </c>
      <c r="AO12" s="230">
        <v>1946</v>
      </c>
      <c r="AP12" s="230">
        <v>207</v>
      </c>
      <c r="AQ12" s="230">
        <v>1720</v>
      </c>
      <c r="AR12" s="230">
        <v>1794</v>
      </c>
      <c r="AS12" s="230">
        <v>4307</v>
      </c>
      <c r="AT12" s="230">
        <v>119482</v>
      </c>
      <c r="AU12" s="230">
        <v>7883</v>
      </c>
      <c r="AV12" s="230">
        <v>8165</v>
      </c>
      <c r="AW12" s="230">
        <v>54530</v>
      </c>
      <c r="AX12" s="176">
        <v>5408</v>
      </c>
      <c r="AZ12" s="10">
        <f t="shared" ref="AZ12:AZ17" si="6">+SUM(BA12:BE12)</f>
        <v>230783</v>
      </c>
      <c r="BA12" s="26">
        <f t="shared" ref="BA12:BA17" si="7">SUM(H12:S12)</f>
        <v>40564</v>
      </c>
      <c r="BB12" s="26">
        <f t="shared" ref="BB12:BB17" si="8">+SUM(T12,U12,V12,W12,X12,Y12)</f>
        <v>18301</v>
      </c>
      <c r="BC12" s="26">
        <f t="shared" ref="BC12:BC17" si="9">++SUM(Z12,AA12,AB12,AC12)</f>
        <v>43224</v>
      </c>
      <c r="BD12" s="26">
        <f t="shared" ref="BD12:BD17" si="10">+SUM(AD12,AE12,AF12,AG12,AH12,AI12)</f>
        <v>97524</v>
      </c>
      <c r="BE12" s="26">
        <f t="shared" ref="BE12:BE17" si="11">+SUM(AJ12,AK12,AL12,AM12,AN12,AO12)</f>
        <v>31170</v>
      </c>
    </row>
    <row r="13" spans="1:57" ht="14.25" customHeight="1" x14ac:dyDescent="0.25">
      <c r="A13" s="7" t="s">
        <v>129</v>
      </c>
      <c r="B13" s="7" t="s">
        <v>150</v>
      </c>
      <c r="C13" s="7" t="s">
        <v>149</v>
      </c>
      <c r="D13" s="7" t="s">
        <v>149</v>
      </c>
      <c r="E13" s="7" t="s">
        <v>14</v>
      </c>
      <c r="F13" s="70">
        <f t="shared" si="4"/>
        <v>701504</v>
      </c>
      <c r="G13" s="67">
        <f t="shared" si="5"/>
        <v>60762</v>
      </c>
      <c r="H13" s="180">
        <v>8242</v>
      </c>
      <c r="I13" s="180">
        <v>9325</v>
      </c>
      <c r="J13" s="180">
        <v>9918</v>
      </c>
      <c r="K13" s="180">
        <v>10690</v>
      </c>
      <c r="L13" s="180">
        <v>11012</v>
      </c>
      <c r="M13" s="180">
        <v>11575</v>
      </c>
      <c r="N13" s="180">
        <v>9500</v>
      </c>
      <c r="O13" s="180">
        <v>9286</v>
      </c>
      <c r="P13" s="180">
        <v>9279</v>
      </c>
      <c r="Q13" s="180">
        <v>9381</v>
      </c>
      <c r="R13" s="180">
        <v>9208</v>
      </c>
      <c r="S13" s="180">
        <v>9483</v>
      </c>
      <c r="T13" s="180">
        <v>9434</v>
      </c>
      <c r="U13" s="180">
        <v>9286</v>
      </c>
      <c r="V13" s="180">
        <v>9372</v>
      </c>
      <c r="W13" s="180">
        <v>9346</v>
      </c>
      <c r="X13" s="180">
        <v>9365</v>
      </c>
      <c r="Y13" s="180">
        <v>9340</v>
      </c>
      <c r="Z13" s="180">
        <v>9841</v>
      </c>
      <c r="AA13" s="180">
        <v>10189</v>
      </c>
      <c r="AB13" s="180">
        <v>56145</v>
      </c>
      <c r="AC13" s="180">
        <v>62097</v>
      </c>
      <c r="AD13" s="180">
        <v>59539</v>
      </c>
      <c r="AE13" s="180">
        <v>58384</v>
      </c>
      <c r="AF13" s="180">
        <v>53702</v>
      </c>
      <c r="AG13" s="180">
        <v>47885</v>
      </c>
      <c r="AH13" s="180">
        <v>43049</v>
      </c>
      <c r="AI13" s="180">
        <v>36841</v>
      </c>
      <c r="AJ13" s="180">
        <v>28310</v>
      </c>
      <c r="AK13" s="180">
        <v>22065</v>
      </c>
      <c r="AL13" s="180">
        <v>16593</v>
      </c>
      <c r="AM13" s="180">
        <v>11222</v>
      </c>
      <c r="AN13" s="180">
        <v>6740</v>
      </c>
      <c r="AO13" s="180">
        <v>5860</v>
      </c>
      <c r="AP13" s="180">
        <v>588</v>
      </c>
      <c r="AQ13" s="180">
        <v>5562</v>
      </c>
      <c r="AR13" s="180">
        <v>5693</v>
      </c>
      <c r="AS13" s="180">
        <v>11968</v>
      </c>
      <c r="AT13" s="180">
        <v>376748</v>
      </c>
      <c r="AU13" s="180">
        <v>24191</v>
      </c>
      <c r="AV13" s="180">
        <v>25097</v>
      </c>
      <c r="AW13" s="180">
        <v>178035</v>
      </c>
      <c r="AX13" s="247">
        <v>15027</v>
      </c>
      <c r="AZ13" s="10">
        <f t="shared" si="6"/>
        <v>701504</v>
      </c>
      <c r="BA13" s="26">
        <f t="shared" si="7"/>
        <v>116899</v>
      </c>
      <c r="BB13" s="26">
        <f t="shared" si="8"/>
        <v>56143</v>
      </c>
      <c r="BC13" s="26">
        <f t="shared" si="9"/>
        <v>138272</v>
      </c>
      <c r="BD13" s="26">
        <f t="shared" si="10"/>
        <v>299400</v>
      </c>
      <c r="BE13" s="26">
        <f t="shared" si="11"/>
        <v>90790</v>
      </c>
    </row>
    <row r="14" spans="1:57" ht="14.25" customHeight="1" x14ac:dyDescent="0.25">
      <c r="A14" s="7" t="s">
        <v>130</v>
      </c>
      <c r="B14" s="7" t="s">
        <v>150</v>
      </c>
      <c r="C14" s="7" t="s">
        <v>149</v>
      </c>
      <c r="D14" s="7" t="s">
        <v>149</v>
      </c>
      <c r="E14" s="7" t="s">
        <v>69</v>
      </c>
      <c r="F14" s="70">
        <f t="shared" si="4"/>
        <v>167191</v>
      </c>
      <c r="G14" s="67">
        <f t="shared" si="5"/>
        <v>11475</v>
      </c>
      <c r="H14" s="230">
        <v>1316</v>
      </c>
      <c r="I14" s="230">
        <v>1671</v>
      </c>
      <c r="J14" s="230">
        <v>1911</v>
      </c>
      <c r="K14" s="230">
        <v>2142</v>
      </c>
      <c r="L14" s="230">
        <v>2206</v>
      </c>
      <c r="M14" s="230">
        <v>2229</v>
      </c>
      <c r="N14" s="230">
        <v>1566</v>
      </c>
      <c r="O14" s="230">
        <v>1581</v>
      </c>
      <c r="P14" s="230">
        <v>1623</v>
      </c>
      <c r="Q14" s="230">
        <v>1673</v>
      </c>
      <c r="R14" s="230">
        <v>1712</v>
      </c>
      <c r="S14" s="230">
        <v>1789</v>
      </c>
      <c r="T14" s="230">
        <v>1821</v>
      </c>
      <c r="U14" s="230">
        <v>1814</v>
      </c>
      <c r="V14" s="230">
        <v>1919</v>
      </c>
      <c r="W14" s="230">
        <v>1887</v>
      </c>
      <c r="X14" s="230">
        <v>1963</v>
      </c>
      <c r="Y14" s="230">
        <v>2092</v>
      </c>
      <c r="Z14" s="230">
        <v>2133</v>
      </c>
      <c r="AA14" s="230">
        <v>2231</v>
      </c>
      <c r="AB14" s="230">
        <v>12215</v>
      </c>
      <c r="AC14" s="230">
        <v>12746</v>
      </c>
      <c r="AD14" s="230">
        <v>12666</v>
      </c>
      <c r="AE14" s="230">
        <v>12735</v>
      </c>
      <c r="AF14" s="230">
        <v>12574</v>
      </c>
      <c r="AG14" s="230">
        <v>12128</v>
      </c>
      <c r="AH14" s="230">
        <v>10938</v>
      </c>
      <c r="AI14" s="230">
        <v>10069</v>
      </c>
      <c r="AJ14" s="230">
        <v>8398</v>
      </c>
      <c r="AK14" s="230">
        <v>7757</v>
      </c>
      <c r="AL14" s="230">
        <v>6726</v>
      </c>
      <c r="AM14" s="230">
        <v>4913</v>
      </c>
      <c r="AN14" s="230">
        <v>3008</v>
      </c>
      <c r="AO14" s="230">
        <v>3039</v>
      </c>
      <c r="AP14" s="230">
        <v>110</v>
      </c>
      <c r="AQ14" s="230">
        <v>841</v>
      </c>
      <c r="AR14" s="230">
        <v>585</v>
      </c>
      <c r="AS14" s="230">
        <v>1742</v>
      </c>
      <c r="AT14" s="230">
        <v>84567</v>
      </c>
      <c r="AU14" s="230">
        <v>4361</v>
      </c>
      <c r="AV14" s="230">
        <v>5294</v>
      </c>
      <c r="AW14" s="230">
        <v>39605</v>
      </c>
      <c r="AX14" s="176">
        <v>2189</v>
      </c>
      <c r="AZ14" s="10">
        <f t="shared" si="6"/>
        <v>167191</v>
      </c>
      <c r="BA14" s="26">
        <f t="shared" si="7"/>
        <v>21419</v>
      </c>
      <c r="BB14" s="26">
        <f t="shared" si="8"/>
        <v>11496</v>
      </c>
      <c r="BC14" s="26">
        <f t="shared" si="9"/>
        <v>29325</v>
      </c>
      <c r="BD14" s="26">
        <f t="shared" si="10"/>
        <v>71110</v>
      </c>
      <c r="BE14" s="26">
        <f t="shared" si="11"/>
        <v>33841</v>
      </c>
    </row>
    <row r="15" spans="1:57" ht="14.25" customHeight="1" x14ac:dyDescent="0.25">
      <c r="A15" s="7" t="s">
        <v>131</v>
      </c>
      <c r="B15" s="7" t="s">
        <v>150</v>
      </c>
      <c r="C15" s="7" t="s">
        <v>149</v>
      </c>
      <c r="D15" s="7" t="s">
        <v>149</v>
      </c>
      <c r="E15" s="7" t="s">
        <v>76</v>
      </c>
      <c r="F15" s="70">
        <f t="shared" si="4"/>
        <v>39377</v>
      </c>
      <c r="G15" s="67">
        <f t="shared" si="5"/>
        <v>3071</v>
      </c>
      <c r="H15" s="230">
        <v>502</v>
      </c>
      <c r="I15" s="230">
        <v>437</v>
      </c>
      <c r="J15" s="230">
        <v>482</v>
      </c>
      <c r="K15" s="230">
        <v>555</v>
      </c>
      <c r="L15" s="230">
        <v>559</v>
      </c>
      <c r="M15" s="230">
        <v>536</v>
      </c>
      <c r="N15" s="230">
        <v>521</v>
      </c>
      <c r="O15" s="230">
        <v>512</v>
      </c>
      <c r="P15" s="230">
        <v>545</v>
      </c>
      <c r="Q15" s="230">
        <v>521</v>
      </c>
      <c r="R15" s="230">
        <v>492</v>
      </c>
      <c r="S15" s="230">
        <v>525</v>
      </c>
      <c r="T15" s="230">
        <v>561</v>
      </c>
      <c r="U15" s="230">
        <v>541</v>
      </c>
      <c r="V15" s="230">
        <v>592</v>
      </c>
      <c r="W15" s="230">
        <v>513</v>
      </c>
      <c r="X15" s="230">
        <v>543</v>
      </c>
      <c r="Y15" s="230">
        <v>549</v>
      </c>
      <c r="Z15" s="230">
        <v>539</v>
      </c>
      <c r="AA15" s="230">
        <v>582</v>
      </c>
      <c r="AB15" s="230">
        <v>3119</v>
      </c>
      <c r="AC15" s="230">
        <v>3520</v>
      </c>
      <c r="AD15" s="230">
        <v>3216</v>
      </c>
      <c r="AE15" s="230">
        <v>3254</v>
      </c>
      <c r="AF15" s="230">
        <v>3073</v>
      </c>
      <c r="AG15" s="230">
        <v>2847</v>
      </c>
      <c r="AH15" s="230">
        <v>2466</v>
      </c>
      <c r="AI15" s="230">
        <v>1982</v>
      </c>
      <c r="AJ15" s="230">
        <v>1672</v>
      </c>
      <c r="AK15" s="230">
        <v>1294</v>
      </c>
      <c r="AL15" s="230">
        <v>975</v>
      </c>
      <c r="AM15" s="230">
        <v>656</v>
      </c>
      <c r="AN15" s="230">
        <v>366</v>
      </c>
      <c r="AO15" s="230">
        <v>330</v>
      </c>
      <c r="AP15" s="230">
        <v>33</v>
      </c>
      <c r="AQ15" s="230">
        <v>375</v>
      </c>
      <c r="AR15" s="230">
        <v>436</v>
      </c>
      <c r="AS15" s="230">
        <v>995</v>
      </c>
      <c r="AT15" s="230">
        <v>21877</v>
      </c>
      <c r="AU15" s="230">
        <v>1399</v>
      </c>
      <c r="AV15" s="230">
        <v>1453</v>
      </c>
      <c r="AW15" s="230">
        <v>10165</v>
      </c>
      <c r="AX15" s="176">
        <v>1252</v>
      </c>
      <c r="AZ15" s="10">
        <f t="shared" si="6"/>
        <v>39377</v>
      </c>
      <c r="BA15" s="26">
        <f t="shared" si="7"/>
        <v>6187</v>
      </c>
      <c r="BB15" s="26">
        <f t="shared" si="8"/>
        <v>3299</v>
      </c>
      <c r="BC15" s="26">
        <f t="shared" si="9"/>
        <v>7760</v>
      </c>
      <c r="BD15" s="26">
        <f t="shared" si="10"/>
        <v>16838</v>
      </c>
      <c r="BE15" s="26">
        <f t="shared" si="11"/>
        <v>5293</v>
      </c>
    </row>
    <row r="16" spans="1:57" ht="14.25" customHeight="1" x14ac:dyDescent="0.25">
      <c r="A16" s="7" t="s">
        <v>132</v>
      </c>
      <c r="B16" s="7" t="s">
        <v>150</v>
      </c>
      <c r="C16" s="7" t="s">
        <v>149</v>
      </c>
      <c r="D16" s="7" t="s">
        <v>149</v>
      </c>
      <c r="E16" s="7" t="s">
        <v>81</v>
      </c>
      <c r="F16" s="70">
        <f t="shared" si="4"/>
        <v>46626</v>
      </c>
      <c r="G16" s="67">
        <f t="shared" si="5"/>
        <v>4710</v>
      </c>
      <c r="H16" s="180">
        <v>632</v>
      </c>
      <c r="I16" s="180">
        <v>708</v>
      </c>
      <c r="J16" s="180">
        <v>758</v>
      </c>
      <c r="K16" s="180">
        <v>782</v>
      </c>
      <c r="L16" s="180">
        <v>897</v>
      </c>
      <c r="M16" s="180">
        <v>933</v>
      </c>
      <c r="N16" s="180">
        <v>456</v>
      </c>
      <c r="O16" s="180">
        <v>450</v>
      </c>
      <c r="P16" s="180">
        <v>432</v>
      </c>
      <c r="Q16" s="180">
        <v>526</v>
      </c>
      <c r="R16" s="180">
        <v>492</v>
      </c>
      <c r="S16" s="180">
        <v>466</v>
      </c>
      <c r="T16" s="180">
        <v>494</v>
      </c>
      <c r="U16" s="180">
        <v>511</v>
      </c>
      <c r="V16" s="180">
        <v>515</v>
      </c>
      <c r="W16" s="180">
        <v>599</v>
      </c>
      <c r="X16" s="180">
        <v>572</v>
      </c>
      <c r="Y16" s="180">
        <v>537</v>
      </c>
      <c r="Z16" s="180">
        <v>595</v>
      </c>
      <c r="AA16" s="180">
        <v>605</v>
      </c>
      <c r="AB16" s="180">
        <v>3310</v>
      </c>
      <c r="AC16" s="180">
        <v>3490</v>
      </c>
      <c r="AD16" s="180">
        <v>3545</v>
      </c>
      <c r="AE16" s="180">
        <v>3503</v>
      </c>
      <c r="AF16" s="180">
        <v>3717</v>
      </c>
      <c r="AG16" s="180">
        <v>3497</v>
      </c>
      <c r="AH16" s="180">
        <v>3020</v>
      </c>
      <c r="AI16" s="180">
        <v>2593</v>
      </c>
      <c r="AJ16" s="180">
        <v>2128</v>
      </c>
      <c r="AK16" s="180">
        <v>1853</v>
      </c>
      <c r="AL16" s="180">
        <v>1546</v>
      </c>
      <c r="AM16" s="180">
        <v>1100</v>
      </c>
      <c r="AN16" s="180">
        <v>689</v>
      </c>
      <c r="AO16" s="180">
        <v>675</v>
      </c>
      <c r="AP16" s="180">
        <v>27</v>
      </c>
      <c r="AQ16" s="180">
        <v>263</v>
      </c>
      <c r="AR16" s="180">
        <v>283</v>
      </c>
      <c r="AS16" s="180">
        <v>669</v>
      </c>
      <c r="AT16" s="180">
        <v>22748</v>
      </c>
      <c r="AU16" s="180">
        <v>1236</v>
      </c>
      <c r="AV16" s="180">
        <v>1502</v>
      </c>
      <c r="AW16" s="180">
        <v>10846</v>
      </c>
      <c r="AX16" s="247">
        <v>840</v>
      </c>
      <c r="AZ16" s="10">
        <f t="shared" si="6"/>
        <v>46626</v>
      </c>
      <c r="BA16" s="26">
        <f t="shared" si="7"/>
        <v>7532</v>
      </c>
      <c r="BB16" s="26">
        <f t="shared" si="8"/>
        <v>3228</v>
      </c>
      <c r="BC16" s="26">
        <f t="shared" si="9"/>
        <v>8000</v>
      </c>
      <c r="BD16" s="26">
        <f t="shared" si="10"/>
        <v>19875</v>
      </c>
      <c r="BE16" s="26">
        <f t="shared" si="11"/>
        <v>7991</v>
      </c>
    </row>
    <row r="17" spans="1:57" ht="14.25" customHeight="1" thickBot="1" x14ac:dyDescent="0.3">
      <c r="A17" s="72" t="s">
        <v>133</v>
      </c>
      <c r="B17" s="72" t="s">
        <v>150</v>
      </c>
      <c r="C17" s="72" t="s">
        <v>149</v>
      </c>
      <c r="D17" s="72" t="s">
        <v>149</v>
      </c>
      <c r="E17" s="72" t="s">
        <v>20</v>
      </c>
      <c r="F17" s="71">
        <f t="shared" si="4"/>
        <v>293540</v>
      </c>
      <c r="G17" s="68">
        <f t="shared" si="5"/>
        <v>17836</v>
      </c>
      <c r="H17" s="245">
        <v>2403</v>
      </c>
      <c r="I17" s="245">
        <v>2579</v>
      </c>
      <c r="J17" s="245">
        <v>2756</v>
      </c>
      <c r="K17" s="245">
        <v>3286</v>
      </c>
      <c r="L17" s="245">
        <v>3328</v>
      </c>
      <c r="M17" s="245">
        <v>3484</v>
      </c>
      <c r="N17" s="245">
        <v>3948</v>
      </c>
      <c r="O17" s="245">
        <v>3754</v>
      </c>
      <c r="P17" s="245">
        <v>4008</v>
      </c>
      <c r="Q17" s="245">
        <v>4119</v>
      </c>
      <c r="R17" s="245">
        <v>4047</v>
      </c>
      <c r="S17" s="245">
        <v>3878</v>
      </c>
      <c r="T17" s="245">
        <v>3887</v>
      </c>
      <c r="U17" s="245">
        <v>3912</v>
      </c>
      <c r="V17" s="245">
        <v>3912</v>
      </c>
      <c r="W17" s="245">
        <v>3925</v>
      </c>
      <c r="X17" s="245">
        <v>3993</v>
      </c>
      <c r="Y17" s="245">
        <v>3955</v>
      </c>
      <c r="Z17" s="245">
        <v>4370</v>
      </c>
      <c r="AA17" s="245">
        <v>4398</v>
      </c>
      <c r="AB17" s="245">
        <v>23739</v>
      </c>
      <c r="AC17" s="245">
        <v>26870</v>
      </c>
      <c r="AD17" s="245">
        <v>24906</v>
      </c>
      <c r="AE17" s="245">
        <v>25020</v>
      </c>
      <c r="AF17" s="245">
        <v>23599</v>
      </c>
      <c r="AG17" s="245">
        <v>20466</v>
      </c>
      <c r="AH17" s="245">
        <v>18458</v>
      </c>
      <c r="AI17" s="245">
        <v>15743</v>
      </c>
      <c r="AJ17" s="245">
        <v>12233</v>
      </c>
      <c r="AK17" s="245">
        <v>9768</v>
      </c>
      <c r="AL17" s="245">
        <v>7488</v>
      </c>
      <c r="AM17" s="245">
        <v>5119</v>
      </c>
      <c r="AN17" s="245">
        <v>3122</v>
      </c>
      <c r="AO17" s="245">
        <v>3067</v>
      </c>
      <c r="AP17" s="245">
        <v>169</v>
      </c>
      <c r="AQ17" s="245">
        <v>2220</v>
      </c>
      <c r="AR17" s="245">
        <v>2290</v>
      </c>
      <c r="AS17" s="245">
        <v>5409</v>
      </c>
      <c r="AT17" s="245">
        <v>160886</v>
      </c>
      <c r="AU17" s="245">
        <v>10145</v>
      </c>
      <c r="AV17" s="245">
        <v>10544</v>
      </c>
      <c r="AW17" s="245">
        <v>77631</v>
      </c>
      <c r="AX17" s="248">
        <v>7085</v>
      </c>
      <c r="AZ17" s="74">
        <f t="shared" si="6"/>
        <v>293540</v>
      </c>
      <c r="BA17" s="73">
        <f t="shared" si="7"/>
        <v>41590</v>
      </c>
      <c r="BB17" s="73">
        <f t="shared" si="8"/>
        <v>23584</v>
      </c>
      <c r="BC17" s="73">
        <f t="shared" si="9"/>
        <v>59377</v>
      </c>
      <c r="BD17" s="73">
        <f t="shared" si="10"/>
        <v>128192</v>
      </c>
      <c r="BE17" s="26">
        <f t="shared" si="11"/>
        <v>40797</v>
      </c>
    </row>
    <row r="18" spans="1:57" ht="10.5" customHeight="1" x14ac:dyDescent="0.25"/>
    <row r="19" spans="1:57" x14ac:dyDescent="0.15">
      <c r="A19" s="181" t="s">
        <v>261</v>
      </c>
      <c r="B19" s="53"/>
    </row>
    <row r="20" spans="1:57" x14ac:dyDescent="0.15">
      <c r="A20" s="181" t="s">
        <v>251</v>
      </c>
      <c r="B20" s="54"/>
    </row>
    <row r="21" spans="1:57" x14ac:dyDescent="0.15">
      <c r="A21" s="181" t="s">
        <v>252</v>
      </c>
      <c r="B21" s="55"/>
    </row>
    <row r="22" spans="1:57" x14ac:dyDescent="0.25">
      <c r="A22" s="55"/>
      <c r="B22" s="55"/>
    </row>
    <row r="23" spans="1:57" ht="13.5" customHeight="1" x14ac:dyDescent="0.25">
      <c r="A23" s="55"/>
      <c r="B23" s="55"/>
    </row>
    <row r="25" spans="1:57" s="13" customFormat="1" ht="1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57" s="13" customFormat="1" ht="15" x14ac:dyDescent="0.25">
      <c r="A26" s="7"/>
      <c r="B26" s="14" t="s">
        <v>151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57" s="13" customFormat="1" ht="15.75" customHeight="1" x14ac:dyDescent="0.25">
      <c r="A27" s="7"/>
      <c r="B27" s="15" t="s">
        <v>112</v>
      </c>
      <c r="C27" s="7"/>
      <c r="D27" s="7"/>
      <c r="E27" s="7"/>
      <c r="F27" s="7"/>
      <c r="G27" s="7"/>
      <c r="H27" s="7"/>
      <c r="J27" s="7"/>
      <c r="K27" s="16" t="str">
        <f>+CONCATENATE("Poblacion ",$B$27," por distrito, 2022")</f>
        <v>Poblacion Total por distrito, 2022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57" s="13" customFormat="1" ht="1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57" s="13" customFormat="1" ht="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57" s="13" customFormat="1" ht="16.5" customHeight="1" x14ac:dyDescent="0.25">
      <c r="A30" s="7"/>
      <c r="B30" s="7"/>
      <c r="C30" s="7"/>
      <c r="D30" s="7"/>
      <c r="E30" s="7"/>
      <c r="F30" s="328" t="str">
        <f>+B27</f>
        <v>Total</v>
      </c>
      <c r="G30" s="328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57" s="13" customFormat="1" ht="22.5" customHeight="1" thickBot="1" x14ac:dyDescent="0.3">
      <c r="A31" s="7"/>
      <c r="B31" s="7"/>
      <c r="C31" s="7"/>
      <c r="D31" s="7"/>
      <c r="E31" s="17" t="s">
        <v>148</v>
      </c>
      <c r="F31" s="329">
        <f>+SUM(F32:F38)</f>
        <v>1709382</v>
      </c>
      <c r="G31" s="329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57" s="13" customFormat="1" ht="26.25" customHeight="1" x14ac:dyDescent="0.25">
      <c r="A32" s="7"/>
      <c r="B32" s="7"/>
      <c r="C32" s="7"/>
      <c r="D32" s="7"/>
      <c r="E32" s="18" t="s">
        <v>14</v>
      </c>
      <c r="F32" s="12">
        <f t="shared" ref="F32:F38" si="12">+INDEX($AZ$10:$BE$17,MATCH($E32,$E$10:$E$17,0),MATCH($B$27,$AZ$8:$BE$8,0))</f>
        <v>701504</v>
      </c>
      <c r="G32" s="19">
        <f t="shared" ref="G32:G38" si="13">+IFERROR(F32/$F$31,0)</f>
        <v>0.41038457173411208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s="13" customFormat="1" ht="26.25" customHeight="1" x14ac:dyDescent="0.25">
      <c r="A33" s="7"/>
      <c r="B33" s="7"/>
      <c r="C33" s="7"/>
      <c r="D33" s="7"/>
      <c r="E33" s="18" t="s">
        <v>20</v>
      </c>
      <c r="F33" s="12">
        <f t="shared" si="12"/>
        <v>293540</v>
      </c>
      <c r="G33" s="19">
        <f t="shared" si="13"/>
        <v>0.17172287996480601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s="13" customFormat="1" ht="26.25" customHeight="1" x14ac:dyDescent="0.25">
      <c r="A34" s="7"/>
      <c r="B34" s="7"/>
      <c r="C34" s="7"/>
      <c r="D34" s="7"/>
      <c r="E34" s="18" t="s">
        <v>23</v>
      </c>
      <c r="F34" s="12">
        <f t="shared" si="12"/>
        <v>230783</v>
      </c>
      <c r="G34" s="19">
        <f t="shared" si="13"/>
        <v>0.13500961166082245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s="13" customFormat="1" ht="26.25" customHeight="1" x14ac:dyDescent="0.25">
      <c r="A35" s="7"/>
      <c r="B35" s="7"/>
      <c r="C35" s="7"/>
      <c r="D35" s="7"/>
      <c r="E35" s="18" t="s">
        <v>17</v>
      </c>
      <c r="F35" s="12">
        <f t="shared" si="12"/>
        <v>230361</v>
      </c>
      <c r="G35" s="19">
        <f t="shared" si="13"/>
        <v>0.13476273881437853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s="13" customFormat="1" ht="26.25" customHeight="1" x14ac:dyDescent="0.25">
      <c r="A36" s="7"/>
      <c r="B36" s="7"/>
      <c r="C36" s="7"/>
      <c r="D36" s="7"/>
      <c r="E36" s="18" t="s">
        <v>69</v>
      </c>
      <c r="F36" s="12">
        <f t="shared" si="12"/>
        <v>167191</v>
      </c>
      <c r="G36" s="19">
        <f t="shared" si="13"/>
        <v>9.7807862724657219E-2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s="13" customFormat="1" ht="26.25" customHeight="1" x14ac:dyDescent="0.25">
      <c r="A37" s="7"/>
      <c r="B37" s="7"/>
      <c r="C37" s="7"/>
      <c r="D37" s="7"/>
      <c r="E37" s="18" t="s">
        <v>81</v>
      </c>
      <c r="F37" s="12">
        <f t="shared" si="12"/>
        <v>46626</v>
      </c>
      <c r="G37" s="19">
        <f t="shared" si="13"/>
        <v>2.7276524498327466E-2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s="13" customFormat="1" ht="26.25" customHeight="1" x14ac:dyDescent="0.25">
      <c r="A38" s="7"/>
      <c r="B38" s="7"/>
      <c r="C38" s="7"/>
      <c r="D38" s="7"/>
      <c r="E38" s="18" t="s">
        <v>76</v>
      </c>
      <c r="F38" s="12">
        <f t="shared" si="12"/>
        <v>39377</v>
      </c>
      <c r="G38" s="19">
        <f t="shared" si="13"/>
        <v>2.3035810602896251E-2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s="13" customFormat="1" ht="12" customHeight="1" x14ac:dyDescent="0.25">
      <c r="A39" s="7"/>
      <c r="B39" s="7"/>
      <c r="C39" s="7"/>
      <c r="D39" s="20"/>
      <c r="E39" s="21" t="str">
        <f>+A19</f>
        <v>NOTA: POBLACION DE 0 A 5 AÑOS ES INFORMACION DE NIÑOS REGISTRADOS EN PADRON NOMINAL AL 31 DE DICIEMBRE 2021. (https://www.minsa.gob.pe/reunis/data/poblacion_padron_nominal.asp)</v>
      </c>
      <c r="F39" s="20"/>
      <c r="G39" s="20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s="13" customFormat="1" ht="12" customHeight="1" x14ac:dyDescent="0.25">
      <c r="A40" s="7"/>
      <c r="B40" s="7"/>
      <c r="C40" s="7"/>
      <c r="D40" s="7"/>
      <c r="E40" s="22" t="str">
        <f>+A20</f>
        <v>Poblacion 6 a Más años, INEI: CENSO NACIONAL XI DE POBLACION Y VIVIVIENDA 2017_(https://www.minsa.gob.pe/reunis/data/poblacion_estimada.asp)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s="13" customFormat="1" ht="12" customHeight="1" x14ac:dyDescent="0.25">
      <c r="A41" s="7"/>
      <c r="B41" s="7"/>
      <c r="C41" s="7"/>
      <c r="D41" s="7"/>
      <c r="E41" s="23" t="s">
        <v>152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s="13" customFormat="1" ht="1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s="13" customFormat="1" ht="1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</row>
    <row r="45" spans="1:44" s="13" customFormat="1" ht="18.75" x14ac:dyDescent="0.25">
      <c r="A45" s="7"/>
      <c r="B45" s="7"/>
      <c r="C45" s="7"/>
      <c r="D45" s="7"/>
      <c r="E45" s="7"/>
      <c r="F45" s="7"/>
      <c r="G45" s="7"/>
      <c r="H45" s="7"/>
      <c r="I45" s="16" t="str">
        <f>+CONCATENATE("Poblacion Padron Nominal / INEI 2022 por Etapa de vida, ",$B$47)</f>
        <v>Poblacion Padron Nominal / INEI 2022 por Etapa de vida, Santa Anita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</row>
    <row r="46" spans="1:44" s="13" customFormat="1" ht="15" x14ac:dyDescent="0.25">
      <c r="A46" s="7"/>
      <c r="B46" s="14" t="s">
        <v>153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</row>
    <row r="47" spans="1:44" s="13" customFormat="1" ht="15.75" customHeight="1" x14ac:dyDescent="0.25">
      <c r="A47" s="7"/>
      <c r="B47" s="15" t="s">
        <v>23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</row>
    <row r="48" spans="1:44" s="13" customFormat="1" ht="1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1:44" s="13" customFormat="1" ht="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1:44" s="13" customFormat="1" ht="16.5" customHeight="1" x14ac:dyDescent="0.25">
      <c r="A50" s="7"/>
      <c r="B50" s="7"/>
      <c r="C50" s="7"/>
      <c r="D50" s="7"/>
      <c r="E50" s="7"/>
      <c r="F50" s="328" t="s">
        <v>112</v>
      </c>
      <c r="G50" s="328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1:44" s="13" customFormat="1" ht="22.5" customHeight="1" thickBot="1" x14ac:dyDescent="0.3">
      <c r="A51" s="7"/>
      <c r="B51" s="7"/>
      <c r="C51" s="7"/>
      <c r="D51" s="7"/>
      <c r="E51" s="17" t="s">
        <v>112</v>
      </c>
      <c r="F51" s="24">
        <f>+SUM(F52:F56)</f>
        <v>230783</v>
      </c>
      <c r="G51" s="24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1:44" s="13" customFormat="1" ht="26.25" customHeight="1" x14ac:dyDescent="0.25">
      <c r="A52" s="7"/>
      <c r="B52" s="7"/>
      <c r="C52" s="7"/>
      <c r="D52" s="7"/>
      <c r="E52" s="18" t="s">
        <v>136</v>
      </c>
      <c r="F52" s="12">
        <f>+INDEX($AZ$10:$BE$17,MATCH($B$47,$E$10:$E$17,0),MATCH($E52,$AZ$8:$BE$8,0))</f>
        <v>40564</v>
      </c>
      <c r="G52" s="19">
        <f>+IFERROR(F52/$F$51,0)</f>
        <v>0.17576684591152728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1:44" s="13" customFormat="1" ht="26.25" customHeight="1" x14ac:dyDescent="0.25">
      <c r="A53" s="7"/>
      <c r="B53" s="7"/>
      <c r="C53" s="7"/>
      <c r="D53" s="7"/>
      <c r="E53" s="18" t="s">
        <v>137</v>
      </c>
      <c r="F53" s="12">
        <f>+INDEX($AZ$10:$BE$17,MATCH($B$47,$E$10:$E$17,0),MATCH($E53,$AZ$8:$BE$8,0))</f>
        <v>18301</v>
      </c>
      <c r="G53" s="19">
        <f t="shared" ref="G53:G56" si="14">+IFERROR(F53/$F$51,0)</f>
        <v>7.9299601790426499E-2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1:44" s="13" customFormat="1" ht="26.25" customHeight="1" x14ac:dyDescent="0.25">
      <c r="A54" s="7"/>
      <c r="B54" s="7"/>
      <c r="C54" s="7"/>
      <c r="D54" s="7"/>
      <c r="E54" s="18" t="s">
        <v>138</v>
      </c>
      <c r="F54" s="12">
        <f>+INDEX($AZ$10:$BE$17,MATCH($B$47,$E$10:$E$17,0),MATCH($E54,$AZ$8:$BE$8,0))</f>
        <v>43224</v>
      </c>
      <c r="G54" s="19">
        <f t="shared" si="14"/>
        <v>0.18729282486144994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1:44" s="13" customFormat="1" ht="26.25" customHeight="1" x14ac:dyDescent="0.25">
      <c r="A55" s="7"/>
      <c r="B55" s="7"/>
      <c r="C55" s="7"/>
      <c r="D55" s="7"/>
      <c r="E55" s="18" t="s">
        <v>139</v>
      </c>
      <c r="F55" s="12">
        <f>+INDEX($AZ$10:$BE$17,MATCH($B$47,$E$10:$E$17,0),MATCH($E55,$AZ$8:$BE$8,0))</f>
        <v>97524</v>
      </c>
      <c r="G55" s="19">
        <f t="shared" si="14"/>
        <v>0.42257878613242744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1:44" s="13" customFormat="1" ht="26.25" customHeight="1" x14ac:dyDescent="0.25">
      <c r="A56" s="7"/>
      <c r="B56" s="7"/>
      <c r="C56" s="7"/>
      <c r="D56" s="7"/>
      <c r="E56" s="18" t="s">
        <v>140</v>
      </c>
      <c r="F56" s="12">
        <f>+INDEX($AZ$10:$BE$17,MATCH($B$47,$E$10:$E$17,0),MATCH($E56,$AZ$8:$BE$8,0))</f>
        <v>31170</v>
      </c>
      <c r="G56" s="19">
        <f t="shared" si="14"/>
        <v>0.13506194130416885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</row>
    <row r="57" spans="1:44" s="13" customFormat="1" ht="12" customHeight="1" x14ac:dyDescent="0.25">
      <c r="A57" s="7"/>
      <c r="B57" s="7"/>
      <c r="C57" s="7"/>
      <c r="D57" s="20"/>
      <c r="E57" s="21"/>
      <c r="F57" s="20"/>
      <c r="G57" s="20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</row>
    <row r="58" spans="1:44" s="13" customFormat="1" ht="12" customHeight="1" x14ac:dyDescent="0.2">
      <c r="A58" s="7"/>
      <c r="B58" s="7"/>
      <c r="C58" s="7"/>
      <c r="D58" s="7"/>
      <c r="E58" s="2" t="s">
        <v>261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</row>
    <row r="59" spans="1:44" s="13" customFormat="1" ht="12" customHeight="1" x14ac:dyDescent="0.2">
      <c r="A59" s="7"/>
      <c r="B59" s="7"/>
      <c r="C59" s="7"/>
      <c r="D59" s="7"/>
      <c r="E59" s="2" t="s">
        <v>251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</row>
    <row r="60" spans="1:44" s="13" customFormat="1" ht="15" x14ac:dyDescent="0.2">
      <c r="A60" s="7"/>
      <c r="B60" s="7"/>
      <c r="C60" s="7"/>
      <c r="D60" s="7"/>
      <c r="E60" s="2" t="s">
        <v>252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</row>
    <row r="61" spans="1:44" s="13" customFormat="1" ht="1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</row>
  </sheetData>
  <sortState xmlns:xlrd2="http://schemas.microsoft.com/office/spreadsheetml/2017/richdata2" ref="E32:G38">
    <sortCondition descending="1" ref="F32:F38"/>
  </sortState>
  <mergeCells count="22">
    <mergeCell ref="F50:G50"/>
    <mergeCell ref="BA8:BA9"/>
    <mergeCell ref="BB8:BB9"/>
    <mergeCell ref="BC8:BC9"/>
    <mergeCell ref="BD8:BD9"/>
    <mergeCell ref="F30:G30"/>
    <mergeCell ref="F31:G31"/>
    <mergeCell ref="AZ8:AZ9"/>
    <mergeCell ref="H8:AA8"/>
    <mergeCell ref="AB8:AN8"/>
    <mergeCell ref="F8:G8"/>
    <mergeCell ref="BE8:BE9"/>
    <mergeCell ref="AP8:AR8"/>
    <mergeCell ref="AS8:AS9"/>
    <mergeCell ref="AT8:AT9"/>
    <mergeCell ref="AU8:AW8"/>
    <mergeCell ref="AX8:AX9"/>
    <mergeCell ref="A8:A9"/>
    <mergeCell ref="B8:B9"/>
    <mergeCell ref="C8:C9"/>
    <mergeCell ref="D8:D9"/>
    <mergeCell ref="E8:E9"/>
  </mergeCells>
  <dataValidations disablePrompts="1" count="2">
    <dataValidation type="list" allowBlank="1" showInputMessage="1" showErrorMessage="1" sqref="B47" xr:uid="{00000000-0002-0000-0000-000000000000}">
      <formula1>$E$10:$E$17</formula1>
    </dataValidation>
    <dataValidation type="list" allowBlank="1" showInputMessage="1" showErrorMessage="1" sqref="B27" xr:uid="{00000000-0002-0000-0000-000001000000}">
      <formula1>$E$51:$E$56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3:DZ136"/>
  <sheetViews>
    <sheetView showGridLines="0" tabSelected="1" zoomScale="85" zoomScaleNormal="85" workbookViewId="0">
      <pane xSplit="7" ySplit="9" topLeftCell="H13" activePane="bottomRight" state="frozen"/>
      <selection pane="topRight" activeCell="H1" sqref="H1"/>
      <selection pane="bottomLeft" activeCell="A10" sqref="A10"/>
      <selection pane="bottomRight" activeCell="M21" sqref="M21"/>
    </sheetView>
  </sheetViews>
  <sheetFormatPr baseColWidth="10" defaultRowHeight="15" x14ac:dyDescent="0.25"/>
  <cols>
    <col min="1" max="1" width="9.7109375" style="7" customWidth="1"/>
    <col min="2" max="2" width="14.85546875" style="7" customWidth="1"/>
    <col min="3" max="3" width="9.7109375" style="7" customWidth="1"/>
    <col min="4" max="4" width="14.28515625" style="7" customWidth="1"/>
    <col min="5" max="9" width="11.85546875" style="7" customWidth="1"/>
    <col min="10" max="10" width="12.42578125" style="7" bestFit="1" customWidth="1"/>
    <col min="11" max="13" width="10.7109375" style="7" customWidth="1"/>
    <col min="14" max="14" width="14.7109375" style="7" customWidth="1"/>
    <col min="15" max="18" width="10.7109375" style="7" customWidth="1"/>
    <col min="19" max="19" width="11.7109375" style="7" customWidth="1"/>
    <col min="20" max="29" width="10.7109375" style="7" customWidth="1"/>
    <col min="30" max="30" width="11.85546875" style="7" customWidth="1"/>
    <col min="31" max="31" width="12.140625" style="7" customWidth="1"/>
    <col min="32" max="34" width="11.85546875" style="7" customWidth="1"/>
    <col min="35" max="35" width="12.42578125" style="7" customWidth="1"/>
    <col min="36" max="37" width="11.85546875" style="7" customWidth="1"/>
    <col min="38" max="38" width="11.42578125" style="7" customWidth="1"/>
    <col min="39" max="42" width="10.7109375" style="7" customWidth="1"/>
    <col min="43" max="56" width="11.42578125" style="13" customWidth="1"/>
    <col min="57" max="66" width="11.42578125" style="13"/>
    <col min="67" max="69" width="11.85546875" style="13" bestFit="1" customWidth="1"/>
    <col min="70" max="70" width="11.42578125" style="13" bestFit="1" customWidth="1"/>
    <col min="71" max="71" width="10.85546875" style="13" bestFit="1" customWidth="1"/>
    <col min="72" max="72" width="9.5703125" style="13" bestFit="1" customWidth="1"/>
    <col min="73" max="75" width="10" style="13" bestFit="1" customWidth="1"/>
    <col min="76" max="78" width="10.42578125" style="13" bestFit="1" customWidth="1"/>
    <col min="79" max="79" width="10" style="13" bestFit="1" customWidth="1"/>
    <col min="80" max="93" width="11.42578125" style="13"/>
    <col min="94" max="94" width="6.7109375" style="13" customWidth="1"/>
    <col min="95" max="111" width="7.42578125" style="13" customWidth="1"/>
    <col min="112" max="128" width="7.5703125" style="13" customWidth="1"/>
    <col min="129" max="16384" width="11.42578125" style="13"/>
  </cols>
  <sheetData>
    <row r="3" spans="1:130" ht="23.25" x14ac:dyDescent="0.25">
      <c r="E3" s="6" t="s">
        <v>260</v>
      </c>
    </row>
    <row r="4" spans="1:130" ht="6.75" customHeight="1" x14ac:dyDescent="0.25"/>
    <row r="5" spans="1:130" ht="6.75" customHeight="1" x14ac:dyDescent="0.25"/>
    <row r="6" spans="1:130" ht="6.75" customHeight="1" x14ac:dyDescent="0.25"/>
    <row r="7" spans="1:130" ht="6.75" customHeight="1" x14ac:dyDescent="0.25"/>
    <row r="8" spans="1:130" s="7" customFormat="1" ht="15.75" customHeight="1" x14ac:dyDescent="0.25">
      <c r="A8" s="339"/>
      <c r="B8" s="339" t="s">
        <v>144</v>
      </c>
      <c r="C8" s="339" t="s">
        <v>145</v>
      </c>
      <c r="D8" s="339" t="s">
        <v>146</v>
      </c>
      <c r="E8" s="339" t="s">
        <v>154</v>
      </c>
      <c r="F8" s="342" t="s">
        <v>155</v>
      </c>
      <c r="G8" s="343" t="s">
        <v>156</v>
      </c>
      <c r="H8" s="344" t="s">
        <v>157</v>
      </c>
      <c r="I8" s="344"/>
      <c r="J8" s="344" t="s">
        <v>158</v>
      </c>
      <c r="K8" s="344"/>
      <c r="L8" s="344"/>
      <c r="M8" s="344"/>
      <c r="N8" s="344"/>
      <c r="O8" s="344" t="s">
        <v>159</v>
      </c>
      <c r="P8" s="344"/>
      <c r="Q8" s="344"/>
      <c r="R8" s="344"/>
      <c r="S8" s="344"/>
      <c r="T8" s="352" t="s">
        <v>158</v>
      </c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4"/>
      <c r="AL8" s="355" t="s">
        <v>135</v>
      </c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7"/>
      <c r="BE8" s="346" t="s">
        <v>159</v>
      </c>
      <c r="BF8" s="347"/>
      <c r="BG8" s="347"/>
      <c r="BH8" s="347"/>
      <c r="BI8" s="347"/>
      <c r="BJ8" s="347"/>
      <c r="BK8" s="347"/>
      <c r="BL8" s="347"/>
      <c r="BM8" s="347"/>
      <c r="BN8" s="347"/>
      <c r="BO8" s="347"/>
      <c r="BP8" s="347"/>
      <c r="BQ8" s="347"/>
      <c r="BR8" s="347"/>
      <c r="BS8" s="347"/>
      <c r="BT8" s="347"/>
      <c r="BU8" s="347"/>
      <c r="BV8" s="348"/>
      <c r="BW8" s="349" t="s">
        <v>135</v>
      </c>
      <c r="BX8" s="350"/>
      <c r="BY8" s="350"/>
      <c r="BZ8" s="350"/>
      <c r="CA8" s="350"/>
      <c r="CB8" s="350"/>
      <c r="CC8" s="350"/>
      <c r="CD8" s="350"/>
      <c r="CE8" s="350"/>
      <c r="CF8" s="350"/>
      <c r="CG8" s="350"/>
      <c r="CH8" s="350"/>
      <c r="CI8" s="350"/>
      <c r="CJ8" s="350"/>
      <c r="CK8" s="350"/>
      <c r="CL8" s="351"/>
      <c r="CM8" s="249"/>
      <c r="CN8" s="249"/>
      <c r="CO8" s="249"/>
      <c r="CQ8" s="342" t="s">
        <v>158</v>
      </c>
      <c r="CR8" s="342"/>
      <c r="CS8" s="342"/>
      <c r="CT8" s="342"/>
      <c r="CU8" s="342"/>
      <c r="CV8" s="342"/>
      <c r="CW8" s="342"/>
      <c r="CX8" s="342"/>
      <c r="CY8" s="342"/>
      <c r="CZ8" s="342"/>
      <c r="DA8" s="342"/>
      <c r="DB8" s="342"/>
      <c r="DC8" s="342"/>
      <c r="DD8" s="342"/>
      <c r="DE8" s="342"/>
      <c r="DF8" s="342"/>
      <c r="DG8" s="342"/>
      <c r="DH8" s="345" t="s">
        <v>159</v>
      </c>
      <c r="DI8" s="345"/>
      <c r="DJ8" s="345"/>
      <c r="DK8" s="345"/>
      <c r="DL8" s="345"/>
      <c r="DM8" s="345"/>
      <c r="DN8" s="345"/>
      <c r="DO8" s="345"/>
      <c r="DP8" s="345"/>
      <c r="DQ8" s="345"/>
      <c r="DR8" s="345"/>
      <c r="DS8" s="345"/>
      <c r="DT8" s="345"/>
      <c r="DU8" s="345"/>
      <c r="DV8" s="345"/>
      <c r="DW8" s="345"/>
      <c r="DX8" s="345"/>
      <c r="DZ8" s="340" t="s">
        <v>141</v>
      </c>
    </row>
    <row r="9" spans="1:130" s="7" customFormat="1" ht="33.75" customHeight="1" x14ac:dyDescent="0.25">
      <c r="A9" s="339" t="s">
        <v>142</v>
      </c>
      <c r="B9" s="339"/>
      <c r="C9" s="339"/>
      <c r="D9" s="339"/>
      <c r="E9" s="339"/>
      <c r="F9" s="342"/>
      <c r="G9" s="343"/>
      <c r="H9" s="250" t="s">
        <v>160</v>
      </c>
      <c r="I9" s="251" t="s">
        <v>161</v>
      </c>
      <c r="J9" s="250" t="s">
        <v>136</v>
      </c>
      <c r="K9" s="250" t="s">
        <v>137</v>
      </c>
      <c r="L9" s="250" t="s">
        <v>138</v>
      </c>
      <c r="M9" s="250" t="s">
        <v>139</v>
      </c>
      <c r="N9" s="250" t="s">
        <v>140</v>
      </c>
      <c r="O9" s="251" t="s">
        <v>136</v>
      </c>
      <c r="P9" s="251" t="s">
        <v>137</v>
      </c>
      <c r="Q9" s="251" t="s">
        <v>138</v>
      </c>
      <c r="R9" s="251" t="s">
        <v>139</v>
      </c>
      <c r="S9" s="251" t="s">
        <v>140</v>
      </c>
      <c r="T9" s="252" t="s">
        <v>6</v>
      </c>
      <c r="U9" s="253" t="s">
        <v>7</v>
      </c>
      <c r="V9" s="253" t="s">
        <v>8</v>
      </c>
      <c r="W9" s="253" t="s">
        <v>9</v>
      </c>
      <c r="X9" s="253" t="s">
        <v>10</v>
      </c>
      <c r="Y9" s="253" t="s">
        <v>11</v>
      </c>
      <c r="Z9" s="253" t="s">
        <v>113</v>
      </c>
      <c r="AA9" s="253" t="s">
        <v>114</v>
      </c>
      <c r="AB9" s="253" t="s">
        <v>115</v>
      </c>
      <c r="AC9" s="253" t="s">
        <v>116</v>
      </c>
      <c r="AD9" s="253" t="s">
        <v>117</v>
      </c>
      <c r="AE9" s="253" t="s">
        <v>118</v>
      </c>
      <c r="AF9" s="253" t="s">
        <v>119</v>
      </c>
      <c r="AG9" s="253" t="s">
        <v>120</v>
      </c>
      <c r="AH9" s="253" t="s">
        <v>121</v>
      </c>
      <c r="AI9" s="253" t="s">
        <v>122</v>
      </c>
      <c r="AJ9" s="253" t="s">
        <v>123</v>
      </c>
      <c r="AK9" s="253" t="s">
        <v>124</v>
      </c>
      <c r="AL9" s="253" t="s">
        <v>125</v>
      </c>
      <c r="AM9" s="253" t="s">
        <v>126</v>
      </c>
      <c r="AN9" s="253" t="s">
        <v>193</v>
      </c>
      <c r="AO9" s="253" t="s">
        <v>194</v>
      </c>
      <c r="AP9" s="253" t="s">
        <v>195</v>
      </c>
      <c r="AQ9" s="253" t="s">
        <v>196</v>
      </c>
      <c r="AR9" s="253" t="s">
        <v>197</v>
      </c>
      <c r="AS9" s="253" t="s">
        <v>198</v>
      </c>
      <c r="AT9" s="253" t="s">
        <v>199</v>
      </c>
      <c r="AU9" s="253" t="s">
        <v>200</v>
      </c>
      <c r="AV9" s="253" t="s">
        <v>201</v>
      </c>
      <c r="AW9" s="253" t="s">
        <v>202</v>
      </c>
      <c r="AX9" s="253" t="s">
        <v>203</v>
      </c>
      <c r="AY9" s="253" t="s">
        <v>204</v>
      </c>
      <c r="AZ9" s="253" t="s">
        <v>205</v>
      </c>
      <c r="BA9" s="253" t="s">
        <v>259</v>
      </c>
      <c r="BB9" s="254" t="s">
        <v>207</v>
      </c>
      <c r="BC9" s="254" t="s">
        <v>216</v>
      </c>
      <c r="BD9" s="254" t="s">
        <v>208</v>
      </c>
      <c r="BE9" s="255" t="s">
        <v>6</v>
      </c>
      <c r="BF9" s="256" t="s">
        <v>7</v>
      </c>
      <c r="BG9" s="256" t="s">
        <v>8</v>
      </c>
      <c r="BH9" s="256" t="s">
        <v>9</v>
      </c>
      <c r="BI9" s="256" t="s">
        <v>10</v>
      </c>
      <c r="BJ9" s="256" t="s">
        <v>11</v>
      </c>
      <c r="BK9" s="256" t="s">
        <v>113</v>
      </c>
      <c r="BL9" s="256" t="s">
        <v>114</v>
      </c>
      <c r="BM9" s="256" t="s">
        <v>115</v>
      </c>
      <c r="BN9" s="256" t="s">
        <v>116</v>
      </c>
      <c r="BO9" s="256" t="s">
        <v>117</v>
      </c>
      <c r="BP9" s="256" t="s">
        <v>118</v>
      </c>
      <c r="BQ9" s="256" t="s">
        <v>119</v>
      </c>
      <c r="BR9" s="256" t="s">
        <v>120</v>
      </c>
      <c r="BS9" s="256" t="s">
        <v>121</v>
      </c>
      <c r="BT9" s="256" t="s">
        <v>122</v>
      </c>
      <c r="BU9" s="256" t="s">
        <v>123</v>
      </c>
      <c r="BV9" s="256" t="s">
        <v>124</v>
      </c>
      <c r="BW9" s="256" t="s">
        <v>125</v>
      </c>
      <c r="BX9" s="256" t="s">
        <v>126</v>
      </c>
      <c r="BY9" s="256" t="s">
        <v>193</v>
      </c>
      <c r="BZ9" s="256" t="s">
        <v>194</v>
      </c>
      <c r="CA9" s="256" t="s">
        <v>195</v>
      </c>
      <c r="CB9" s="256" t="s">
        <v>196</v>
      </c>
      <c r="CC9" s="256" t="s">
        <v>197</v>
      </c>
      <c r="CD9" s="256" t="s">
        <v>198</v>
      </c>
      <c r="CE9" s="256" t="s">
        <v>199</v>
      </c>
      <c r="CF9" s="256" t="s">
        <v>200</v>
      </c>
      <c r="CG9" s="256" t="s">
        <v>201</v>
      </c>
      <c r="CH9" s="256" t="s">
        <v>202</v>
      </c>
      <c r="CI9" s="256" t="s">
        <v>203</v>
      </c>
      <c r="CJ9" s="256" t="s">
        <v>204</v>
      </c>
      <c r="CK9" s="256" t="s">
        <v>205</v>
      </c>
      <c r="CL9" s="256" t="s">
        <v>259</v>
      </c>
      <c r="CM9" s="257" t="s">
        <v>207</v>
      </c>
      <c r="CN9" s="257" t="s">
        <v>216</v>
      </c>
      <c r="CO9" s="257" t="s">
        <v>208</v>
      </c>
      <c r="CQ9" s="250" t="s">
        <v>162</v>
      </c>
      <c r="CR9" s="250" t="s">
        <v>163</v>
      </c>
      <c r="CS9" s="250" t="s">
        <v>164</v>
      </c>
      <c r="CT9" s="250" t="s">
        <v>165</v>
      </c>
      <c r="CU9" s="250" t="s">
        <v>166</v>
      </c>
      <c r="CV9" s="250" t="s">
        <v>167</v>
      </c>
      <c r="CW9" s="250" t="s">
        <v>168</v>
      </c>
      <c r="CX9" s="250" t="s">
        <v>169</v>
      </c>
      <c r="CY9" s="250" t="s">
        <v>170</v>
      </c>
      <c r="CZ9" s="250" t="s">
        <v>171</v>
      </c>
      <c r="DA9" s="250" t="s">
        <v>172</v>
      </c>
      <c r="DB9" s="250" t="s">
        <v>173</v>
      </c>
      <c r="DC9" s="250" t="s">
        <v>174</v>
      </c>
      <c r="DD9" s="250" t="s">
        <v>175</v>
      </c>
      <c r="DE9" s="250" t="s">
        <v>176</v>
      </c>
      <c r="DF9" s="250" t="s">
        <v>177</v>
      </c>
      <c r="DG9" s="250" t="s">
        <v>178</v>
      </c>
      <c r="DH9" s="267" t="s">
        <v>162</v>
      </c>
      <c r="DI9" s="267" t="s">
        <v>163</v>
      </c>
      <c r="DJ9" s="267" t="s">
        <v>164</v>
      </c>
      <c r="DK9" s="267" t="s">
        <v>165</v>
      </c>
      <c r="DL9" s="267" t="s">
        <v>166</v>
      </c>
      <c r="DM9" s="267" t="s">
        <v>167</v>
      </c>
      <c r="DN9" s="267" t="s">
        <v>168</v>
      </c>
      <c r="DO9" s="267" t="s">
        <v>169</v>
      </c>
      <c r="DP9" s="267" t="s">
        <v>170</v>
      </c>
      <c r="DQ9" s="267" t="s">
        <v>171</v>
      </c>
      <c r="DR9" s="267" t="s">
        <v>172</v>
      </c>
      <c r="DS9" s="267" t="s">
        <v>173</v>
      </c>
      <c r="DT9" s="267" t="s">
        <v>174</v>
      </c>
      <c r="DU9" s="267" t="s">
        <v>175</v>
      </c>
      <c r="DV9" s="267" t="s">
        <v>176</v>
      </c>
      <c r="DW9" s="267" t="s">
        <v>177</v>
      </c>
      <c r="DX9" s="267" t="s">
        <v>178</v>
      </c>
      <c r="DZ9" s="341"/>
    </row>
    <row r="10" spans="1:130" ht="21.75" customHeight="1" x14ac:dyDescent="0.25">
      <c r="A10" s="265" t="s">
        <v>147</v>
      </c>
      <c r="B10" s="265" t="s">
        <v>149</v>
      </c>
      <c r="C10" s="265" t="s">
        <v>149</v>
      </c>
      <c r="D10" s="265" t="s">
        <v>148</v>
      </c>
      <c r="E10" s="259">
        <f>+SUM(E11:E17)</f>
        <v>1709382</v>
      </c>
      <c r="F10" s="258">
        <f>+SUM(F11:F17)</f>
        <v>804342</v>
      </c>
      <c r="G10" s="258">
        <f>+SUM(G11:G17)</f>
        <v>905040</v>
      </c>
      <c r="H10" s="259">
        <f t="shared" ref="H10:BW10" si="0">+SUM(H11:H17)</f>
        <v>72052</v>
      </c>
      <c r="I10" s="259">
        <f t="shared" si="0"/>
        <v>68840</v>
      </c>
      <c r="J10" s="259">
        <f t="shared" si="0"/>
        <v>137300</v>
      </c>
      <c r="K10" s="259">
        <f t="shared" si="0"/>
        <v>65116</v>
      </c>
      <c r="L10" s="259">
        <f t="shared" si="0"/>
        <v>151811</v>
      </c>
      <c r="M10" s="259">
        <f t="shared" si="0"/>
        <v>345091</v>
      </c>
      <c r="N10" s="259">
        <f t="shared" si="0"/>
        <v>105024</v>
      </c>
      <c r="O10" s="259">
        <f t="shared" si="0"/>
        <v>134814</v>
      </c>
      <c r="P10" s="259">
        <f t="shared" si="0"/>
        <v>69000</v>
      </c>
      <c r="Q10" s="259">
        <f t="shared" si="0"/>
        <v>177778</v>
      </c>
      <c r="R10" s="259">
        <f t="shared" si="0"/>
        <v>385430</v>
      </c>
      <c r="S10" s="259">
        <f t="shared" si="0"/>
        <v>138018</v>
      </c>
      <c r="T10" s="258">
        <f t="shared" si="0"/>
        <v>9603</v>
      </c>
      <c r="U10" s="258">
        <f t="shared" si="0"/>
        <v>10965</v>
      </c>
      <c r="V10" s="258">
        <f t="shared" si="0"/>
        <v>11522</v>
      </c>
      <c r="W10" s="258">
        <f t="shared" si="0"/>
        <v>12836</v>
      </c>
      <c r="X10" s="258">
        <f t="shared" si="0"/>
        <v>13112</v>
      </c>
      <c r="Y10" s="258">
        <f t="shared" si="0"/>
        <v>14014</v>
      </c>
      <c r="Z10" s="258">
        <f t="shared" si="0"/>
        <v>11137</v>
      </c>
      <c r="AA10" s="258">
        <f t="shared" si="0"/>
        <v>10800</v>
      </c>
      <c r="AB10" s="258">
        <f t="shared" si="0"/>
        <v>10953</v>
      </c>
      <c r="AC10" s="258">
        <f t="shared" si="0"/>
        <v>10960</v>
      </c>
      <c r="AD10" s="258">
        <f t="shared" si="0"/>
        <v>10647</v>
      </c>
      <c r="AE10" s="258">
        <f t="shared" si="0"/>
        <v>10751</v>
      </c>
      <c r="AF10" s="258">
        <f t="shared" si="0"/>
        <v>10828</v>
      </c>
      <c r="AG10" s="258">
        <f t="shared" si="0"/>
        <v>10766</v>
      </c>
      <c r="AH10" s="258">
        <f t="shared" si="0"/>
        <v>10891</v>
      </c>
      <c r="AI10" s="258">
        <f t="shared" si="0"/>
        <v>10695</v>
      </c>
      <c r="AJ10" s="258">
        <f t="shared" si="0"/>
        <v>10902</v>
      </c>
      <c r="AK10" s="258">
        <f t="shared" si="0"/>
        <v>11034</v>
      </c>
      <c r="AL10" s="258">
        <f t="shared" si="0"/>
        <v>11134</v>
      </c>
      <c r="AM10" s="258">
        <f t="shared" si="0"/>
        <v>11371</v>
      </c>
      <c r="AN10" s="258">
        <f t="shared" si="0"/>
        <v>60054</v>
      </c>
      <c r="AO10" s="258">
        <f t="shared" si="0"/>
        <v>69252</v>
      </c>
      <c r="AP10" s="258">
        <f t="shared" si="0"/>
        <v>70485</v>
      </c>
      <c r="AQ10" s="258">
        <f t="shared" si="0"/>
        <v>69322</v>
      </c>
      <c r="AR10" s="258">
        <f t="shared" si="0"/>
        <v>63285</v>
      </c>
      <c r="AS10" s="258">
        <f t="shared" si="0"/>
        <v>53887</v>
      </c>
      <c r="AT10" s="258">
        <f t="shared" si="0"/>
        <v>46979</v>
      </c>
      <c r="AU10" s="258">
        <f t="shared" si="0"/>
        <v>41133</v>
      </c>
      <c r="AV10" s="258">
        <f t="shared" si="0"/>
        <v>30889</v>
      </c>
      <c r="AW10" s="258">
        <f t="shared" si="0"/>
        <v>24909</v>
      </c>
      <c r="AX10" s="258">
        <f t="shared" si="0"/>
        <v>20411</v>
      </c>
      <c r="AY10" s="258">
        <f t="shared" si="0"/>
        <v>13914</v>
      </c>
      <c r="AZ10" s="258">
        <f t="shared" si="0"/>
        <v>8291</v>
      </c>
      <c r="BA10" s="258">
        <f t="shared" si="0"/>
        <v>6610</v>
      </c>
      <c r="BB10" s="260">
        <f t="shared" si="0"/>
        <v>661</v>
      </c>
      <c r="BC10" s="260">
        <f t="shared" si="0"/>
        <v>4765</v>
      </c>
      <c r="BD10" s="260">
        <f t="shared" si="0"/>
        <v>4838</v>
      </c>
      <c r="BE10" s="258">
        <f t="shared" si="0"/>
        <v>9308</v>
      </c>
      <c r="BF10" s="258">
        <f t="shared" si="0"/>
        <v>10285</v>
      </c>
      <c r="BG10" s="258">
        <f t="shared" si="0"/>
        <v>11274</v>
      </c>
      <c r="BH10" s="258">
        <f t="shared" si="0"/>
        <v>12199</v>
      </c>
      <c r="BI10" s="258">
        <f t="shared" si="0"/>
        <v>12759</v>
      </c>
      <c r="BJ10" s="258">
        <f t="shared" si="0"/>
        <v>13015</v>
      </c>
      <c r="BK10" s="258">
        <f t="shared" si="0"/>
        <v>10748</v>
      </c>
      <c r="BL10" s="258">
        <f t="shared" si="0"/>
        <v>10659</v>
      </c>
      <c r="BM10" s="258">
        <f t="shared" si="0"/>
        <v>10738</v>
      </c>
      <c r="BN10" s="258">
        <f t="shared" si="0"/>
        <v>11200</v>
      </c>
      <c r="BO10" s="258">
        <f t="shared" si="0"/>
        <v>11264</v>
      </c>
      <c r="BP10" s="258">
        <f t="shared" si="0"/>
        <v>11365</v>
      </c>
      <c r="BQ10" s="258">
        <f t="shared" si="0"/>
        <v>11419</v>
      </c>
      <c r="BR10" s="258">
        <f t="shared" si="0"/>
        <v>11277</v>
      </c>
      <c r="BS10" s="258">
        <f t="shared" si="0"/>
        <v>11449</v>
      </c>
      <c r="BT10" s="258">
        <f t="shared" si="0"/>
        <v>11555</v>
      </c>
      <c r="BU10" s="258">
        <f t="shared" si="0"/>
        <v>11571</v>
      </c>
      <c r="BV10" s="258">
        <f t="shared" si="0"/>
        <v>11729</v>
      </c>
      <c r="BW10" s="258">
        <f t="shared" si="0"/>
        <v>12376</v>
      </c>
      <c r="BX10" s="258">
        <f t="shared" ref="BX10:CO10" si="1">+SUM(BX11:BX17)</f>
        <v>12970</v>
      </c>
      <c r="BY10" s="258">
        <f t="shared" si="1"/>
        <v>73579</v>
      </c>
      <c r="BZ10" s="258">
        <f t="shared" si="1"/>
        <v>78853</v>
      </c>
      <c r="CA10" s="258">
        <f t="shared" si="1"/>
        <v>71661</v>
      </c>
      <c r="CB10" s="258">
        <f t="shared" si="1"/>
        <v>70566</v>
      </c>
      <c r="CC10" s="258">
        <f t="shared" si="1"/>
        <v>68542</v>
      </c>
      <c r="CD10" s="258">
        <f t="shared" si="1"/>
        <v>64702</v>
      </c>
      <c r="CE10" s="258">
        <f t="shared" si="1"/>
        <v>59252</v>
      </c>
      <c r="CF10" s="258">
        <f t="shared" si="1"/>
        <v>50707</v>
      </c>
      <c r="CG10" s="258">
        <f t="shared" si="1"/>
        <v>41324</v>
      </c>
      <c r="CH10" s="258">
        <f t="shared" si="1"/>
        <v>33394</v>
      </c>
      <c r="CI10" s="258">
        <f t="shared" si="1"/>
        <v>24979</v>
      </c>
      <c r="CJ10" s="258">
        <f t="shared" si="1"/>
        <v>17005</v>
      </c>
      <c r="CK10" s="258">
        <f t="shared" si="1"/>
        <v>10538</v>
      </c>
      <c r="CL10" s="258">
        <f t="shared" si="1"/>
        <v>10778</v>
      </c>
      <c r="CM10" s="261">
        <f t="shared" si="1"/>
        <v>643</v>
      </c>
      <c r="CN10" s="261">
        <f t="shared" si="1"/>
        <v>7669</v>
      </c>
      <c r="CO10" s="261">
        <f t="shared" si="1"/>
        <v>7800</v>
      </c>
      <c r="CQ10" s="258">
        <f t="shared" ref="CQ10:DZ10" si="2">+SUM(CQ11:CQ17)</f>
        <v>58038</v>
      </c>
      <c r="CR10" s="258">
        <f t="shared" si="2"/>
        <v>57864</v>
      </c>
      <c r="CS10" s="258">
        <f t="shared" si="2"/>
        <v>53883</v>
      </c>
      <c r="CT10" s="258">
        <f t="shared" si="2"/>
        <v>55136</v>
      </c>
      <c r="CU10" s="258">
        <f t="shared" si="2"/>
        <v>60054</v>
      </c>
      <c r="CV10" s="258">
        <f t="shared" si="2"/>
        <v>69252</v>
      </c>
      <c r="CW10" s="258">
        <f t="shared" si="2"/>
        <v>70485</v>
      </c>
      <c r="CX10" s="258">
        <f t="shared" si="2"/>
        <v>69322</v>
      </c>
      <c r="CY10" s="258">
        <f t="shared" si="2"/>
        <v>63285</v>
      </c>
      <c r="CZ10" s="258">
        <f t="shared" si="2"/>
        <v>53887</v>
      </c>
      <c r="DA10" s="258">
        <f t="shared" si="2"/>
        <v>46979</v>
      </c>
      <c r="DB10" s="258">
        <f t="shared" si="2"/>
        <v>41133</v>
      </c>
      <c r="DC10" s="258">
        <f t="shared" si="2"/>
        <v>30889</v>
      </c>
      <c r="DD10" s="258">
        <f t="shared" si="2"/>
        <v>24909</v>
      </c>
      <c r="DE10" s="258">
        <f t="shared" si="2"/>
        <v>20411</v>
      </c>
      <c r="DF10" s="258">
        <f t="shared" si="2"/>
        <v>13914</v>
      </c>
      <c r="DG10" s="258">
        <f t="shared" si="2"/>
        <v>14901</v>
      </c>
      <c r="DH10" s="258">
        <f t="shared" si="2"/>
        <v>55825</v>
      </c>
      <c r="DI10" s="258">
        <f t="shared" si="2"/>
        <v>56360</v>
      </c>
      <c r="DJ10" s="258">
        <f t="shared" si="2"/>
        <v>56774</v>
      </c>
      <c r="DK10" s="258">
        <f t="shared" si="2"/>
        <v>60201</v>
      </c>
      <c r="DL10" s="258">
        <f t="shared" si="2"/>
        <v>73579</v>
      </c>
      <c r="DM10" s="258">
        <f t="shared" si="2"/>
        <v>78853</v>
      </c>
      <c r="DN10" s="258">
        <f t="shared" si="2"/>
        <v>71661</v>
      </c>
      <c r="DO10" s="258">
        <f t="shared" si="2"/>
        <v>70566</v>
      </c>
      <c r="DP10" s="258">
        <f t="shared" si="2"/>
        <v>68542</v>
      </c>
      <c r="DQ10" s="258">
        <f t="shared" si="2"/>
        <v>64702</v>
      </c>
      <c r="DR10" s="258">
        <f t="shared" si="2"/>
        <v>59252</v>
      </c>
      <c r="DS10" s="258">
        <f t="shared" si="2"/>
        <v>50707</v>
      </c>
      <c r="DT10" s="258">
        <f t="shared" si="2"/>
        <v>41324</v>
      </c>
      <c r="DU10" s="258">
        <f t="shared" si="2"/>
        <v>33394</v>
      </c>
      <c r="DV10" s="258">
        <f t="shared" si="2"/>
        <v>24979</v>
      </c>
      <c r="DW10" s="258">
        <f t="shared" si="2"/>
        <v>17005</v>
      </c>
      <c r="DX10" s="258">
        <f t="shared" si="2"/>
        <v>21316</v>
      </c>
      <c r="DZ10" s="258">
        <f t="shared" si="2"/>
        <v>184677</v>
      </c>
    </row>
    <row r="11" spans="1:130" x14ac:dyDescent="0.25">
      <c r="A11" s="266" t="s">
        <v>127</v>
      </c>
      <c r="B11" s="266" t="s">
        <v>149</v>
      </c>
      <c r="C11" s="266" t="s">
        <v>149</v>
      </c>
      <c r="D11" s="266" t="s">
        <v>179</v>
      </c>
      <c r="E11" s="262">
        <f>+SUM(F11:G11)</f>
        <v>701504</v>
      </c>
      <c r="F11" s="262">
        <f>+SUM(J11:N11)</f>
        <v>325302</v>
      </c>
      <c r="G11" s="263">
        <f>+SUM(O11:S11)</f>
        <v>376202</v>
      </c>
      <c r="H11" s="262">
        <f>+SUM(T11:Y11)</f>
        <v>31086</v>
      </c>
      <c r="I11" s="262">
        <f>+SUM(BE11:BJ11)</f>
        <v>29676</v>
      </c>
      <c r="J11" s="262">
        <f>+SUM(T11:AE11)</f>
        <v>58729</v>
      </c>
      <c r="K11" s="262">
        <f>+SUM(AF11:AK11)</f>
        <v>27260</v>
      </c>
      <c r="L11" s="262">
        <f>+SUM(AL11:AO11)</f>
        <v>63799</v>
      </c>
      <c r="M11" s="262">
        <f>++SUM(AP11:AU11)</f>
        <v>138827</v>
      </c>
      <c r="N11" s="262">
        <f>+SUM(AV11:BA11)</f>
        <v>36687</v>
      </c>
      <c r="O11" s="262">
        <f>+SUM(BE11:BP11)</f>
        <v>58170</v>
      </c>
      <c r="P11" s="262">
        <f>+SUM(BQ11:BV11)</f>
        <v>28883</v>
      </c>
      <c r="Q11" s="262">
        <f>+SUM(BW11:BZ11)</f>
        <v>74473</v>
      </c>
      <c r="R11" s="262">
        <f>+SUM(CA11:CF11)</f>
        <v>160573</v>
      </c>
      <c r="S11" s="262">
        <f>+SUM(CG11:CL11)</f>
        <v>54103</v>
      </c>
      <c r="T11" s="241">
        <v>4243</v>
      </c>
      <c r="U11" s="241">
        <v>4786</v>
      </c>
      <c r="V11" s="241">
        <v>5026</v>
      </c>
      <c r="W11" s="241">
        <v>5485</v>
      </c>
      <c r="X11" s="241">
        <v>5562</v>
      </c>
      <c r="Y11" s="241">
        <v>5984</v>
      </c>
      <c r="Z11" s="241">
        <v>4757</v>
      </c>
      <c r="AA11" s="241">
        <v>4650</v>
      </c>
      <c r="AB11" s="241">
        <v>4713</v>
      </c>
      <c r="AC11" s="241">
        <v>4614</v>
      </c>
      <c r="AD11" s="241">
        <v>4375</v>
      </c>
      <c r="AE11" s="241">
        <v>4534</v>
      </c>
      <c r="AF11" s="241">
        <v>4576</v>
      </c>
      <c r="AG11" s="241">
        <v>4535</v>
      </c>
      <c r="AH11" s="241">
        <v>4572</v>
      </c>
      <c r="AI11" s="241">
        <v>4508</v>
      </c>
      <c r="AJ11" s="241">
        <v>4545</v>
      </c>
      <c r="AK11" s="241">
        <v>4524</v>
      </c>
      <c r="AL11" s="241">
        <v>4673</v>
      </c>
      <c r="AM11" s="241">
        <v>4734</v>
      </c>
      <c r="AN11" s="241">
        <v>25093</v>
      </c>
      <c r="AO11" s="241">
        <v>29299</v>
      </c>
      <c r="AP11" s="241">
        <v>29898</v>
      </c>
      <c r="AQ11" s="241">
        <v>29153</v>
      </c>
      <c r="AR11" s="241">
        <v>25437</v>
      </c>
      <c r="AS11" s="241">
        <v>20837</v>
      </c>
      <c r="AT11" s="241">
        <v>18041</v>
      </c>
      <c r="AU11" s="241">
        <v>15461</v>
      </c>
      <c r="AV11" s="241">
        <v>11345</v>
      </c>
      <c r="AW11" s="241">
        <v>8870</v>
      </c>
      <c r="AX11" s="241">
        <v>7010</v>
      </c>
      <c r="AY11" s="241">
        <v>4728</v>
      </c>
      <c r="AZ11" s="241">
        <v>2755</v>
      </c>
      <c r="BA11" s="241">
        <v>1979</v>
      </c>
      <c r="BB11" s="241">
        <v>303</v>
      </c>
      <c r="BC11" s="241">
        <v>2118</v>
      </c>
      <c r="BD11" s="241">
        <v>2125</v>
      </c>
      <c r="BE11" s="241">
        <v>3999</v>
      </c>
      <c r="BF11" s="241">
        <v>4539</v>
      </c>
      <c r="BG11" s="241">
        <v>4892</v>
      </c>
      <c r="BH11" s="241">
        <v>5205</v>
      </c>
      <c r="BI11" s="241">
        <v>5450</v>
      </c>
      <c r="BJ11" s="241">
        <v>5591</v>
      </c>
      <c r="BK11" s="241">
        <v>4743</v>
      </c>
      <c r="BL11" s="241">
        <v>4636</v>
      </c>
      <c r="BM11" s="241">
        <v>4566</v>
      </c>
      <c r="BN11" s="241">
        <v>4767</v>
      </c>
      <c r="BO11" s="241">
        <v>4833</v>
      </c>
      <c r="BP11" s="241">
        <v>4949</v>
      </c>
      <c r="BQ11" s="241">
        <v>4858</v>
      </c>
      <c r="BR11" s="241">
        <v>4751</v>
      </c>
      <c r="BS11" s="241">
        <v>4800</v>
      </c>
      <c r="BT11" s="241">
        <v>4838</v>
      </c>
      <c r="BU11" s="241">
        <v>4820</v>
      </c>
      <c r="BV11" s="241">
        <v>4816</v>
      </c>
      <c r="BW11" s="241">
        <v>5168</v>
      </c>
      <c r="BX11" s="241">
        <v>5455</v>
      </c>
      <c r="BY11" s="241">
        <v>31052</v>
      </c>
      <c r="BZ11" s="241">
        <v>32798</v>
      </c>
      <c r="CA11" s="241">
        <v>29641</v>
      </c>
      <c r="CB11" s="241">
        <v>29231</v>
      </c>
      <c r="CC11" s="241">
        <v>28265</v>
      </c>
      <c r="CD11" s="241">
        <v>27048</v>
      </c>
      <c r="CE11" s="241">
        <v>25008</v>
      </c>
      <c r="CF11" s="241">
        <v>21380</v>
      </c>
      <c r="CG11" s="241">
        <v>16965</v>
      </c>
      <c r="CH11" s="241">
        <v>13195</v>
      </c>
      <c r="CI11" s="241">
        <v>9583</v>
      </c>
      <c r="CJ11" s="241">
        <v>6494</v>
      </c>
      <c r="CK11" s="241">
        <v>3985</v>
      </c>
      <c r="CL11" s="241">
        <v>3881</v>
      </c>
      <c r="CM11" s="241">
        <v>285</v>
      </c>
      <c r="CN11" s="241">
        <v>3444</v>
      </c>
      <c r="CO11" s="241">
        <v>3568</v>
      </c>
      <c r="CQ11" s="268">
        <f>+SUM(T11:X11)</f>
        <v>25102</v>
      </c>
      <c r="CR11" s="268">
        <f>+SUM(Y11:AC11)</f>
        <v>24718</v>
      </c>
      <c r="CS11" s="268">
        <f>+SUM(AD11:AH11)</f>
        <v>22592</v>
      </c>
      <c r="CT11" s="268">
        <f>+SUM(AI11:AM11)</f>
        <v>22984</v>
      </c>
      <c r="CU11" s="268">
        <f t="shared" ref="CU11:DF11" si="3">+SUM(AN11)</f>
        <v>25093</v>
      </c>
      <c r="CV11" s="268">
        <f t="shared" si="3"/>
        <v>29299</v>
      </c>
      <c r="CW11" s="268">
        <f t="shared" si="3"/>
        <v>29898</v>
      </c>
      <c r="CX11" s="268">
        <f t="shared" si="3"/>
        <v>29153</v>
      </c>
      <c r="CY11" s="268">
        <f t="shared" si="3"/>
        <v>25437</v>
      </c>
      <c r="CZ11" s="268">
        <f t="shared" si="3"/>
        <v>20837</v>
      </c>
      <c r="DA11" s="268">
        <f t="shared" si="3"/>
        <v>18041</v>
      </c>
      <c r="DB11" s="268">
        <f t="shared" si="3"/>
        <v>15461</v>
      </c>
      <c r="DC11" s="268">
        <f t="shared" si="3"/>
        <v>11345</v>
      </c>
      <c r="DD11" s="268">
        <f t="shared" si="3"/>
        <v>8870</v>
      </c>
      <c r="DE11" s="268">
        <f t="shared" si="3"/>
        <v>7010</v>
      </c>
      <c r="DF11" s="268">
        <f t="shared" si="3"/>
        <v>4728</v>
      </c>
      <c r="DG11" s="268">
        <f>+SUM(AZ11:BA11)</f>
        <v>4734</v>
      </c>
      <c r="DH11" s="268">
        <f>+SUM(BE11:BI11)</f>
        <v>24085</v>
      </c>
      <c r="DI11" s="268">
        <f>+SUM(BJ11:BN11)</f>
        <v>24303</v>
      </c>
      <c r="DJ11" s="268">
        <f>+SUM(BO11:BS11)</f>
        <v>24191</v>
      </c>
      <c r="DK11" s="268">
        <f>+SUM(BT11:BX11)</f>
        <v>25097</v>
      </c>
      <c r="DL11" s="268">
        <f t="shared" ref="DL11:DW11" si="4">+SUM(BY11)</f>
        <v>31052</v>
      </c>
      <c r="DM11" s="268">
        <f t="shared" si="4"/>
        <v>32798</v>
      </c>
      <c r="DN11" s="268">
        <f t="shared" si="4"/>
        <v>29641</v>
      </c>
      <c r="DO11" s="268">
        <f t="shared" si="4"/>
        <v>29231</v>
      </c>
      <c r="DP11" s="268">
        <f t="shared" si="4"/>
        <v>28265</v>
      </c>
      <c r="DQ11" s="268">
        <f t="shared" si="4"/>
        <v>27048</v>
      </c>
      <c r="DR11" s="268">
        <f t="shared" si="4"/>
        <v>25008</v>
      </c>
      <c r="DS11" s="268">
        <f t="shared" si="4"/>
        <v>21380</v>
      </c>
      <c r="DT11" s="268">
        <f t="shared" si="4"/>
        <v>16965</v>
      </c>
      <c r="DU11" s="268">
        <f t="shared" si="4"/>
        <v>13195</v>
      </c>
      <c r="DV11" s="268">
        <f t="shared" si="4"/>
        <v>9583</v>
      </c>
      <c r="DW11" s="268">
        <f t="shared" si="4"/>
        <v>6494</v>
      </c>
      <c r="DX11" s="268">
        <f>+SUM(CK11:CL11)</f>
        <v>7866</v>
      </c>
      <c r="DZ11" s="268">
        <f>+SUM(DR11:DU11)</f>
        <v>76548</v>
      </c>
    </row>
    <row r="12" spans="1:130" x14ac:dyDescent="0.25">
      <c r="A12" s="266" t="s">
        <v>128</v>
      </c>
      <c r="B12" s="266" t="s">
        <v>149</v>
      </c>
      <c r="C12" s="266" t="s">
        <v>149</v>
      </c>
      <c r="D12" s="266" t="s">
        <v>180</v>
      </c>
      <c r="E12" s="262">
        <f t="shared" ref="E12:E17" si="5">+SUM(F12:G12)</f>
        <v>46626</v>
      </c>
      <c r="F12" s="262">
        <f t="shared" ref="F12:F17" si="6">+SUM(J12:N12)</f>
        <v>30320</v>
      </c>
      <c r="G12" s="263">
        <f t="shared" ref="G12:G17" si="7">+SUM(O12:S12)</f>
        <v>16306</v>
      </c>
      <c r="H12" s="262">
        <f t="shared" ref="H12:H17" si="8">+SUM(T12:Y12)</f>
        <v>2401</v>
      </c>
      <c r="I12" s="262">
        <f t="shared" ref="I12:I17" si="9">+SUM(BE12:BJ12)</f>
        <v>2309</v>
      </c>
      <c r="J12" s="262">
        <f t="shared" ref="J12:J17" si="10">+SUM(T12:AE12)</f>
        <v>4461</v>
      </c>
      <c r="K12" s="262">
        <f t="shared" ref="K12:K17" si="11">+SUM(AF12:AK12)</f>
        <v>2256</v>
      </c>
      <c r="L12" s="262">
        <f t="shared" ref="L12:L17" si="12">+SUM(AL12:AO12)</f>
        <v>5208</v>
      </c>
      <c r="M12" s="262">
        <f t="shared" ref="M12:M17" si="13">++SUM(AP12:AU12)</f>
        <v>13440</v>
      </c>
      <c r="N12" s="262">
        <f t="shared" ref="N12:N17" si="14">+SUM(AV12:BA12)</f>
        <v>4955</v>
      </c>
      <c r="O12" s="262">
        <f t="shared" ref="O12:O17" si="15">+SUM(BE12:BP12)</f>
        <v>3071</v>
      </c>
      <c r="P12" s="262">
        <f t="shared" ref="P12:P17" si="16">+SUM(BQ12:BV12)</f>
        <v>972</v>
      </c>
      <c r="Q12" s="262">
        <f t="shared" ref="Q12:Q17" si="17">+SUM(BW12:BZ12)</f>
        <v>2792</v>
      </c>
      <c r="R12" s="262">
        <f t="shared" ref="R12:R17" si="18">+SUM(CA12:CF12)</f>
        <v>6435</v>
      </c>
      <c r="S12" s="262">
        <f t="shared" ref="S12:S17" si="19">+SUM(CG12:CL12)</f>
        <v>3036</v>
      </c>
      <c r="T12" s="241">
        <v>313</v>
      </c>
      <c r="U12" s="241">
        <v>359</v>
      </c>
      <c r="V12" s="241">
        <v>407</v>
      </c>
      <c r="W12" s="241">
        <v>403</v>
      </c>
      <c r="X12" s="241">
        <v>435</v>
      </c>
      <c r="Y12" s="241">
        <v>484</v>
      </c>
      <c r="Z12" s="241">
        <v>328</v>
      </c>
      <c r="AA12" s="241">
        <v>339</v>
      </c>
      <c r="AB12" s="241">
        <v>331</v>
      </c>
      <c r="AC12" s="241">
        <v>369</v>
      </c>
      <c r="AD12" s="241">
        <v>346</v>
      </c>
      <c r="AE12" s="241">
        <v>347</v>
      </c>
      <c r="AF12" s="241">
        <v>349</v>
      </c>
      <c r="AG12" s="241">
        <v>368</v>
      </c>
      <c r="AH12" s="241">
        <v>365</v>
      </c>
      <c r="AI12" s="241">
        <v>404</v>
      </c>
      <c r="AJ12" s="241">
        <v>388</v>
      </c>
      <c r="AK12" s="241">
        <v>382</v>
      </c>
      <c r="AL12" s="241">
        <v>404</v>
      </c>
      <c r="AM12" s="241">
        <v>393</v>
      </c>
      <c r="AN12" s="241">
        <v>2076</v>
      </c>
      <c r="AO12" s="241">
        <v>2335</v>
      </c>
      <c r="AP12" s="241">
        <v>2318</v>
      </c>
      <c r="AQ12" s="241">
        <v>2424</v>
      </c>
      <c r="AR12" s="241">
        <v>2450</v>
      </c>
      <c r="AS12" s="241">
        <v>2365</v>
      </c>
      <c r="AT12" s="241">
        <v>2043</v>
      </c>
      <c r="AU12" s="241">
        <v>1840</v>
      </c>
      <c r="AV12" s="241">
        <v>1393</v>
      </c>
      <c r="AW12" s="241">
        <v>1131</v>
      </c>
      <c r="AX12" s="241">
        <v>966</v>
      </c>
      <c r="AY12" s="241">
        <v>671</v>
      </c>
      <c r="AZ12" s="241">
        <v>422</v>
      </c>
      <c r="BA12" s="241">
        <v>372</v>
      </c>
      <c r="BB12" s="241">
        <v>22</v>
      </c>
      <c r="BC12" s="241">
        <v>162</v>
      </c>
      <c r="BD12" s="241">
        <v>152</v>
      </c>
      <c r="BE12" s="241">
        <v>319</v>
      </c>
      <c r="BF12" s="241">
        <v>349</v>
      </c>
      <c r="BG12" s="241">
        <v>351</v>
      </c>
      <c r="BH12" s="241">
        <v>379</v>
      </c>
      <c r="BI12" s="241">
        <v>462</v>
      </c>
      <c r="BJ12" s="241">
        <v>449</v>
      </c>
      <c r="BK12" s="241">
        <v>128</v>
      </c>
      <c r="BL12" s="241">
        <v>111</v>
      </c>
      <c r="BM12" s="241">
        <v>101</v>
      </c>
      <c r="BN12" s="241">
        <v>157</v>
      </c>
      <c r="BO12" s="241">
        <v>146</v>
      </c>
      <c r="BP12" s="241">
        <v>119</v>
      </c>
      <c r="BQ12" s="241">
        <v>145</v>
      </c>
      <c r="BR12" s="241">
        <v>143</v>
      </c>
      <c r="BS12" s="241">
        <v>150</v>
      </c>
      <c r="BT12" s="241">
        <v>195</v>
      </c>
      <c r="BU12" s="241">
        <v>184</v>
      </c>
      <c r="BV12" s="241">
        <v>155</v>
      </c>
      <c r="BW12" s="241">
        <v>191</v>
      </c>
      <c r="BX12" s="241">
        <v>212</v>
      </c>
      <c r="BY12" s="241">
        <v>1234</v>
      </c>
      <c r="BZ12" s="241">
        <v>1155</v>
      </c>
      <c r="CA12" s="241">
        <v>1227</v>
      </c>
      <c r="CB12" s="241">
        <v>1079</v>
      </c>
      <c r="CC12" s="241">
        <v>1267</v>
      </c>
      <c r="CD12" s="241">
        <v>1132</v>
      </c>
      <c r="CE12" s="241">
        <v>977</v>
      </c>
      <c r="CF12" s="241">
        <v>753</v>
      </c>
      <c r="CG12" s="241">
        <v>735</v>
      </c>
      <c r="CH12" s="241">
        <v>722</v>
      </c>
      <c r="CI12" s="241">
        <v>580</v>
      </c>
      <c r="CJ12" s="241">
        <v>429</v>
      </c>
      <c r="CK12" s="241">
        <v>267</v>
      </c>
      <c r="CL12" s="241">
        <v>303</v>
      </c>
      <c r="CM12" s="241">
        <v>5</v>
      </c>
      <c r="CN12" s="241">
        <v>101</v>
      </c>
      <c r="CO12" s="241">
        <v>131</v>
      </c>
      <c r="CQ12" s="268">
        <f t="shared" ref="CQ12:CQ17" si="20">+SUM(T12:X12)</f>
        <v>1917</v>
      </c>
      <c r="CR12" s="268">
        <f t="shared" ref="CR12:CR17" si="21">+SUM(Y12:AC12)</f>
        <v>1851</v>
      </c>
      <c r="CS12" s="268">
        <f t="shared" ref="CS12:CS17" si="22">+SUM(AD12:AH12)</f>
        <v>1775</v>
      </c>
      <c r="CT12" s="268">
        <f t="shared" ref="CT12:CT17" si="23">+SUM(AI12:AM12)</f>
        <v>1971</v>
      </c>
      <c r="CU12" s="268">
        <f t="shared" ref="CU12:CU17" si="24">+SUM(AN12)</f>
        <v>2076</v>
      </c>
      <c r="CV12" s="268">
        <f t="shared" ref="CV12:CV17" si="25">+SUM(AO12)</f>
        <v>2335</v>
      </c>
      <c r="CW12" s="268">
        <f t="shared" ref="CW12:CW17" si="26">+SUM(AP12)</f>
        <v>2318</v>
      </c>
      <c r="CX12" s="268">
        <f t="shared" ref="CX12:CX17" si="27">+SUM(AQ12)</f>
        <v>2424</v>
      </c>
      <c r="CY12" s="268">
        <f t="shared" ref="CY12:CY17" si="28">+SUM(AR12)</f>
        <v>2450</v>
      </c>
      <c r="CZ12" s="268">
        <f t="shared" ref="CZ12:CZ17" si="29">+SUM(AS12)</f>
        <v>2365</v>
      </c>
      <c r="DA12" s="268">
        <f t="shared" ref="DA12:DA17" si="30">+SUM(AT12)</f>
        <v>2043</v>
      </c>
      <c r="DB12" s="268">
        <f t="shared" ref="DB12:DB17" si="31">+SUM(AU12)</f>
        <v>1840</v>
      </c>
      <c r="DC12" s="268">
        <f t="shared" ref="DC12:DC17" si="32">+SUM(AV12)</f>
        <v>1393</v>
      </c>
      <c r="DD12" s="268">
        <f t="shared" ref="DD12:DD17" si="33">+SUM(AW12)</f>
        <v>1131</v>
      </c>
      <c r="DE12" s="268">
        <f t="shared" ref="DE12:DE17" si="34">+SUM(AX12)</f>
        <v>966</v>
      </c>
      <c r="DF12" s="268">
        <f t="shared" ref="DF12:DF17" si="35">+SUM(AY12)</f>
        <v>671</v>
      </c>
      <c r="DG12" s="268">
        <f t="shared" ref="DG12:DG17" si="36">+SUM(AZ12:BA12)</f>
        <v>794</v>
      </c>
      <c r="DH12" s="268">
        <f t="shared" ref="DH12:DH17" si="37">+SUM(BE12:BI12)</f>
        <v>1860</v>
      </c>
      <c r="DI12" s="268">
        <f t="shared" ref="DI12:DI17" si="38">+SUM(BJ12:BN12)</f>
        <v>946</v>
      </c>
      <c r="DJ12" s="268">
        <f t="shared" ref="DJ12:DJ17" si="39">+SUM(BO12:BS12)</f>
        <v>703</v>
      </c>
      <c r="DK12" s="268">
        <f t="shared" ref="DK12:DK17" si="40">+SUM(BT12:BX12)</f>
        <v>937</v>
      </c>
      <c r="DL12" s="268">
        <f t="shared" ref="DL12:DL17" si="41">+SUM(BY12)</f>
        <v>1234</v>
      </c>
      <c r="DM12" s="268">
        <f t="shared" ref="DM12:DM17" si="42">+SUM(BZ12)</f>
        <v>1155</v>
      </c>
      <c r="DN12" s="268">
        <f t="shared" ref="DN12:DN17" si="43">+SUM(CA12)</f>
        <v>1227</v>
      </c>
      <c r="DO12" s="268">
        <f t="shared" ref="DO12:DO17" si="44">+SUM(CB12)</f>
        <v>1079</v>
      </c>
      <c r="DP12" s="268">
        <f t="shared" ref="DP12:DP17" si="45">+SUM(CC12)</f>
        <v>1267</v>
      </c>
      <c r="DQ12" s="268">
        <f t="shared" ref="DQ12:DQ17" si="46">+SUM(CD12)</f>
        <v>1132</v>
      </c>
      <c r="DR12" s="268">
        <f t="shared" ref="DR12:DR17" si="47">+SUM(CE12)</f>
        <v>977</v>
      </c>
      <c r="DS12" s="268">
        <f t="shared" ref="DS12:DS17" si="48">+SUM(CF12)</f>
        <v>753</v>
      </c>
      <c r="DT12" s="268">
        <f t="shared" ref="DT12:DT17" si="49">+SUM(CG12)</f>
        <v>735</v>
      </c>
      <c r="DU12" s="268">
        <f t="shared" ref="DU12:DU17" si="50">+SUM(CH12)</f>
        <v>722</v>
      </c>
      <c r="DV12" s="268">
        <f t="shared" ref="DV12:DV17" si="51">+SUM(CI12)</f>
        <v>580</v>
      </c>
      <c r="DW12" s="268">
        <f t="shared" ref="DW12:DW17" si="52">+SUM(CJ12)</f>
        <v>429</v>
      </c>
      <c r="DX12" s="268">
        <f t="shared" ref="DX12:DX17" si="53">+SUM(CK12:CL12)</f>
        <v>570</v>
      </c>
      <c r="DZ12" s="268">
        <f t="shared" ref="DZ12:DZ17" si="54">+SUM(DR12:DU12)</f>
        <v>3187</v>
      </c>
    </row>
    <row r="13" spans="1:130" x14ac:dyDescent="0.25">
      <c r="A13" s="266" t="s">
        <v>129</v>
      </c>
      <c r="B13" s="266" t="s">
        <v>149</v>
      </c>
      <c r="C13" s="266" t="s">
        <v>149</v>
      </c>
      <c r="D13" s="266" t="s">
        <v>181</v>
      </c>
      <c r="E13" s="262">
        <f t="shared" si="5"/>
        <v>39377</v>
      </c>
      <c r="F13" s="262">
        <f t="shared" si="6"/>
        <v>18102</v>
      </c>
      <c r="G13" s="263">
        <f t="shared" si="7"/>
        <v>21275</v>
      </c>
      <c r="H13" s="262">
        <f t="shared" si="8"/>
        <v>1576</v>
      </c>
      <c r="I13" s="262">
        <f t="shared" si="9"/>
        <v>1495</v>
      </c>
      <c r="J13" s="262">
        <f t="shared" si="10"/>
        <v>3133</v>
      </c>
      <c r="K13" s="262">
        <f t="shared" si="11"/>
        <v>1576</v>
      </c>
      <c r="L13" s="262">
        <f t="shared" si="12"/>
        <v>3482</v>
      </c>
      <c r="M13" s="262">
        <f t="shared" si="13"/>
        <v>7805</v>
      </c>
      <c r="N13" s="262">
        <f t="shared" si="14"/>
        <v>2106</v>
      </c>
      <c r="O13" s="262">
        <f t="shared" si="15"/>
        <v>3054</v>
      </c>
      <c r="P13" s="262">
        <f t="shared" si="16"/>
        <v>1723</v>
      </c>
      <c r="Q13" s="262">
        <f t="shared" si="17"/>
        <v>4278</v>
      </c>
      <c r="R13" s="262">
        <f t="shared" si="18"/>
        <v>9033</v>
      </c>
      <c r="S13" s="262">
        <f t="shared" si="19"/>
        <v>3187</v>
      </c>
      <c r="T13" s="264">
        <v>263</v>
      </c>
      <c r="U13" s="264">
        <v>215</v>
      </c>
      <c r="V13" s="264">
        <v>238</v>
      </c>
      <c r="W13" s="264">
        <v>277</v>
      </c>
      <c r="X13" s="264">
        <v>294</v>
      </c>
      <c r="Y13" s="264">
        <v>289</v>
      </c>
      <c r="Z13" s="264">
        <v>266</v>
      </c>
      <c r="AA13" s="264">
        <v>258</v>
      </c>
      <c r="AB13" s="264">
        <v>277</v>
      </c>
      <c r="AC13" s="264">
        <v>266</v>
      </c>
      <c r="AD13" s="264">
        <v>258</v>
      </c>
      <c r="AE13" s="264">
        <v>232</v>
      </c>
      <c r="AF13" s="264">
        <v>273</v>
      </c>
      <c r="AG13" s="264">
        <v>270</v>
      </c>
      <c r="AH13" s="264">
        <v>279</v>
      </c>
      <c r="AI13" s="264">
        <v>242</v>
      </c>
      <c r="AJ13" s="264">
        <v>247</v>
      </c>
      <c r="AK13" s="264">
        <v>265</v>
      </c>
      <c r="AL13" s="264">
        <v>246</v>
      </c>
      <c r="AM13" s="264">
        <v>273</v>
      </c>
      <c r="AN13" s="264">
        <v>1399</v>
      </c>
      <c r="AO13" s="264">
        <v>1564</v>
      </c>
      <c r="AP13" s="264">
        <v>1527</v>
      </c>
      <c r="AQ13" s="264">
        <v>1608</v>
      </c>
      <c r="AR13" s="264">
        <v>1525</v>
      </c>
      <c r="AS13" s="264">
        <v>1241</v>
      </c>
      <c r="AT13" s="264">
        <v>1090</v>
      </c>
      <c r="AU13" s="264">
        <v>814</v>
      </c>
      <c r="AV13" s="264">
        <v>651</v>
      </c>
      <c r="AW13" s="264">
        <v>475</v>
      </c>
      <c r="AX13" s="264">
        <v>389</v>
      </c>
      <c r="AY13" s="264">
        <v>293</v>
      </c>
      <c r="AZ13" s="264">
        <v>156</v>
      </c>
      <c r="BA13" s="264">
        <v>142</v>
      </c>
      <c r="BB13" s="264">
        <v>21</v>
      </c>
      <c r="BC13" s="264">
        <v>128</v>
      </c>
      <c r="BD13" s="264">
        <v>135</v>
      </c>
      <c r="BE13" s="264">
        <v>239</v>
      </c>
      <c r="BF13" s="264">
        <v>222</v>
      </c>
      <c r="BG13" s="264">
        <v>244</v>
      </c>
      <c r="BH13" s="264">
        <v>278</v>
      </c>
      <c r="BI13" s="264">
        <v>265</v>
      </c>
      <c r="BJ13" s="264">
        <v>247</v>
      </c>
      <c r="BK13" s="264">
        <v>255</v>
      </c>
      <c r="BL13" s="264">
        <v>254</v>
      </c>
      <c r="BM13" s="264">
        <v>268</v>
      </c>
      <c r="BN13" s="264">
        <v>255</v>
      </c>
      <c r="BO13" s="264">
        <v>234</v>
      </c>
      <c r="BP13" s="264">
        <v>293</v>
      </c>
      <c r="BQ13" s="264">
        <v>288</v>
      </c>
      <c r="BR13" s="264">
        <v>271</v>
      </c>
      <c r="BS13" s="264">
        <v>313</v>
      </c>
      <c r="BT13" s="264">
        <v>271</v>
      </c>
      <c r="BU13" s="264">
        <v>296</v>
      </c>
      <c r="BV13" s="264">
        <v>284</v>
      </c>
      <c r="BW13" s="264">
        <v>293</v>
      </c>
      <c r="BX13" s="264">
        <v>309</v>
      </c>
      <c r="BY13" s="264">
        <v>1720</v>
      </c>
      <c r="BZ13" s="264">
        <v>1956</v>
      </c>
      <c r="CA13" s="264">
        <v>1689</v>
      </c>
      <c r="CB13" s="264">
        <v>1646</v>
      </c>
      <c r="CC13" s="264">
        <v>1548</v>
      </c>
      <c r="CD13" s="264">
        <v>1606</v>
      </c>
      <c r="CE13" s="264">
        <v>1376</v>
      </c>
      <c r="CF13" s="264">
        <v>1168</v>
      </c>
      <c r="CG13" s="264">
        <v>1021</v>
      </c>
      <c r="CH13" s="264">
        <v>819</v>
      </c>
      <c r="CI13" s="264">
        <v>586</v>
      </c>
      <c r="CJ13" s="264">
        <v>363</v>
      </c>
      <c r="CK13" s="264">
        <v>210</v>
      </c>
      <c r="CL13" s="264">
        <v>188</v>
      </c>
      <c r="CM13" s="264">
        <v>12</v>
      </c>
      <c r="CN13" s="264">
        <v>247</v>
      </c>
      <c r="CO13" s="264">
        <v>301</v>
      </c>
      <c r="CQ13" s="268">
        <f t="shared" si="20"/>
        <v>1287</v>
      </c>
      <c r="CR13" s="268">
        <f t="shared" si="21"/>
        <v>1356</v>
      </c>
      <c r="CS13" s="268">
        <f t="shared" si="22"/>
        <v>1312</v>
      </c>
      <c r="CT13" s="268">
        <f t="shared" si="23"/>
        <v>1273</v>
      </c>
      <c r="CU13" s="268">
        <f t="shared" si="24"/>
        <v>1399</v>
      </c>
      <c r="CV13" s="268">
        <f t="shared" si="25"/>
        <v>1564</v>
      </c>
      <c r="CW13" s="268">
        <f t="shared" si="26"/>
        <v>1527</v>
      </c>
      <c r="CX13" s="268">
        <f t="shared" si="27"/>
        <v>1608</v>
      </c>
      <c r="CY13" s="268">
        <f t="shared" si="28"/>
        <v>1525</v>
      </c>
      <c r="CZ13" s="268">
        <f t="shared" si="29"/>
        <v>1241</v>
      </c>
      <c r="DA13" s="268">
        <f t="shared" si="30"/>
        <v>1090</v>
      </c>
      <c r="DB13" s="268">
        <f t="shared" si="31"/>
        <v>814</v>
      </c>
      <c r="DC13" s="268">
        <f t="shared" si="32"/>
        <v>651</v>
      </c>
      <c r="DD13" s="268">
        <f t="shared" si="33"/>
        <v>475</v>
      </c>
      <c r="DE13" s="268">
        <f t="shared" si="34"/>
        <v>389</v>
      </c>
      <c r="DF13" s="268">
        <f t="shared" si="35"/>
        <v>293</v>
      </c>
      <c r="DG13" s="268">
        <f t="shared" si="36"/>
        <v>298</v>
      </c>
      <c r="DH13" s="268">
        <f t="shared" si="37"/>
        <v>1248</v>
      </c>
      <c r="DI13" s="268">
        <f t="shared" si="38"/>
        <v>1279</v>
      </c>
      <c r="DJ13" s="268">
        <f t="shared" si="39"/>
        <v>1399</v>
      </c>
      <c r="DK13" s="268">
        <f t="shared" si="40"/>
        <v>1453</v>
      </c>
      <c r="DL13" s="268">
        <f t="shared" si="41"/>
        <v>1720</v>
      </c>
      <c r="DM13" s="268">
        <f t="shared" si="42"/>
        <v>1956</v>
      </c>
      <c r="DN13" s="268">
        <f t="shared" si="43"/>
        <v>1689</v>
      </c>
      <c r="DO13" s="268">
        <f t="shared" si="44"/>
        <v>1646</v>
      </c>
      <c r="DP13" s="268">
        <f t="shared" si="45"/>
        <v>1548</v>
      </c>
      <c r="DQ13" s="268">
        <f t="shared" si="46"/>
        <v>1606</v>
      </c>
      <c r="DR13" s="268">
        <f t="shared" si="47"/>
        <v>1376</v>
      </c>
      <c r="DS13" s="268">
        <f t="shared" si="48"/>
        <v>1168</v>
      </c>
      <c r="DT13" s="268">
        <f t="shared" si="49"/>
        <v>1021</v>
      </c>
      <c r="DU13" s="268">
        <f t="shared" si="50"/>
        <v>819</v>
      </c>
      <c r="DV13" s="268">
        <f t="shared" si="51"/>
        <v>586</v>
      </c>
      <c r="DW13" s="268">
        <f t="shared" si="52"/>
        <v>363</v>
      </c>
      <c r="DX13" s="268">
        <f t="shared" si="53"/>
        <v>398</v>
      </c>
      <c r="DZ13" s="268">
        <f t="shared" si="54"/>
        <v>4384</v>
      </c>
    </row>
    <row r="14" spans="1:130" x14ac:dyDescent="0.25">
      <c r="A14" s="266" t="s">
        <v>130</v>
      </c>
      <c r="B14" s="266" t="s">
        <v>149</v>
      </c>
      <c r="C14" s="266" t="s">
        <v>149</v>
      </c>
      <c r="D14" s="266" t="s">
        <v>182</v>
      </c>
      <c r="E14" s="262">
        <f t="shared" si="5"/>
        <v>230361</v>
      </c>
      <c r="F14" s="262">
        <f t="shared" si="6"/>
        <v>109511</v>
      </c>
      <c r="G14" s="263">
        <f t="shared" si="7"/>
        <v>120850</v>
      </c>
      <c r="H14" s="262">
        <f t="shared" si="8"/>
        <v>10315</v>
      </c>
      <c r="I14" s="262">
        <f t="shared" si="9"/>
        <v>9940</v>
      </c>
      <c r="J14" s="262">
        <f t="shared" si="10"/>
        <v>19045</v>
      </c>
      <c r="K14" s="262">
        <f t="shared" si="11"/>
        <v>8796</v>
      </c>
      <c r="L14" s="262">
        <f t="shared" si="12"/>
        <v>19854</v>
      </c>
      <c r="M14" s="262">
        <f t="shared" si="13"/>
        <v>46745</v>
      </c>
      <c r="N14" s="262">
        <f t="shared" si="14"/>
        <v>15071</v>
      </c>
      <c r="O14" s="262">
        <f t="shared" si="15"/>
        <v>18878</v>
      </c>
      <c r="P14" s="262">
        <f t="shared" si="16"/>
        <v>9269</v>
      </c>
      <c r="Q14" s="262">
        <f t="shared" si="17"/>
        <v>23777</v>
      </c>
      <c r="R14" s="262">
        <f t="shared" si="18"/>
        <v>50837</v>
      </c>
      <c r="S14" s="262">
        <f t="shared" si="19"/>
        <v>18089</v>
      </c>
      <c r="T14" s="264">
        <v>1401</v>
      </c>
      <c r="U14" s="264">
        <v>1636</v>
      </c>
      <c r="V14" s="264">
        <v>1618</v>
      </c>
      <c r="W14" s="264">
        <v>1866</v>
      </c>
      <c r="X14" s="264">
        <v>1807</v>
      </c>
      <c r="Y14" s="264">
        <v>1987</v>
      </c>
      <c r="Z14" s="264">
        <v>1475</v>
      </c>
      <c r="AA14" s="264">
        <v>1462</v>
      </c>
      <c r="AB14" s="264">
        <v>1464</v>
      </c>
      <c r="AC14" s="264">
        <v>1484</v>
      </c>
      <c r="AD14" s="264">
        <v>1426</v>
      </c>
      <c r="AE14" s="264">
        <v>1419</v>
      </c>
      <c r="AF14" s="264">
        <v>1480</v>
      </c>
      <c r="AG14" s="264">
        <v>1467</v>
      </c>
      <c r="AH14" s="264">
        <v>1434</v>
      </c>
      <c r="AI14" s="264">
        <v>1407</v>
      </c>
      <c r="AJ14" s="264">
        <v>1492</v>
      </c>
      <c r="AK14" s="264">
        <v>1516</v>
      </c>
      <c r="AL14" s="264">
        <v>1441</v>
      </c>
      <c r="AM14" s="264">
        <v>1491</v>
      </c>
      <c r="AN14" s="264">
        <v>7869</v>
      </c>
      <c r="AO14" s="264">
        <v>9053</v>
      </c>
      <c r="AP14" s="264">
        <v>9165</v>
      </c>
      <c r="AQ14" s="264">
        <v>9054</v>
      </c>
      <c r="AR14" s="264">
        <v>8373</v>
      </c>
      <c r="AS14" s="264">
        <v>7343</v>
      </c>
      <c r="AT14" s="264">
        <v>6650</v>
      </c>
      <c r="AU14" s="264">
        <v>6160</v>
      </c>
      <c r="AV14" s="264">
        <v>4772</v>
      </c>
      <c r="AW14" s="264">
        <v>3698</v>
      </c>
      <c r="AX14" s="264">
        <v>2804</v>
      </c>
      <c r="AY14" s="264">
        <v>1759</v>
      </c>
      <c r="AZ14" s="264">
        <v>1120</v>
      </c>
      <c r="BA14" s="264">
        <v>918</v>
      </c>
      <c r="BB14" s="264">
        <v>71</v>
      </c>
      <c r="BC14" s="264">
        <v>678</v>
      </c>
      <c r="BD14" s="264">
        <v>723</v>
      </c>
      <c r="BE14" s="264">
        <v>1410</v>
      </c>
      <c r="BF14" s="264">
        <v>1527</v>
      </c>
      <c r="BG14" s="264">
        <v>1616</v>
      </c>
      <c r="BH14" s="264">
        <v>1727</v>
      </c>
      <c r="BI14" s="264">
        <v>1798</v>
      </c>
      <c r="BJ14" s="264">
        <v>1862</v>
      </c>
      <c r="BK14" s="264">
        <v>1507</v>
      </c>
      <c r="BL14" s="264">
        <v>1446</v>
      </c>
      <c r="BM14" s="264">
        <v>1431</v>
      </c>
      <c r="BN14" s="264">
        <v>1486</v>
      </c>
      <c r="BO14" s="264">
        <v>1520</v>
      </c>
      <c r="BP14" s="264">
        <v>1548</v>
      </c>
      <c r="BQ14" s="264">
        <v>1510</v>
      </c>
      <c r="BR14" s="264">
        <v>1447</v>
      </c>
      <c r="BS14" s="264">
        <v>1534</v>
      </c>
      <c r="BT14" s="264">
        <v>1566</v>
      </c>
      <c r="BU14" s="264">
        <v>1553</v>
      </c>
      <c r="BV14" s="264">
        <v>1659</v>
      </c>
      <c r="BW14" s="264">
        <v>1643</v>
      </c>
      <c r="BX14" s="264">
        <v>1725</v>
      </c>
      <c r="BY14" s="264">
        <v>10006</v>
      </c>
      <c r="BZ14" s="264">
        <v>10403</v>
      </c>
      <c r="CA14" s="264">
        <v>9725</v>
      </c>
      <c r="CB14" s="264">
        <v>9479</v>
      </c>
      <c r="CC14" s="264">
        <v>8965</v>
      </c>
      <c r="CD14" s="264">
        <v>8513</v>
      </c>
      <c r="CE14" s="264">
        <v>7746</v>
      </c>
      <c r="CF14" s="264">
        <v>6409</v>
      </c>
      <c r="CG14" s="264">
        <v>5357</v>
      </c>
      <c r="CH14" s="264">
        <v>4229</v>
      </c>
      <c r="CI14" s="264">
        <v>3191</v>
      </c>
      <c r="CJ14" s="264">
        <v>2253</v>
      </c>
      <c r="CK14" s="264">
        <v>1506</v>
      </c>
      <c r="CL14" s="264">
        <v>1553</v>
      </c>
      <c r="CM14" s="264">
        <v>99</v>
      </c>
      <c r="CN14" s="264">
        <v>775</v>
      </c>
      <c r="CO14" s="264">
        <v>834</v>
      </c>
      <c r="CQ14" s="268">
        <f t="shared" si="20"/>
        <v>8328</v>
      </c>
      <c r="CR14" s="268">
        <f t="shared" si="21"/>
        <v>7872</v>
      </c>
      <c r="CS14" s="268">
        <f t="shared" si="22"/>
        <v>7226</v>
      </c>
      <c r="CT14" s="268">
        <f t="shared" si="23"/>
        <v>7347</v>
      </c>
      <c r="CU14" s="268">
        <f t="shared" si="24"/>
        <v>7869</v>
      </c>
      <c r="CV14" s="268">
        <f t="shared" si="25"/>
        <v>9053</v>
      </c>
      <c r="CW14" s="268">
        <f t="shared" si="26"/>
        <v>9165</v>
      </c>
      <c r="CX14" s="268">
        <f t="shared" si="27"/>
        <v>9054</v>
      </c>
      <c r="CY14" s="268">
        <f t="shared" si="28"/>
        <v>8373</v>
      </c>
      <c r="CZ14" s="268">
        <f t="shared" si="29"/>
        <v>7343</v>
      </c>
      <c r="DA14" s="268">
        <f t="shared" si="30"/>
        <v>6650</v>
      </c>
      <c r="DB14" s="268">
        <f t="shared" si="31"/>
        <v>6160</v>
      </c>
      <c r="DC14" s="268">
        <f t="shared" si="32"/>
        <v>4772</v>
      </c>
      <c r="DD14" s="268">
        <f t="shared" si="33"/>
        <v>3698</v>
      </c>
      <c r="DE14" s="268">
        <f t="shared" si="34"/>
        <v>2804</v>
      </c>
      <c r="DF14" s="268">
        <f t="shared" si="35"/>
        <v>1759</v>
      </c>
      <c r="DG14" s="268">
        <f t="shared" si="36"/>
        <v>2038</v>
      </c>
      <c r="DH14" s="268">
        <f t="shared" si="37"/>
        <v>8078</v>
      </c>
      <c r="DI14" s="268">
        <f t="shared" si="38"/>
        <v>7732</v>
      </c>
      <c r="DJ14" s="268">
        <f t="shared" si="39"/>
        <v>7559</v>
      </c>
      <c r="DK14" s="268">
        <f t="shared" si="40"/>
        <v>8146</v>
      </c>
      <c r="DL14" s="268">
        <f t="shared" si="41"/>
        <v>10006</v>
      </c>
      <c r="DM14" s="268">
        <f t="shared" si="42"/>
        <v>10403</v>
      </c>
      <c r="DN14" s="268">
        <f t="shared" si="43"/>
        <v>9725</v>
      </c>
      <c r="DO14" s="268">
        <f t="shared" si="44"/>
        <v>9479</v>
      </c>
      <c r="DP14" s="268">
        <f t="shared" si="45"/>
        <v>8965</v>
      </c>
      <c r="DQ14" s="268">
        <f t="shared" si="46"/>
        <v>8513</v>
      </c>
      <c r="DR14" s="268">
        <f t="shared" si="47"/>
        <v>7746</v>
      </c>
      <c r="DS14" s="268">
        <f t="shared" si="48"/>
        <v>6409</v>
      </c>
      <c r="DT14" s="268">
        <f t="shared" si="49"/>
        <v>5357</v>
      </c>
      <c r="DU14" s="268">
        <f t="shared" si="50"/>
        <v>4229</v>
      </c>
      <c r="DV14" s="268">
        <f t="shared" si="51"/>
        <v>3191</v>
      </c>
      <c r="DW14" s="268">
        <f t="shared" si="52"/>
        <v>2253</v>
      </c>
      <c r="DX14" s="268">
        <f t="shared" si="53"/>
        <v>3059</v>
      </c>
      <c r="DZ14" s="268">
        <f t="shared" si="54"/>
        <v>23741</v>
      </c>
    </row>
    <row r="15" spans="1:130" x14ac:dyDescent="0.25">
      <c r="A15" s="266" t="s">
        <v>131</v>
      </c>
      <c r="B15" s="266" t="s">
        <v>149</v>
      </c>
      <c r="C15" s="266" t="s">
        <v>149</v>
      </c>
      <c r="D15" s="266" t="s">
        <v>183</v>
      </c>
      <c r="E15" s="262">
        <f t="shared" si="5"/>
        <v>167191</v>
      </c>
      <c r="F15" s="262">
        <f t="shared" si="6"/>
        <v>81480</v>
      </c>
      <c r="G15" s="263">
        <f t="shared" si="7"/>
        <v>85711</v>
      </c>
      <c r="H15" s="262">
        <f t="shared" si="8"/>
        <v>5764</v>
      </c>
      <c r="I15" s="262">
        <f t="shared" si="9"/>
        <v>5711</v>
      </c>
      <c r="J15" s="262">
        <f t="shared" si="10"/>
        <v>11094</v>
      </c>
      <c r="K15" s="262">
        <f t="shared" si="11"/>
        <v>5742</v>
      </c>
      <c r="L15" s="262">
        <f t="shared" si="12"/>
        <v>13262</v>
      </c>
      <c r="M15" s="262">
        <f t="shared" si="13"/>
        <v>34683</v>
      </c>
      <c r="N15" s="262">
        <f t="shared" si="14"/>
        <v>16699</v>
      </c>
      <c r="O15" s="262">
        <f t="shared" si="15"/>
        <v>10325</v>
      </c>
      <c r="P15" s="262">
        <f t="shared" si="16"/>
        <v>5754</v>
      </c>
      <c r="Q15" s="262">
        <f t="shared" si="17"/>
        <v>16063</v>
      </c>
      <c r="R15" s="262">
        <f t="shared" si="18"/>
        <v>36427</v>
      </c>
      <c r="S15" s="262">
        <f t="shared" si="19"/>
        <v>17142</v>
      </c>
      <c r="T15" s="264">
        <v>638</v>
      </c>
      <c r="U15" s="264">
        <v>854</v>
      </c>
      <c r="V15" s="264">
        <v>940</v>
      </c>
      <c r="W15" s="264">
        <v>1073</v>
      </c>
      <c r="X15" s="264">
        <v>1114</v>
      </c>
      <c r="Y15" s="264">
        <v>1145</v>
      </c>
      <c r="Z15" s="264">
        <v>872</v>
      </c>
      <c r="AA15" s="264">
        <v>834</v>
      </c>
      <c r="AB15" s="264">
        <v>861</v>
      </c>
      <c r="AC15" s="264">
        <v>897</v>
      </c>
      <c r="AD15" s="264">
        <v>951</v>
      </c>
      <c r="AE15" s="264">
        <v>915</v>
      </c>
      <c r="AF15" s="264">
        <v>891</v>
      </c>
      <c r="AG15" s="264">
        <v>940</v>
      </c>
      <c r="AH15" s="264">
        <v>997</v>
      </c>
      <c r="AI15" s="264">
        <v>940</v>
      </c>
      <c r="AJ15" s="264">
        <v>962</v>
      </c>
      <c r="AK15" s="264">
        <v>1012</v>
      </c>
      <c r="AL15" s="264">
        <v>1033</v>
      </c>
      <c r="AM15" s="264">
        <v>1065</v>
      </c>
      <c r="AN15" s="264">
        <v>5547</v>
      </c>
      <c r="AO15" s="264">
        <v>5617</v>
      </c>
      <c r="AP15" s="264">
        <v>6005</v>
      </c>
      <c r="AQ15" s="264">
        <v>6117</v>
      </c>
      <c r="AR15" s="264">
        <v>6272</v>
      </c>
      <c r="AS15" s="264">
        <v>5901</v>
      </c>
      <c r="AT15" s="264">
        <v>5519</v>
      </c>
      <c r="AU15" s="264">
        <v>4869</v>
      </c>
      <c r="AV15" s="264">
        <v>4043</v>
      </c>
      <c r="AW15" s="264">
        <v>3766</v>
      </c>
      <c r="AX15" s="264">
        <v>3471</v>
      </c>
      <c r="AY15" s="264">
        <v>2569</v>
      </c>
      <c r="AZ15" s="264">
        <v>1527</v>
      </c>
      <c r="BA15" s="264">
        <v>1323</v>
      </c>
      <c r="BB15" s="264">
        <v>49</v>
      </c>
      <c r="BC15" s="264">
        <v>364</v>
      </c>
      <c r="BD15" s="264">
        <v>274</v>
      </c>
      <c r="BE15" s="264">
        <v>678</v>
      </c>
      <c r="BF15" s="264">
        <v>817</v>
      </c>
      <c r="BG15" s="264">
        <v>971</v>
      </c>
      <c r="BH15" s="264">
        <v>1069</v>
      </c>
      <c r="BI15" s="264">
        <v>1092</v>
      </c>
      <c r="BJ15" s="264">
        <v>1084</v>
      </c>
      <c r="BK15" s="264">
        <v>694</v>
      </c>
      <c r="BL15" s="264">
        <v>747</v>
      </c>
      <c r="BM15" s="264">
        <v>762</v>
      </c>
      <c r="BN15" s="264">
        <v>776</v>
      </c>
      <c r="BO15" s="264">
        <v>761</v>
      </c>
      <c r="BP15" s="264">
        <v>874</v>
      </c>
      <c r="BQ15" s="264">
        <v>930</v>
      </c>
      <c r="BR15" s="264">
        <v>874</v>
      </c>
      <c r="BS15" s="264">
        <v>922</v>
      </c>
      <c r="BT15" s="264">
        <v>947</v>
      </c>
      <c r="BU15" s="264">
        <v>1001</v>
      </c>
      <c r="BV15" s="264">
        <v>1080</v>
      </c>
      <c r="BW15" s="264">
        <v>1100</v>
      </c>
      <c r="BX15" s="264">
        <v>1166</v>
      </c>
      <c r="BY15" s="264">
        <v>6668</v>
      </c>
      <c r="BZ15" s="264">
        <v>7129</v>
      </c>
      <c r="CA15" s="264">
        <v>6661</v>
      </c>
      <c r="CB15" s="264">
        <v>6618</v>
      </c>
      <c r="CC15" s="264">
        <v>6302</v>
      </c>
      <c r="CD15" s="264">
        <v>6227</v>
      </c>
      <c r="CE15" s="264">
        <v>5419</v>
      </c>
      <c r="CF15" s="264">
        <v>5200</v>
      </c>
      <c r="CG15" s="264">
        <v>4355</v>
      </c>
      <c r="CH15" s="264">
        <v>3991</v>
      </c>
      <c r="CI15" s="264">
        <v>3255</v>
      </c>
      <c r="CJ15" s="264">
        <v>2344</v>
      </c>
      <c r="CK15" s="264">
        <v>1481</v>
      </c>
      <c r="CL15" s="264">
        <v>1716</v>
      </c>
      <c r="CM15" s="264">
        <v>61</v>
      </c>
      <c r="CN15" s="264">
        <v>477</v>
      </c>
      <c r="CO15" s="264">
        <v>311</v>
      </c>
      <c r="CQ15" s="268">
        <f t="shared" si="20"/>
        <v>4619</v>
      </c>
      <c r="CR15" s="268">
        <f t="shared" si="21"/>
        <v>4609</v>
      </c>
      <c r="CS15" s="268">
        <f t="shared" si="22"/>
        <v>4694</v>
      </c>
      <c r="CT15" s="268">
        <f t="shared" si="23"/>
        <v>5012</v>
      </c>
      <c r="CU15" s="268">
        <f t="shared" si="24"/>
        <v>5547</v>
      </c>
      <c r="CV15" s="268">
        <f t="shared" si="25"/>
        <v>5617</v>
      </c>
      <c r="CW15" s="268">
        <f t="shared" si="26"/>
        <v>6005</v>
      </c>
      <c r="CX15" s="268">
        <f t="shared" si="27"/>
        <v>6117</v>
      </c>
      <c r="CY15" s="268">
        <f t="shared" si="28"/>
        <v>6272</v>
      </c>
      <c r="CZ15" s="268">
        <f t="shared" si="29"/>
        <v>5901</v>
      </c>
      <c r="DA15" s="268">
        <f t="shared" si="30"/>
        <v>5519</v>
      </c>
      <c r="DB15" s="268">
        <f t="shared" si="31"/>
        <v>4869</v>
      </c>
      <c r="DC15" s="268">
        <f t="shared" si="32"/>
        <v>4043</v>
      </c>
      <c r="DD15" s="268">
        <f t="shared" si="33"/>
        <v>3766</v>
      </c>
      <c r="DE15" s="268">
        <f t="shared" si="34"/>
        <v>3471</v>
      </c>
      <c r="DF15" s="268">
        <f t="shared" si="35"/>
        <v>2569</v>
      </c>
      <c r="DG15" s="268">
        <f t="shared" si="36"/>
        <v>2850</v>
      </c>
      <c r="DH15" s="268">
        <f t="shared" si="37"/>
        <v>4627</v>
      </c>
      <c r="DI15" s="268">
        <f t="shared" si="38"/>
        <v>4063</v>
      </c>
      <c r="DJ15" s="268">
        <f t="shared" si="39"/>
        <v>4361</v>
      </c>
      <c r="DK15" s="268">
        <f t="shared" si="40"/>
        <v>5294</v>
      </c>
      <c r="DL15" s="268">
        <f t="shared" si="41"/>
        <v>6668</v>
      </c>
      <c r="DM15" s="268">
        <f t="shared" si="42"/>
        <v>7129</v>
      </c>
      <c r="DN15" s="268">
        <f t="shared" si="43"/>
        <v>6661</v>
      </c>
      <c r="DO15" s="268">
        <f t="shared" si="44"/>
        <v>6618</v>
      </c>
      <c r="DP15" s="268">
        <f t="shared" si="45"/>
        <v>6302</v>
      </c>
      <c r="DQ15" s="268">
        <f t="shared" si="46"/>
        <v>6227</v>
      </c>
      <c r="DR15" s="268">
        <f t="shared" si="47"/>
        <v>5419</v>
      </c>
      <c r="DS15" s="268">
        <f t="shared" si="48"/>
        <v>5200</v>
      </c>
      <c r="DT15" s="268">
        <f t="shared" si="49"/>
        <v>4355</v>
      </c>
      <c r="DU15" s="268">
        <f t="shared" si="50"/>
        <v>3991</v>
      </c>
      <c r="DV15" s="268">
        <f t="shared" si="51"/>
        <v>3255</v>
      </c>
      <c r="DW15" s="268">
        <f t="shared" si="52"/>
        <v>2344</v>
      </c>
      <c r="DX15" s="268">
        <f t="shared" si="53"/>
        <v>3197</v>
      </c>
      <c r="DZ15" s="268">
        <f t="shared" si="54"/>
        <v>18965</v>
      </c>
    </row>
    <row r="16" spans="1:130" x14ac:dyDescent="0.25">
      <c r="A16" s="266" t="s">
        <v>132</v>
      </c>
      <c r="B16" s="266" t="s">
        <v>149</v>
      </c>
      <c r="C16" s="266" t="s">
        <v>149</v>
      </c>
      <c r="D16" s="266" t="s">
        <v>184</v>
      </c>
      <c r="E16" s="262">
        <f t="shared" si="5"/>
        <v>293540</v>
      </c>
      <c r="F16" s="262">
        <f t="shared" si="6"/>
        <v>129791</v>
      </c>
      <c r="G16" s="263">
        <f t="shared" si="7"/>
        <v>163749</v>
      </c>
      <c r="H16" s="262">
        <f t="shared" si="8"/>
        <v>9151</v>
      </c>
      <c r="I16" s="262">
        <f t="shared" si="9"/>
        <v>8685</v>
      </c>
      <c r="J16" s="262">
        <f t="shared" si="10"/>
        <v>20072</v>
      </c>
      <c r="K16" s="262">
        <f t="shared" si="11"/>
        <v>10865</v>
      </c>
      <c r="L16" s="262">
        <f t="shared" si="12"/>
        <v>26162</v>
      </c>
      <c r="M16" s="262">
        <f t="shared" si="13"/>
        <v>55786</v>
      </c>
      <c r="N16" s="262">
        <f t="shared" si="14"/>
        <v>16906</v>
      </c>
      <c r="O16" s="262">
        <f t="shared" si="15"/>
        <v>21518</v>
      </c>
      <c r="P16" s="262">
        <f t="shared" si="16"/>
        <v>12719</v>
      </c>
      <c r="Q16" s="262">
        <f t="shared" si="17"/>
        <v>33215</v>
      </c>
      <c r="R16" s="262">
        <f t="shared" si="18"/>
        <v>72406</v>
      </c>
      <c r="S16" s="262">
        <f t="shared" si="19"/>
        <v>23891</v>
      </c>
      <c r="T16" s="241">
        <v>1236</v>
      </c>
      <c r="U16" s="241">
        <v>1343</v>
      </c>
      <c r="V16" s="241">
        <v>1408</v>
      </c>
      <c r="W16" s="241">
        <v>1693</v>
      </c>
      <c r="X16" s="241">
        <v>1650</v>
      </c>
      <c r="Y16" s="241">
        <v>1821</v>
      </c>
      <c r="Z16" s="241">
        <v>1912</v>
      </c>
      <c r="AA16" s="241">
        <v>1748</v>
      </c>
      <c r="AB16" s="241">
        <v>1819</v>
      </c>
      <c r="AC16" s="241">
        <v>1825</v>
      </c>
      <c r="AD16" s="241">
        <v>1800</v>
      </c>
      <c r="AE16" s="241">
        <v>1817</v>
      </c>
      <c r="AF16" s="241">
        <v>1794</v>
      </c>
      <c r="AG16" s="241">
        <v>1764</v>
      </c>
      <c r="AH16" s="241">
        <v>1783</v>
      </c>
      <c r="AI16" s="241">
        <v>1803</v>
      </c>
      <c r="AJ16" s="241">
        <v>1844</v>
      </c>
      <c r="AK16" s="241">
        <v>1877</v>
      </c>
      <c r="AL16" s="241">
        <v>1991</v>
      </c>
      <c r="AM16" s="241">
        <v>2017</v>
      </c>
      <c r="AN16" s="241">
        <v>10299</v>
      </c>
      <c r="AO16" s="241">
        <v>11855</v>
      </c>
      <c r="AP16" s="241">
        <v>11459</v>
      </c>
      <c r="AQ16" s="241">
        <v>10961</v>
      </c>
      <c r="AR16" s="241">
        <v>10046</v>
      </c>
      <c r="AS16" s="241">
        <v>8597</v>
      </c>
      <c r="AT16" s="241">
        <v>7689</v>
      </c>
      <c r="AU16" s="241">
        <v>7034</v>
      </c>
      <c r="AV16" s="241">
        <v>5204</v>
      </c>
      <c r="AW16" s="241">
        <v>4069</v>
      </c>
      <c r="AX16" s="241">
        <v>3089</v>
      </c>
      <c r="AY16" s="241">
        <v>2084</v>
      </c>
      <c r="AZ16" s="241">
        <v>1263</v>
      </c>
      <c r="BA16" s="241">
        <v>1197</v>
      </c>
      <c r="BB16" s="241">
        <v>75</v>
      </c>
      <c r="BC16" s="241">
        <v>599</v>
      </c>
      <c r="BD16" s="241">
        <v>636</v>
      </c>
      <c r="BE16" s="241">
        <v>1167</v>
      </c>
      <c r="BF16" s="241">
        <v>1236</v>
      </c>
      <c r="BG16" s="241">
        <v>1348</v>
      </c>
      <c r="BH16" s="241">
        <v>1593</v>
      </c>
      <c r="BI16" s="241">
        <v>1678</v>
      </c>
      <c r="BJ16" s="241">
        <v>1663</v>
      </c>
      <c r="BK16" s="241">
        <v>2036</v>
      </c>
      <c r="BL16" s="241">
        <v>2006</v>
      </c>
      <c r="BM16" s="241">
        <v>2189</v>
      </c>
      <c r="BN16" s="241">
        <v>2294</v>
      </c>
      <c r="BO16" s="241">
        <v>2247</v>
      </c>
      <c r="BP16" s="241">
        <v>2061</v>
      </c>
      <c r="BQ16" s="241">
        <v>2093</v>
      </c>
      <c r="BR16" s="241">
        <v>2148</v>
      </c>
      <c r="BS16" s="241">
        <v>2129</v>
      </c>
      <c r="BT16" s="241">
        <v>2122</v>
      </c>
      <c r="BU16" s="241">
        <v>2149</v>
      </c>
      <c r="BV16" s="241">
        <v>2078</v>
      </c>
      <c r="BW16" s="241">
        <v>2379</v>
      </c>
      <c r="BX16" s="241">
        <v>2381</v>
      </c>
      <c r="BY16" s="241">
        <v>13440</v>
      </c>
      <c r="BZ16" s="241">
        <v>15015</v>
      </c>
      <c r="CA16" s="241">
        <v>13447</v>
      </c>
      <c r="CB16" s="241">
        <v>14059</v>
      </c>
      <c r="CC16" s="241">
        <v>13553</v>
      </c>
      <c r="CD16" s="241">
        <v>11869</v>
      </c>
      <c r="CE16" s="241">
        <v>10769</v>
      </c>
      <c r="CF16" s="241">
        <v>8709</v>
      </c>
      <c r="CG16" s="241">
        <v>7029</v>
      </c>
      <c r="CH16" s="241">
        <v>5699</v>
      </c>
      <c r="CI16" s="241">
        <v>4399</v>
      </c>
      <c r="CJ16" s="241">
        <v>3035</v>
      </c>
      <c r="CK16" s="241">
        <v>1859</v>
      </c>
      <c r="CL16" s="241">
        <v>1870</v>
      </c>
      <c r="CM16" s="241">
        <v>94</v>
      </c>
      <c r="CN16" s="241">
        <v>1621</v>
      </c>
      <c r="CO16" s="241">
        <v>1654</v>
      </c>
      <c r="CQ16" s="268">
        <f t="shared" si="20"/>
        <v>7330</v>
      </c>
      <c r="CR16" s="268">
        <f t="shared" si="21"/>
        <v>9125</v>
      </c>
      <c r="CS16" s="268">
        <f t="shared" si="22"/>
        <v>8958</v>
      </c>
      <c r="CT16" s="268">
        <f t="shared" si="23"/>
        <v>9532</v>
      </c>
      <c r="CU16" s="268">
        <f t="shared" si="24"/>
        <v>10299</v>
      </c>
      <c r="CV16" s="268">
        <f t="shared" si="25"/>
        <v>11855</v>
      </c>
      <c r="CW16" s="268">
        <f t="shared" si="26"/>
        <v>11459</v>
      </c>
      <c r="CX16" s="268">
        <f t="shared" si="27"/>
        <v>10961</v>
      </c>
      <c r="CY16" s="268">
        <f t="shared" si="28"/>
        <v>10046</v>
      </c>
      <c r="CZ16" s="268">
        <f t="shared" si="29"/>
        <v>8597</v>
      </c>
      <c r="DA16" s="268">
        <f t="shared" si="30"/>
        <v>7689</v>
      </c>
      <c r="DB16" s="268">
        <f t="shared" si="31"/>
        <v>7034</v>
      </c>
      <c r="DC16" s="268">
        <f t="shared" si="32"/>
        <v>5204</v>
      </c>
      <c r="DD16" s="268">
        <f t="shared" si="33"/>
        <v>4069</v>
      </c>
      <c r="DE16" s="268">
        <f t="shared" si="34"/>
        <v>3089</v>
      </c>
      <c r="DF16" s="268">
        <f t="shared" si="35"/>
        <v>2084</v>
      </c>
      <c r="DG16" s="268">
        <f t="shared" si="36"/>
        <v>2460</v>
      </c>
      <c r="DH16" s="268">
        <f t="shared" si="37"/>
        <v>7022</v>
      </c>
      <c r="DI16" s="268">
        <f t="shared" si="38"/>
        <v>10188</v>
      </c>
      <c r="DJ16" s="268">
        <f t="shared" si="39"/>
        <v>10678</v>
      </c>
      <c r="DK16" s="268">
        <f t="shared" si="40"/>
        <v>11109</v>
      </c>
      <c r="DL16" s="268">
        <f t="shared" si="41"/>
        <v>13440</v>
      </c>
      <c r="DM16" s="268">
        <f t="shared" si="42"/>
        <v>15015</v>
      </c>
      <c r="DN16" s="268">
        <f t="shared" si="43"/>
        <v>13447</v>
      </c>
      <c r="DO16" s="268">
        <f t="shared" si="44"/>
        <v>14059</v>
      </c>
      <c r="DP16" s="268">
        <f t="shared" si="45"/>
        <v>13553</v>
      </c>
      <c r="DQ16" s="268">
        <f t="shared" si="46"/>
        <v>11869</v>
      </c>
      <c r="DR16" s="268">
        <f t="shared" si="47"/>
        <v>10769</v>
      </c>
      <c r="DS16" s="268">
        <f t="shared" si="48"/>
        <v>8709</v>
      </c>
      <c r="DT16" s="268">
        <f t="shared" si="49"/>
        <v>7029</v>
      </c>
      <c r="DU16" s="268">
        <f t="shared" si="50"/>
        <v>5699</v>
      </c>
      <c r="DV16" s="268">
        <f t="shared" si="51"/>
        <v>4399</v>
      </c>
      <c r="DW16" s="268">
        <f t="shared" si="52"/>
        <v>3035</v>
      </c>
      <c r="DX16" s="268">
        <f t="shared" si="53"/>
        <v>3729</v>
      </c>
      <c r="DZ16" s="268">
        <f t="shared" si="54"/>
        <v>32206</v>
      </c>
    </row>
    <row r="17" spans="1:130" x14ac:dyDescent="0.25">
      <c r="A17" s="266" t="s">
        <v>133</v>
      </c>
      <c r="B17" s="266" t="s">
        <v>149</v>
      </c>
      <c r="C17" s="266" t="s">
        <v>149</v>
      </c>
      <c r="D17" s="266" t="s">
        <v>185</v>
      </c>
      <c r="E17" s="262">
        <f t="shared" si="5"/>
        <v>230783</v>
      </c>
      <c r="F17" s="262">
        <f t="shared" si="6"/>
        <v>109836</v>
      </c>
      <c r="G17" s="263">
        <f t="shared" si="7"/>
        <v>120947</v>
      </c>
      <c r="H17" s="262">
        <f t="shared" si="8"/>
        <v>11759</v>
      </c>
      <c r="I17" s="262">
        <f t="shared" si="9"/>
        <v>11024</v>
      </c>
      <c r="J17" s="262">
        <f t="shared" si="10"/>
        <v>20766</v>
      </c>
      <c r="K17" s="262">
        <f t="shared" si="11"/>
        <v>8621</v>
      </c>
      <c r="L17" s="262">
        <f t="shared" si="12"/>
        <v>20044</v>
      </c>
      <c r="M17" s="262">
        <f t="shared" si="13"/>
        <v>47805</v>
      </c>
      <c r="N17" s="262">
        <f t="shared" si="14"/>
        <v>12600</v>
      </c>
      <c r="O17" s="262">
        <f t="shared" si="15"/>
        <v>19798</v>
      </c>
      <c r="P17" s="262">
        <f t="shared" si="16"/>
        <v>9680</v>
      </c>
      <c r="Q17" s="262">
        <f t="shared" si="17"/>
        <v>23180</v>
      </c>
      <c r="R17" s="262">
        <f t="shared" si="18"/>
        <v>49719</v>
      </c>
      <c r="S17" s="262">
        <f t="shared" si="19"/>
        <v>18570</v>
      </c>
      <c r="T17" s="264">
        <v>1509</v>
      </c>
      <c r="U17" s="264">
        <v>1772</v>
      </c>
      <c r="V17" s="264">
        <v>1885</v>
      </c>
      <c r="W17" s="264">
        <v>2039</v>
      </c>
      <c r="X17" s="264">
        <v>2250</v>
      </c>
      <c r="Y17" s="264">
        <v>2304</v>
      </c>
      <c r="Z17" s="264">
        <v>1527</v>
      </c>
      <c r="AA17" s="264">
        <v>1509</v>
      </c>
      <c r="AB17" s="264">
        <v>1488</v>
      </c>
      <c r="AC17" s="264">
        <v>1505</v>
      </c>
      <c r="AD17" s="264">
        <v>1491</v>
      </c>
      <c r="AE17" s="264">
        <v>1487</v>
      </c>
      <c r="AF17" s="264">
        <v>1465</v>
      </c>
      <c r="AG17" s="264">
        <v>1422</v>
      </c>
      <c r="AH17" s="264">
        <v>1461</v>
      </c>
      <c r="AI17" s="264">
        <v>1391</v>
      </c>
      <c r="AJ17" s="264">
        <v>1424</v>
      </c>
      <c r="AK17" s="264">
        <v>1458</v>
      </c>
      <c r="AL17" s="264">
        <v>1346</v>
      </c>
      <c r="AM17" s="264">
        <v>1398</v>
      </c>
      <c r="AN17" s="264">
        <v>7771</v>
      </c>
      <c r="AO17" s="264">
        <v>9529</v>
      </c>
      <c r="AP17" s="264">
        <v>10113</v>
      </c>
      <c r="AQ17" s="264">
        <v>10005</v>
      </c>
      <c r="AR17" s="264">
        <v>9182</v>
      </c>
      <c r="AS17" s="264">
        <v>7603</v>
      </c>
      <c r="AT17" s="264">
        <v>5947</v>
      </c>
      <c r="AU17" s="264">
        <v>4955</v>
      </c>
      <c r="AV17" s="264">
        <v>3481</v>
      </c>
      <c r="AW17" s="264">
        <v>2900</v>
      </c>
      <c r="AX17" s="264">
        <v>2682</v>
      </c>
      <c r="AY17" s="264">
        <v>1810</v>
      </c>
      <c r="AZ17" s="264">
        <v>1048</v>
      </c>
      <c r="BA17" s="264">
        <v>679</v>
      </c>
      <c r="BB17" s="264">
        <v>120</v>
      </c>
      <c r="BC17" s="264">
        <v>716</v>
      </c>
      <c r="BD17" s="264">
        <v>793</v>
      </c>
      <c r="BE17" s="264">
        <v>1496</v>
      </c>
      <c r="BF17" s="264">
        <v>1595</v>
      </c>
      <c r="BG17" s="264">
        <v>1852</v>
      </c>
      <c r="BH17" s="264">
        <v>1948</v>
      </c>
      <c r="BI17" s="264">
        <v>2014</v>
      </c>
      <c r="BJ17" s="264">
        <v>2119</v>
      </c>
      <c r="BK17" s="264">
        <v>1385</v>
      </c>
      <c r="BL17" s="264">
        <v>1459</v>
      </c>
      <c r="BM17" s="264">
        <v>1421</v>
      </c>
      <c r="BN17" s="264">
        <v>1465</v>
      </c>
      <c r="BO17" s="264">
        <v>1523</v>
      </c>
      <c r="BP17" s="264">
        <v>1521</v>
      </c>
      <c r="BQ17" s="264">
        <v>1595</v>
      </c>
      <c r="BR17" s="264">
        <v>1643</v>
      </c>
      <c r="BS17" s="264">
        <v>1601</v>
      </c>
      <c r="BT17" s="264">
        <v>1616</v>
      </c>
      <c r="BU17" s="264">
        <v>1568</v>
      </c>
      <c r="BV17" s="264">
        <v>1657</v>
      </c>
      <c r="BW17" s="264">
        <v>1602</v>
      </c>
      <c r="BX17" s="264">
        <v>1722</v>
      </c>
      <c r="BY17" s="264">
        <v>9459</v>
      </c>
      <c r="BZ17" s="264">
        <v>10397</v>
      </c>
      <c r="CA17" s="264">
        <v>9271</v>
      </c>
      <c r="CB17" s="264">
        <v>8454</v>
      </c>
      <c r="CC17" s="264">
        <v>8642</v>
      </c>
      <c r="CD17" s="264">
        <v>8307</v>
      </c>
      <c r="CE17" s="264">
        <v>7957</v>
      </c>
      <c r="CF17" s="264">
        <v>7088</v>
      </c>
      <c r="CG17" s="264">
        <v>5862</v>
      </c>
      <c r="CH17" s="264">
        <v>4739</v>
      </c>
      <c r="CI17" s="264">
        <v>3385</v>
      </c>
      <c r="CJ17" s="264">
        <v>2087</v>
      </c>
      <c r="CK17" s="264">
        <v>1230</v>
      </c>
      <c r="CL17" s="264">
        <v>1267</v>
      </c>
      <c r="CM17" s="264">
        <v>87</v>
      </c>
      <c r="CN17" s="264">
        <v>1004</v>
      </c>
      <c r="CO17" s="264">
        <v>1001</v>
      </c>
      <c r="CQ17" s="268">
        <f t="shared" si="20"/>
        <v>9455</v>
      </c>
      <c r="CR17" s="268">
        <f t="shared" si="21"/>
        <v>8333</v>
      </c>
      <c r="CS17" s="268">
        <f t="shared" si="22"/>
        <v>7326</v>
      </c>
      <c r="CT17" s="268">
        <f t="shared" si="23"/>
        <v>7017</v>
      </c>
      <c r="CU17" s="268">
        <f t="shared" si="24"/>
        <v>7771</v>
      </c>
      <c r="CV17" s="268">
        <f t="shared" si="25"/>
        <v>9529</v>
      </c>
      <c r="CW17" s="268">
        <f t="shared" si="26"/>
        <v>10113</v>
      </c>
      <c r="CX17" s="268">
        <f t="shared" si="27"/>
        <v>10005</v>
      </c>
      <c r="CY17" s="268">
        <f t="shared" si="28"/>
        <v>9182</v>
      </c>
      <c r="CZ17" s="268">
        <f t="shared" si="29"/>
        <v>7603</v>
      </c>
      <c r="DA17" s="268">
        <f t="shared" si="30"/>
        <v>5947</v>
      </c>
      <c r="DB17" s="268">
        <f t="shared" si="31"/>
        <v>4955</v>
      </c>
      <c r="DC17" s="268">
        <f t="shared" si="32"/>
        <v>3481</v>
      </c>
      <c r="DD17" s="268">
        <f t="shared" si="33"/>
        <v>2900</v>
      </c>
      <c r="DE17" s="268">
        <f t="shared" si="34"/>
        <v>2682</v>
      </c>
      <c r="DF17" s="268">
        <f t="shared" si="35"/>
        <v>1810</v>
      </c>
      <c r="DG17" s="268">
        <f t="shared" si="36"/>
        <v>1727</v>
      </c>
      <c r="DH17" s="268">
        <f t="shared" si="37"/>
        <v>8905</v>
      </c>
      <c r="DI17" s="268">
        <f t="shared" si="38"/>
        <v>7849</v>
      </c>
      <c r="DJ17" s="268">
        <f t="shared" si="39"/>
        <v>7883</v>
      </c>
      <c r="DK17" s="268">
        <f t="shared" si="40"/>
        <v>8165</v>
      </c>
      <c r="DL17" s="268">
        <f t="shared" si="41"/>
        <v>9459</v>
      </c>
      <c r="DM17" s="268">
        <f t="shared" si="42"/>
        <v>10397</v>
      </c>
      <c r="DN17" s="268">
        <f t="shared" si="43"/>
        <v>9271</v>
      </c>
      <c r="DO17" s="268">
        <f t="shared" si="44"/>
        <v>8454</v>
      </c>
      <c r="DP17" s="268">
        <f t="shared" si="45"/>
        <v>8642</v>
      </c>
      <c r="DQ17" s="268">
        <f t="shared" si="46"/>
        <v>8307</v>
      </c>
      <c r="DR17" s="268">
        <f t="shared" si="47"/>
        <v>7957</v>
      </c>
      <c r="DS17" s="268">
        <f t="shared" si="48"/>
        <v>7088</v>
      </c>
      <c r="DT17" s="268">
        <f t="shared" si="49"/>
        <v>5862</v>
      </c>
      <c r="DU17" s="268">
        <f t="shared" si="50"/>
        <v>4739</v>
      </c>
      <c r="DV17" s="268">
        <f t="shared" si="51"/>
        <v>3385</v>
      </c>
      <c r="DW17" s="268">
        <f t="shared" si="52"/>
        <v>2087</v>
      </c>
      <c r="DX17" s="268">
        <f t="shared" si="53"/>
        <v>2497</v>
      </c>
      <c r="DZ17" s="268">
        <f t="shared" si="54"/>
        <v>25646</v>
      </c>
    </row>
    <row r="18" spans="1:130" ht="10.5" customHeight="1" x14ac:dyDescent="0.25">
      <c r="G18" s="20"/>
      <c r="I18" s="20"/>
      <c r="AX18" s="26"/>
    </row>
    <row r="19" spans="1:130" x14ac:dyDescent="0.15">
      <c r="A19" s="181" t="s">
        <v>261</v>
      </c>
      <c r="AX19" s="26"/>
    </row>
    <row r="20" spans="1:130" x14ac:dyDescent="0.15">
      <c r="A20" s="181" t="s">
        <v>251</v>
      </c>
      <c r="CM20" s="11"/>
      <c r="CN20" s="11"/>
      <c r="CO20" s="11"/>
    </row>
    <row r="21" spans="1:130" x14ac:dyDescent="0.15">
      <c r="A21" s="181" t="s">
        <v>252</v>
      </c>
    </row>
    <row r="22" spans="1:130" x14ac:dyDescent="0.25">
      <c r="A22" s="55"/>
    </row>
    <row r="24" spans="1:130" ht="18.75" x14ac:dyDescent="0.25">
      <c r="B24" s="14" t="s">
        <v>151</v>
      </c>
      <c r="K24" s="16" t="str">
        <f>+CONCATENATE("Poblacion Padron Nominal - INEI 2022 ",$B$25," según sexo")</f>
        <v>Poblacion Padron Nominal - INEI 2022 Total según sexo</v>
      </c>
      <c r="R24" s="16" t="str">
        <f>+CONCATENATE("Poblacion Padron Nominal - INEI 2022 ",$B$25," por distrito y sexo")</f>
        <v>Poblacion Padron Nominal - INEI 2022 Total por distrito y sexo</v>
      </c>
      <c r="AA24" s="16" t="str">
        <f>+CONCATENATE("Poblacion Padron Nominal - INEI 2022 ",$B$25," por distrito y sexo")</f>
        <v>Poblacion Padron Nominal - INEI 2022 Total por distrito y sexo</v>
      </c>
    </row>
    <row r="25" spans="1:130" x14ac:dyDescent="0.25">
      <c r="B25" s="15" t="s">
        <v>112</v>
      </c>
    </row>
    <row r="29" spans="1:130" ht="15.75" x14ac:dyDescent="0.25">
      <c r="E29" s="27" t="s">
        <v>112</v>
      </c>
      <c r="F29" s="328" t="s">
        <v>158</v>
      </c>
      <c r="G29" s="328"/>
      <c r="H29" s="328" t="s">
        <v>159</v>
      </c>
      <c r="I29" s="328"/>
      <c r="AQ29" s="7"/>
    </row>
    <row r="30" spans="1:130" ht="22.5" customHeight="1" thickBot="1" x14ac:dyDescent="0.3">
      <c r="D30" s="17" t="s">
        <v>112</v>
      </c>
      <c r="E30" s="24">
        <f>+SUM(E31:E37)</f>
        <v>1709382</v>
      </c>
      <c r="F30" s="24">
        <f>+SUM(F31:F37)</f>
        <v>804342</v>
      </c>
      <c r="G30" s="28">
        <f>+IFERROR(F30/E30,0)</f>
        <v>0.47054549538956186</v>
      </c>
      <c r="H30" s="24">
        <f>+SUM(H31:H37)</f>
        <v>905040</v>
      </c>
      <c r="I30" s="28">
        <f>+IFERROR(H30/E30,0)</f>
        <v>0.52945450461043819</v>
      </c>
      <c r="AQ30" s="7"/>
    </row>
    <row r="31" spans="1:130" ht="26.25" customHeight="1" x14ac:dyDescent="0.25">
      <c r="D31" s="18" t="s">
        <v>14</v>
      </c>
      <c r="E31" s="12">
        <f>+SUM(F31,H31)</f>
        <v>701504</v>
      </c>
      <c r="F31" s="12">
        <f t="shared" ref="F31:F37" si="55">+IF($B$25="total",VLOOKUP($D31,$D$10:$G$17,3,0),INDEX($J$10:$N$17,MATCH($D31,$D$10:$D$17,0),MATCH($B$25,$J$9:$N$9,0)))</f>
        <v>325302</v>
      </c>
      <c r="G31" s="19">
        <f t="shared" ref="G31:G37" si="56">+IFERROR(F31/E31,0)</f>
        <v>0.46372080558343215</v>
      </c>
      <c r="H31" s="12">
        <f t="shared" ref="H31:H37" si="57">+IF($B$25="total",VLOOKUP($D31,$D$10:$G$17,4,0),INDEX($O$10:$S$17,MATCH($D31,$D$10:$D$17,0),MATCH($B$25,$O$9:$S$9,0)))</f>
        <v>376202</v>
      </c>
      <c r="I31" s="29">
        <f t="shared" ref="I31:I37" si="58">+IFERROR(H31/E31,0)</f>
        <v>0.53627919441656779</v>
      </c>
      <c r="AQ31" s="7"/>
    </row>
    <row r="32" spans="1:130" ht="26.25" customHeight="1" x14ac:dyDescent="0.25">
      <c r="D32" s="18" t="s">
        <v>23</v>
      </c>
      <c r="E32" s="12">
        <f t="shared" ref="E32:E37" si="59">+SUM(F32,H32)</f>
        <v>230783</v>
      </c>
      <c r="F32" s="12">
        <f t="shared" si="55"/>
        <v>109836</v>
      </c>
      <c r="G32" s="19">
        <f t="shared" si="56"/>
        <v>0.47592760298635517</v>
      </c>
      <c r="H32" s="12">
        <f t="shared" si="57"/>
        <v>120947</v>
      </c>
      <c r="I32" s="29">
        <f t="shared" si="58"/>
        <v>0.52407239701364483</v>
      </c>
      <c r="AQ32" s="7"/>
    </row>
    <row r="33" spans="2:43" ht="26.25" customHeight="1" x14ac:dyDescent="0.25">
      <c r="D33" s="18" t="s">
        <v>17</v>
      </c>
      <c r="E33" s="12">
        <f t="shared" si="59"/>
        <v>230361</v>
      </c>
      <c r="F33" s="12">
        <f t="shared" si="55"/>
        <v>109511</v>
      </c>
      <c r="G33" s="19">
        <f t="shared" si="56"/>
        <v>0.47538862915163593</v>
      </c>
      <c r="H33" s="12">
        <f t="shared" si="57"/>
        <v>120850</v>
      </c>
      <c r="I33" s="29">
        <f t="shared" si="58"/>
        <v>0.52461137084836407</v>
      </c>
      <c r="AQ33" s="7"/>
    </row>
    <row r="34" spans="2:43" ht="26.25" customHeight="1" x14ac:dyDescent="0.25">
      <c r="D34" s="18" t="s">
        <v>20</v>
      </c>
      <c r="E34" s="12">
        <f t="shared" si="59"/>
        <v>293540</v>
      </c>
      <c r="F34" s="12">
        <f t="shared" si="55"/>
        <v>129791</v>
      </c>
      <c r="G34" s="19">
        <f t="shared" si="56"/>
        <v>0.44215779791510529</v>
      </c>
      <c r="H34" s="12">
        <f t="shared" si="57"/>
        <v>163749</v>
      </c>
      <c r="I34" s="29">
        <f t="shared" si="58"/>
        <v>0.55784220208489477</v>
      </c>
      <c r="AQ34" s="7"/>
    </row>
    <row r="35" spans="2:43" ht="26.25" customHeight="1" x14ac:dyDescent="0.25">
      <c r="D35" s="18" t="s">
        <v>69</v>
      </c>
      <c r="E35" s="12">
        <f t="shared" si="59"/>
        <v>167191</v>
      </c>
      <c r="F35" s="12">
        <f t="shared" si="55"/>
        <v>81480</v>
      </c>
      <c r="G35" s="19">
        <f t="shared" si="56"/>
        <v>0.48734680694534993</v>
      </c>
      <c r="H35" s="12">
        <f t="shared" si="57"/>
        <v>85711</v>
      </c>
      <c r="I35" s="29">
        <f t="shared" si="58"/>
        <v>0.51265319305465007</v>
      </c>
      <c r="AQ35" s="7"/>
    </row>
    <row r="36" spans="2:43" ht="26.25" customHeight="1" x14ac:dyDescent="0.25">
      <c r="D36" s="18" t="s">
        <v>76</v>
      </c>
      <c r="E36" s="12">
        <f t="shared" si="59"/>
        <v>39377</v>
      </c>
      <c r="F36" s="12">
        <f t="shared" si="55"/>
        <v>18102</v>
      </c>
      <c r="G36" s="19">
        <f t="shared" si="56"/>
        <v>0.45970998298499122</v>
      </c>
      <c r="H36" s="12">
        <f t="shared" si="57"/>
        <v>21275</v>
      </c>
      <c r="I36" s="29">
        <f t="shared" si="58"/>
        <v>0.54029001701500878</v>
      </c>
      <c r="AQ36" s="7"/>
    </row>
    <row r="37" spans="2:43" ht="26.25" customHeight="1" x14ac:dyDescent="0.25">
      <c r="D37" s="18" t="s">
        <v>81</v>
      </c>
      <c r="E37" s="12">
        <f t="shared" si="59"/>
        <v>46626</v>
      </c>
      <c r="F37" s="12">
        <f t="shared" si="55"/>
        <v>30320</v>
      </c>
      <c r="G37" s="19">
        <f t="shared" si="56"/>
        <v>0.65028095912152017</v>
      </c>
      <c r="H37" s="12">
        <f t="shared" si="57"/>
        <v>16306</v>
      </c>
      <c r="I37" s="29">
        <f t="shared" si="58"/>
        <v>0.34971904087847983</v>
      </c>
      <c r="AQ37" s="7"/>
    </row>
    <row r="38" spans="2:43" ht="12" customHeight="1" x14ac:dyDescent="0.15">
      <c r="C38" s="20"/>
      <c r="D38" s="181" t="s">
        <v>261</v>
      </c>
      <c r="E38" s="20"/>
      <c r="F38" s="20"/>
    </row>
    <row r="39" spans="2:43" ht="12" customHeight="1" x14ac:dyDescent="0.15">
      <c r="D39" s="181" t="s">
        <v>251</v>
      </c>
    </row>
    <row r="40" spans="2:43" ht="12" customHeight="1" x14ac:dyDescent="0.15">
      <c r="D40" s="181" t="s">
        <v>252</v>
      </c>
    </row>
    <row r="41" spans="2:43" x14ac:dyDescent="0.25">
      <c r="D41" s="55"/>
    </row>
    <row r="43" spans="2:43" x14ac:dyDescent="0.25"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2:43" x14ac:dyDescent="0.25"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2:43" x14ac:dyDescent="0.25"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2:43" x14ac:dyDescent="0.25">
      <c r="B46" s="14" t="s">
        <v>153</v>
      </c>
      <c r="D46" s="30"/>
      <c r="G46" s="30"/>
      <c r="H46" s="30"/>
      <c r="I46" s="30"/>
      <c r="J46" s="30"/>
      <c r="K46" s="30"/>
      <c r="L46" s="30"/>
      <c r="M46" s="30"/>
      <c r="N46" s="30"/>
    </row>
    <row r="47" spans="2:43" x14ac:dyDescent="0.25">
      <c r="B47" s="15" t="s">
        <v>148</v>
      </c>
      <c r="D47" s="30"/>
      <c r="E47" s="30"/>
      <c r="F47" s="30"/>
      <c r="G47" s="30"/>
      <c r="H47" s="30"/>
      <c r="I47" s="30"/>
      <c r="J47" s="13"/>
      <c r="K47" s="30"/>
      <c r="L47" s="30"/>
      <c r="M47" s="30"/>
      <c r="N47" s="30"/>
      <c r="O47" s="30"/>
      <c r="AQ47" s="7"/>
    </row>
    <row r="48" spans="2:43" ht="21.75" customHeight="1" x14ac:dyDescent="0.25">
      <c r="D48" s="31"/>
      <c r="E48" s="31"/>
      <c r="F48" s="328" t="s">
        <v>186</v>
      </c>
      <c r="G48" s="328"/>
      <c r="H48" s="32"/>
      <c r="I48" s="16" t="str">
        <f>+CONCATENATE("Piramide Poblacional por etapa de vida y Sexo, ",$B$47)</f>
        <v>Piramide Poblacional por etapa de vida y Sexo, DIRIS Lima Este</v>
      </c>
      <c r="J48" s="30"/>
      <c r="K48" s="30"/>
      <c r="L48" s="30"/>
      <c r="M48" s="30"/>
      <c r="N48" s="30"/>
      <c r="O48" s="30"/>
      <c r="AQ48" s="7"/>
    </row>
    <row r="49" spans="4:43" ht="21.75" customHeight="1" thickBot="1" x14ac:dyDescent="0.3">
      <c r="D49" s="33"/>
      <c r="E49" s="27" t="s">
        <v>112</v>
      </c>
      <c r="F49" s="34" t="s">
        <v>158</v>
      </c>
      <c r="G49" s="34" t="s">
        <v>159</v>
      </c>
      <c r="H49" s="35"/>
      <c r="I49" s="36"/>
      <c r="J49" s="36"/>
      <c r="K49" s="36"/>
      <c r="L49" s="36"/>
      <c r="M49" s="36"/>
      <c r="N49" s="36"/>
      <c r="O49" s="36"/>
      <c r="AQ49" s="7"/>
    </row>
    <row r="50" spans="4:43" ht="21.75" customHeight="1" thickBot="1" x14ac:dyDescent="0.3">
      <c r="D50" s="17" t="s">
        <v>112</v>
      </c>
      <c r="E50" s="24">
        <f>+SUM(E51:E55)</f>
        <v>1709382</v>
      </c>
      <c r="F50" s="24">
        <f t="shared" ref="F50:G50" si="60">+SUM(F51:F55)</f>
        <v>804342</v>
      </c>
      <c r="G50" s="24">
        <f t="shared" si="60"/>
        <v>905040</v>
      </c>
      <c r="H50" s="35"/>
      <c r="I50" s="36"/>
      <c r="J50" s="36"/>
      <c r="K50" s="36"/>
      <c r="L50" s="36"/>
      <c r="M50" s="36"/>
      <c r="N50" s="36"/>
      <c r="O50" s="36"/>
      <c r="AQ50" s="7"/>
    </row>
    <row r="51" spans="4:43" ht="28.5" customHeight="1" x14ac:dyDescent="0.25">
      <c r="D51" s="37" t="s">
        <v>136</v>
      </c>
      <c r="E51" s="38">
        <f>+F51+G51</f>
        <v>272114</v>
      </c>
      <c r="F51" s="38">
        <f>+INDEX($J$10:$N$17,MATCH($B$47,$D$10:$D$17,0),MATCH($D51,$J$9:$N$9,0))</f>
        <v>137300</v>
      </c>
      <c r="G51" s="38">
        <f>+INDEX($O$10:$S$17,MATCH($B$47,$D$10:$D$17,0),MATCH($D51,$O$9:$S$9,0))</f>
        <v>134814</v>
      </c>
      <c r="H51" s="32"/>
      <c r="I51" s="39" t="s">
        <v>136</v>
      </c>
      <c r="J51" s="40">
        <f>F51/$E$50*-100</f>
        <v>-8.0321426106043017</v>
      </c>
      <c r="K51" s="40">
        <f>G51/$E$50*100</f>
        <v>7.8867099337655358</v>
      </c>
      <c r="L51" s="30"/>
      <c r="M51" s="30"/>
      <c r="N51" s="30"/>
      <c r="O51" s="30"/>
      <c r="AQ51" s="7"/>
    </row>
    <row r="52" spans="4:43" ht="28.5" customHeight="1" x14ac:dyDescent="0.25">
      <c r="D52" s="37" t="s">
        <v>137</v>
      </c>
      <c r="E52" s="38">
        <f t="shared" ref="E52:E55" si="61">+F52+G52</f>
        <v>134116</v>
      </c>
      <c r="F52" s="38">
        <f>+INDEX($J$10:$N$17,MATCH($B$47,$D$10:$D$17,0),MATCH($D52,$J$9:$N$9,0))</f>
        <v>65116</v>
      </c>
      <c r="G52" s="38">
        <f>+INDEX($O$10:$S$17,MATCH($B$47,$D$10:$D$17,0),MATCH($D52,$O$9:$S$9,0))</f>
        <v>69000</v>
      </c>
      <c r="H52" s="32"/>
      <c r="I52" s="39" t="s">
        <v>137</v>
      </c>
      <c r="J52" s="40">
        <f t="shared" ref="J52:J55" si="62">F52/$E$50*-100</f>
        <v>-3.8093299215739957</v>
      </c>
      <c r="K52" s="40">
        <f t="shared" ref="K52:K55" si="63">G52/$E$50*100</f>
        <v>4.0365465413816217</v>
      </c>
      <c r="L52" s="30"/>
      <c r="M52" s="30"/>
      <c r="N52" s="30"/>
      <c r="O52" s="30"/>
      <c r="AQ52" s="7"/>
    </row>
    <row r="53" spans="4:43" ht="28.5" customHeight="1" x14ac:dyDescent="0.25">
      <c r="D53" s="37" t="s">
        <v>138</v>
      </c>
      <c r="E53" s="38">
        <f t="shared" si="61"/>
        <v>329589</v>
      </c>
      <c r="F53" s="38">
        <f>+INDEX($J$10:$N$17,MATCH($B$47,$D$10:$D$17,0),MATCH($D53,$J$9:$N$9,0))</f>
        <v>151811</v>
      </c>
      <c r="G53" s="38">
        <f>+INDEX($O$10:$S$17,MATCH($B$47,$D$10:$D$17,0),MATCH($D53,$O$9:$S$9,0))</f>
        <v>177778</v>
      </c>
      <c r="H53" s="32"/>
      <c r="I53" s="39" t="s">
        <v>138</v>
      </c>
      <c r="J53" s="40">
        <f t="shared" si="62"/>
        <v>-8.8810458984592096</v>
      </c>
      <c r="K53" s="40">
        <f t="shared" si="63"/>
        <v>10.400132913532493</v>
      </c>
      <c r="L53" s="30"/>
      <c r="M53" s="30"/>
      <c r="N53" s="30"/>
      <c r="O53" s="30"/>
      <c r="AQ53" s="7"/>
    </row>
    <row r="54" spans="4:43" ht="28.5" customHeight="1" x14ac:dyDescent="0.25">
      <c r="D54" s="37" t="s">
        <v>139</v>
      </c>
      <c r="E54" s="38">
        <f t="shared" si="61"/>
        <v>730521</v>
      </c>
      <c r="F54" s="38">
        <f>+INDEX($J$10:$N$17,MATCH($B$47,$D$10:$D$17,0),MATCH($D54,$J$9:$N$9,0))</f>
        <v>345091</v>
      </c>
      <c r="G54" s="38">
        <f>+INDEX($O$10:$S$17,MATCH($B$47,$D$10:$D$17,0),MATCH($D54,$O$9:$S$9,0))</f>
        <v>385430</v>
      </c>
      <c r="H54" s="32"/>
      <c r="I54" s="39" t="s">
        <v>139</v>
      </c>
      <c r="J54" s="40">
        <f t="shared" si="62"/>
        <v>-20.188056268288772</v>
      </c>
      <c r="K54" s="40">
        <f t="shared" si="63"/>
        <v>22.547914977459691</v>
      </c>
      <c r="L54" s="30"/>
      <c r="M54" s="30"/>
      <c r="N54" s="30"/>
      <c r="O54" s="30"/>
      <c r="AQ54" s="7"/>
    </row>
    <row r="55" spans="4:43" ht="28.5" customHeight="1" x14ac:dyDescent="0.25">
      <c r="D55" s="37" t="s">
        <v>140</v>
      </c>
      <c r="E55" s="38">
        <f t="shared" si="61"/>
        <v>243042</v>
      </c>
      <c r="F55" s="38">
        <f>+INDEX($J$10:$N$17,MATCH($B$47,$D$10:$D$17,0),MATCH($D55,$J$9:$N$9,0))</f>
        <v>105024</v>
      </c>
      <c r="G55" s="38">
        <f>+INDEX($O$10:$S$17,MATCH($B$47,$D$10:$D$17,0),MATCH($D55,$O$9:$S$9,0))</f>
        <v>138018</v>
      </c>
      <c r="H55" s="32"/>
      <c r="I55" s="39" t="s">
        <v>140</v>
      </c>
      <c r="J55" s="40">
        <f t="shared" si="62"/>
        <v>-6.1439748400299052</v>
      </c>
      <c r="K55" s="40">
        <f t="shared" si="63"/>
        <v>8.0741460949044743</v>
      </c>
      <c r="L55" s="30"/>
      <c r="M55" s="30"/>
      <c r="N55" s="30"/>
      <c r="O55" s="30"/>
      <c r="AQ55" s="7"/>
    </row>
    <row r="56" spans="4:43" ht="20.25" customHeight="1" x14ac:dyDescent="0.25">
      <c r="H56" s="30"/>
      <c r="I56" s="30"/>
      <c r="J56" s="30"/>
      <c r="K56" s="30"/>
      <c r="L56" s="30"/>
      <c r="M56" s="30"/>
      <c r="N56" s="30"/>
      <c r="O56" s="30"/>
      <c r="AQ56" s="7"/>
    </row>
    <row r="57" spans="4:43" ht="20.25" customHeight="1" x14ac:dyDescent="0.25">
      <c r="H57" s="30"/>
      <c r="I57" s="30"/>
      <c r="J57" s="30"/>
      <c r="K57" s="30"/>
      <c r="L57" s="30"/>
      <c r="M57" s="30"/>
      <c r="N57" s="30"/>
      <c r="O57" s="30"/>
      <c r="AQ57" s="7"/>
    </row>
    <row r="58" spans="4:43" x14ac:dyDescent="0.25">
      <c r="H58" s="30"/>
      <c r="I58" s="30"/>
      <c r="J58" s="30"/>
      <c r="K58" s="30"/>
      <c r="L58" s="30"/>
      <c r="M58" s="30"/>
      <c r="N58" s="30"/>
      <c r="O58" s="30"/>
      <c r="AQ58" s="7"/>
    </row>
    <row r="59" spans="4:43" x14ac:dyDescent="0.25">
      <c r="D59" s="13"/>
      <c r="E59" s="13"/>
      <c r="F59" s="13"/>
      <c r="G59" s="13"/>
      <c r="H59" s="30"/>
      <c r="I59" s="30"/>
      <c r="J59" s="30"/>
      <c r="K59" s="30"/>
      <c r="L59" s="30"/>
      <c r="M59" s="30"/>
      <c r="N59" s="30"/>
      <c r="O59" s="30"/>
      <c r="AQ59" s="7"/>
    </row>
    <row r="60" spans="4:43" x14ac:dyDescent="0.25">
      <c r="D60" s="13"/>
      <c r="E60" s="13"/>
      <c r="F60" s="13"/>
      <c r="G60" s="30"/>
      <c r="H60" s="30"/>
      <c r="I60" s="30"/>
      <c r="J60" s="30"/>
      <c r="K60" s="30"/>
      <c r="L60" s="30"/>
      <c r="M60" s="30"/>
      <c r="N60" s="30"/>
    </row>
    <row r="61" spans="4:43" x14ac:dyDescent="0.25">
      <c r="D61" s="13"/>
      <c r="E61" s="13"/>
      <c r="F61" s="13"/>
      <c r="G61" s="30"/>
      <c r="H61" s="30"/>
      <c r="I61" s="30"/>
      <c r="J61" s="30"/>
      <c r="K61" s="30"/>
      <c r="L61" s="30"/>
      <c r="M61" s="30"/>
      <c r="N61" s="30"/>
    </row>
    <row r="62" spans="4:43" x14ac:dyDescent="0.25">
      <c r="D62" s="13"/>
      <c r="E62" s="13"/>
      <c r="F62" s="13"/>
      <c r="G62" s="30"/>
      <c r="H62" s="30"/>
      <c r="I62" s="30"/>
      <c r="J62" s="30"/>
      <c r="K62" s="30"/>
      <c r="L62" s="30"/>
      <c r="M62" s="30"/>
      <c r="N62" s="30"/>
    </row>
    <row r="68" spans="4:14" x14ac:dyDescent="0.25"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4:14" x14ac:dyDescent="0.25">
      <c r="D69" s="30"/>
      <c r="G69" s="30"/>
      <c r="H69" s="30"/>
      <c r="I69" s="30"/>
      <c r="J69" s="30"/>
      <c r="K69" s="30"/>
      <c r="L69" s="30"/>
      <c r="M69" s="30"/>
      <c r="N69" s="30"/>
    </row>
    <row r="70" spans="4:14" ht="18.75" x14ac:dyDescent="0.25">
      <c r="D70" s="30"/>
      <c r="E70" s="30"/>
      <c r="F70" s="30"/>
      <c r="G70" s="30"/>
      <c r="H70" s="16" t="str">
        <f>+CONCATENATE("Piramide Poblacional por grupo etareo y Sexo, ",$B$47)</f>
        <v>Piramide Poblacional por grupo etareo y Sexo, DIRIS Lima Este</v>
      </c>
      <c r="I70" s="13"/>
      <c r="J70" s="30"/>
      <c r="K70" s="30"/>
      <c r="L70" s="30"/>
      <c r="M70" s="30"/>
      <c r="N70" s="30"/>
    </row>
    <row r="71" spans="4:14" ht="15.75" x14ac:dyDescent="0.25">
      <c r="D71" s="31"/>
      <c r="E71" s="328" t="s">
        <v>186</v>
      </c>
      <c r="F71" s="328"/>
      <c r="G71" s="32"/>
      <c r="H71" s="30"/>
      <c r="I71" s="30"/>
      <c r="J71" s="30"/>
      <c r="K71" s="30"/>
      <c r="L71" s="30"/>
      <c r="M71" s="30"/>
      <c r="N71" s="30"/>
    </row>
    <row r="72" spans="4:14" ht="16.5" thickBot="1" x14ac:dyDescent="0.3">
      <c r="D72" s="33"/>
      <c r="E72" s="34" t="s">
        <v>158</v>
      </c>
      <c r="F72" s="34" t="s">
        <v>159</v>
      </c>
      <c r="G72" s="35"/>
      <c r="H72" s="36"/>
      <c r="I72" s="36"/>
      <c r="J72" s="36"/>
      <c r="K72" s="36"/>
      <c r="L72" s="36"/>
      <c r="M72" s="36"/>
      <c r="N72" s="36"/>
    </row>
    <row r="73" spans="4:14" ht="18.75" customHeight="1" x14ac:dyDescent="0.25">
      <c r="D73" s="41" t="s">
        <v>162</v>
      </c>
      <c r="E73" s="38">
        <f t="shared" ref="E73:E89" si="64">+INDEX($CQ$10:$DG$17,MATCH($B$47,$D$10:$D$17,0),MATCH($D73,$CQ$9:$DG$9,0))</f>
        <v>58038</v>
      </c>
      <c r="F73" s="38">
        <f t="shared" ref="F73:F89" si="65">+INDEX($DH$10:$DX$17,MATCH($B$47,$D$10:$D$17,0),MATCH($D73,$DH$9:$DX$9,0))</f>
        <v>55825</v>
      </c>
      <c r="G73" s="32"/>
      <c r="H73" s="39" t="s">
        <v>162</v>
      </c>
      <c r="I73" s="40">
        <f t="shared" ref="I73:I89" si="66">E73/$E$91*-100</f>
        <v>-3.3952621473725588</v>
      </c>
      <c r="J73" s="40">
        <f t="shared" ref="J73:J89" si="67">F73/$E$91*100</f>
        <v>3.2658001546757833</v>
      </c>
      <c r="K73" s="30"/>
      <c r="L73" s="30"/>
      <c r="M73" s="30"/>
      <c r="N73" s="30"/>
    </row>
    <row r="74" spans="4:14" ht="18.75" customHeight="1" x14ac:dyDescent="0.25">
      <c r="D74" s="41" t="s">
        <v>163</v>
      </c>
      <c r="E74" s="38">
        <f t="shared" si="64"/>
        <v>57864</v>
      </c>
      <c r="F74" s="38">
        <f t="shared" si="65"/>
        <v>56360</v>
      </c>
      <c r="G74" s="32"/>
      <c r="H74" s="39" t="s">
        <v>163</v>
      </c>
      <c r="I74" s="40">
        <f t="shared" si="66"/>
        <v>-3.385083030007336</v>
      </c>
      <c r="J74" s="40">
        <f t="shared" si="67"/>
        <v>3.2970980155401191</v>
      </c>
      <c r="K74" s="30"/>
      <c r="L74" s="30"/>
      <c r="M74" s="30"/>
      <c r="N74" s="30"/>
    </row>
    <row r="75" spans="4:14" ht="18.75" customHeight="1" x14ac:dyDescent="0.25">
      <c r="D75" s="41" t="s">
        <v>164</v>
      </c>
      <c r="E75" s="38">
        <f t="shared" si="64"/>
        <v>53883</v>
      </c>
      <c r="F75" s="38">
        <f t="shared" si="65"/>
        <v>56774</v>
      </c>
      <c r="G75" s="32"/>
      <c r="H75" s="39" t="s">
        <v>164</v>
      </c>
      <c r="I75" s="40">
        <f t="shared" si="66"/>
        <v>-3.1521918447719703</v>
      </c>
      <c r="J75" s="40">
        <f t="shared" si="67"/>
        <v>3.3213172947884089</v>
      </c>
      <c r="K75" s="30"/>
      <c r="L75" s="30"/>
      <c r="M75" s="30"/>
      <c r="N75" s="30"/>
    </row>
    <row r="76" spans="4:14" ht="18.75" customHeight="1" x14ac:dyDescent="0.25">
      <c r="D76" s="41" t="s">
        <v>165</v>
      </c>
      <c r="E76" s="38">
        <f t="shared" si="64"/>
        <v>55136</v>
      </c>
      <c r="F76" s="38">
        <f t="shared" si="65"/>
        <v>60201</v>
      </c>
      <c r="G76" s="32"/>
      <c r="H76" s="39" t="s">
        <v>165</v>
      </c>
      <c r="I76" s="40">
        <f t="shared" si="66"/>
        <v>-3.22549318993648</v>
      </c>
      <c r="J76" s="40">
        <f t="shared" si="67"/>
        <v>3.5217991063436962</v>
      </c>
      <c r="K76" s="30"/>
      <c r="L76" s="30"/>
      <c r="M76" s="30"/>
      <c r="N76" s="30"/>
    </row>
    <row r="77" spans="4:14" ht="18.75" customHeight="1" x14ac:dyDescent="0.25">
      <c r="D77" s="41" t="s">
        <v>166</v>
      </c>
      <c r="E77" s="38">
        <f t="shared" si="64"/>
        <v>60054</v>
      </c>
      <c r="F77" s="38">
        <f t="shared" si="65"/>
        <v>73579</v>
      </c>
      <c r="G77" s="32"/>
      <c r="H77" s="39" t="s">
        <v>166</v>
      </c>
      <c r="I77" s="40">
        <f t="shared" si="66"/>
        <v>-3.5131995071903175</v>
      </c>
      <c r="J77" s="40">
        <f t="shared" si="67"/>
        <v>4.304421129975629</v>
      </c>
      <c r="K77" s="30"/>
      <c r="L77" s="30"/>
      <c r="M77" s="30"/>
      <c r="N77" s="30"/>
    </row>
    <row r="78" spans="4:14" ht="18.75" customHeight="1" x14ac:dyDescent="0.25">
      <c r="D78" s="41" t="s">
        <v>167</v>
      </c>
      <c r="E78" s="38">
        <f t="shared" si="64"/>
        <v>69252</v>
      </c>
      <c r="F78" s="38">
        <f t="shared" si="65"/>
        <v>78853</v>
      </c>
      <c r="G78" s="32"/>
      <c r="H78" s="39" t="s">
        <v>167</v>
      </c>
      <c r="I78" s="40">
        <f t="shared" si="66"/>
        <v>-4.0512887113588425</v>
      </c>
      <c r="J78" s="40">
        <f t="shared" si="67"/>
        <v>4.6129536873560157</v>
      </c>
      <c r="K78" s="30"/>
      <c r="L78" s="30"/>
      <c r="M78" s="30"/>
      <c r="N78" s="30"/>
    </row>
    <row r="79" spans="4:14" ht="18.75" customHeight="1" x14ac:dyDescent="0.25">
      <c r="D79" s="41" t="s">
        <v>168</v>
      </c>
      <c r="E79" s="38">
        <f t="shared" si="64"/>
        <v>70485</v>
      </c>
      <c r="F79" s="38">
        <f t="shared" si="65"/>
        <v>71661</v>
      </c>
      <c r="G79" s="32"/>
      <c r="H79" s="39" t="s">
        <v>168</v>
      </c>
      <c r="I79" s="40">
        <f t="shared" si="66"/>
        <v>-4.1234200430330965</v>
      </c>
      <c r="J79" s="40">
        <f t="shared" si="67"/>
        <v>4.1922168362601226</v>
      </c>
      <c r="K79" s="30"/>
      <c r="L79" s="30"/>
      <c r="M79" s="30"/>
      <c r="N79" s="30"/>
    </row>
    <row r="80" spans="4:14" ht="18.75" customHeight="1" x14ac:dyDescent="0.25">
      <c r="D80" s="41" t="s">
        <v>169</v>
      </c>
      <c r="E80" s="38">
        <f t="shared" si="64"/>
        <v>69322</v>
      </c>
      <c r="F80" s="38">
        <f t="shared" si="65"/>
        <v>70566</v>
      </c>
      <c r="G80" s="32"/>
      <c r="H80" s="39" t="s">
        <v>169</v>
      </c>
      <c r="I80" s="40">
        <f t="shared" si="66"/>
        <v>-4.0553837585747363</v>
      </c>
      <c r="J80" s="40">
        <f t="shared" si="67"/>
        <v>4.128158597668631</v>
      </c>
      <c r="K80" s="30"/>
      <c r="L80" s="30"/>
      <c r="M80" s="30"/>
      <c r="N80" s="30"/>
    </row>
    <row r="81" spans="4:14" ht="18.75" customHeight="1" x14ac:dyDescent="0.25">
      <c r="D81" s="41" t="s">
        <v>170</v>
      </c>
      <c r="E81" s="38">
        <f t="shared" si="64"/>
        <v>63285</v>
      </c>
      <c r="F81" s="38">
        <f t="shared" si="65"/>
        <v>68542</v>
      </c>
      <c r="G81" s="32"/>
      <c r="H81" s="39" t="s">
        <v>170</v>
      </c>
      <c r="I81" s="40">
        <f t="shared" si="66"/>
        <v>-3.702215186541101</v>
      </c>
      <c r="J81" s="40">
        <f t="shared" si="67"/>
        <v>4.00975323245477</v>
      </c>
      <c r="K81" s="30"/>
      <c r="L81" s="30"/>
      <c r="M81" s="30"/>
      <c r="N81" s="30"/>
    </row>
    <row r="82" spans="4:14" ht="18.75" customHeight="1" x14ac:dyDescent="0.25">
      <c r="D82" s="41" t="s">
        <v>171</v>
      </c>
      <c r="E82" s="38">
        <f t="shared" si="64"/>
        <v>53887</v>
      </c>
      <c r="F82" s="38">
        <f t="shared" si="65"/>
        <v>64702</v>
      </c>
      <c r="G82" s="32"/>
      <c r="H82" s="39" t="s">
        <v>171</v>
      </c>
      <c r="I82" s="40">
        <f t="shared" si="66"/>
        <v>-3.1524258474700217</v>
      </c>
      <c r="J82" s="40">
        <f t="shared" si="67"/>
        <v>3.7851106423257055</v>
      </c>
      <c r="K82" s="30"/>
      <c r="L82" s="30"/>
      <c r="M82" s="30"/>
      <c r="N82" s="30"/>
    </row>
    <row r="83" spans="4:14" ht="18.75" customHeight="1" x14ac:dyDescent="0.25">
      <c r="D83" s="41" t="s">
        <v>172</v>
      </c>
      <c r="E83" s="38">
        <f t="shared" si="64"/>
        <v>46979</v>
      </c>
      <c r="F83" s="38">
        <f t="shared" si="65"/>
        <v>59252</v>
      </c>
      <c r="G83" s="32"/>
      <c r="H83" s="39" t="s">
        <v>172</v>
      </c>
      <c r="I83" s="40">
        <f t="shared" si="66"/>
        <v>-2.7483031879357567</v>
      </c>
      <c r="J83" s="40">
        <f t="shared" si="67"/>
        <v>3.4662819662310702</v>
      </c>
      <c r="K83" s="30"/>
      <c r="L83" s="30"/>
      <c r="M83" s="30"/>
      <c r="N83" s="30"/>
    </row>
    <row r="84" spans="4:14" ht="18.75" customHeight="1" x14ac:dyDescent="0.25">
      <c r="D84" s="41" t="s">
        <v>173</v>
      </c>
      <c r="E84" s="38">
        <f t="shared" si="64"/>
        <v>41133</v>
      </c>
      <c r="F84" s="38">
        <f t="shared" si="65"/>
        <v>50707</v>
      </c>
      <c r="G84" s="32"/>
      <c r="H84" s="39" t="s">
        <v>173</v>
      </c>
      <c r="I84" s="40">
        <f t="shared" si="66"/>
        <v>-2.406308244734062</v>
      </c>
      <c r="J84" s="40">
        <f t="shared" si="67"/>
        <v>2.9663937025193898</v>
      </c>
      <c r="K84" s="30"/>
      <c r="L84" s="30"/>
      <c r="M84" s="30"/>
      <c r="N84" s="30"/>
    </row>
    <row r="85" spans="4:14" ht="18.75" customHeight="1" x14ac:dyDescent="0.25">
      <c r="D85" s="41" t="s">
        <v>174</v>
      </c>
      <c r="E85" s="38">
        <f t="shared" si="64"/>
        <v>30889</v>
      </c>
      <c r="F85" s="38">
        <f t="shared" si="65"/>
        <v>41324</v>
      </c>
      <c r="G85" s="32"/>
      <c r="H85" s="39" t="s">
        <v>174</v>
      </c>
      <c r="I85" s="40">
        <f t="shared" si="66"/>
        <v>-1.8070273350251729</v>
      </c>
      <c r="J85" s="40">
        <f t="shared" si="67"/>
        <v>2.4174818735660022</v>
      </c>
      <c r="K85" s="30"/>
      <c r="L85" s="30"/>
      <c r="M85" s="30"/>
      <c r="N85" s="30"/>
    </row>
    <row r="86" spans="4:14" ht="18.75" customHeight="1" x14ac:dyDescent="0.25">
      <c r="D86" s="41" t="s">
        <v>175</v>
      </c>
      <c r="E86" s="38">
        <f t="shared" si="64"/>
        <v>24909</v>
      </c>
      <c r="F86" s="38">
        <f t="shared" si="65"/>
        <v>33394</v>
      </c>
      <c r="G86" s="32"/>
      <c r="H86" s="39" t="s">
        <v>175</v>
      </c>
      <c r="I86" s="40">
        <f t="shared" si="66"/>
        <v>-1.4571933014387657</v>
      </c>
      <c r="J86" s="40">
        <f t="shared" si="67"/>
        <v>1.9535715246796796</v>
      </c>
      <c r="K86" s="30"/>
      <c r="L86" s="30"/>
      <c r="M86" s="30"/>
      <c r="N86" s="30"/>
    </row>
    <row r="87" spans="4:14" ht="18.75" customHeight="1" x14ac:dyDescent="0.25">
      <c r="D87" s="41" t="s">
        <v>176</v>
      </c>
      <c r="E87" s="38">
        <f t="shared" si="64"/>
        <v>20411</v>
      </c>
      <c r="F87" s="38">
        <f t="shared" si="65"/>
        <v>24979</v>
      </c>
      <c r="G87" s="32"/>
      <c r="H87" s="39" t="s">
        <v>176</v>
      </c>
      <c r="I87" s="40">
        <f t="shared" si="66"/>
        <v>-1.1940572674802941</v>
      </c>
      <c r="J87" s="40">
        <f t="shared" si="67"/>
        <v>1.46128834865466</v>
      </c>
      <c r="K87" s="30"/>
      <c r="L87" s="30"/>
      <c r="M87" s="30"/>
      <c r="N87" s="30"/>
    </row>
    <row r="88" spans="4:14" ht="18.75" customHeight="1" x14ac:dyDescent="0.25">
      <c r="D88" s="41" t="s">
        <v>177</v>
      </c>
      <c r="E88" s="38">
        <f t="shared" si="64"/>
        <v>13914</v>
      </c>
      <c r="F88" s="38">
        <f t="shared" si="65"/>
        <v>17005</v>
      </c>
      <c r="G88" s="32"/>
      <c r="H88" s="39" t="s">
        <v>177</v>
      </c>
      <c r="I88" s="40">
        <f t="shared" si="66"/>
        <v>-0.81397838517078092</v>
      </c>
      <c r="J88" s="40">
        <f t="shared" si="67"/>
        <v>0.99480397008977517</v>
      </c>
      <c r="K88" s="30"/>
      <c r="L88" s="30"/>
      <c r="M88" s="30"/>
      <c r="N88" s="30"/>
    </row>
    <row r="89" spans="4:14" ht="18.75" customHeight="1" x14ac:dyDescent="0.25">
      <c r="D89" s="41" t="s">
        <v>178</v>
      </c>
      <c r="E89" s="38">
        <f t="shared" si="64"/>
        <v>14901</v>
      </c>
      <c r="F89" s="38">
        <f t="shared" si="65"/>
        <v>21316</v>
      </c>
      <c r="G89" s="32"/>
      <c r="H89" s="39" t="s">
        <v>178</v>
      </c>
      <c r="I89" s="40">
        <f t="shared" si="66"/>
        <v>-0.87171855091489192</v>
      </c>
      <c r="J89" s="40">
        <f t="shared" si="67"/>
        <v>1.2470003779143572</v>
      </c>
      <c r="K89" s="30"/>
      <c r="L89" s="30"/>
      <c r="M89" s="30"/>
      <c r="N89" s="30"/>
    </row>
    <row r="90" spans="4:14" x14ac:dyDescent="0.25">
      <c r="D90" s="336" t="s">
        <v>112</v>
      </c>
      <c r="E90" s="42">
        <f>SUM(E73:E89)</f>
        <v>804342</v>
      </c>
      <c r="F90" s="42">
        <f>SUM(F73:F89)</f>
        <v>905040</v>
      </c>
      <c r="G90" s="30"/>
      <c r="H90" s="30"/>
      <c r="I90" s="30"/>
      <c r="J90" s="30"/>
      <c r="K90" s="30"/>
      <c r="L90" s="30"/>
      <c r="M90" s="30"/>
      <c r="N90" s="30"/>
    </row>
    <row r="91" spans="4:14" x14ac:dyDescent="0.25">
      <c r="D91" s="337"/>
      <c r="E91" s="338">
        <f>SUM(E90:F90)</f>
        <v>1709382</v>
      </c>
      <c r="F91" s="338"/>
      <c r="G91" s="30"/>
      <c r="H91" s="30"/>
      <c r="I91" s="30"/>
      <c r="J91" s="30"/>
      <c r="K91" s="30"/>
      <c r="L91" s="30"/>
      <c r="M91" s="30"/>
      <c r="N91" s="30"/>
    </row>
    <row r="92" spans="4:14" x14ac:dyDescent="0.25">
      <c r="D92" s="13"/>
      <c r="E92" s="13"/>
      <c r="F92" s="13"/>
      <c r="G92" s="30"/>
      <c r="H92" s="30"/>
      <c r="I92" s="30"/>
      <c r="J92" s="30"/>
      <c r="K92" s="30"/>
      <c r="L92" s="30"/>
      <c r="M92" s="30"/>
      <c r="N92" s="30"/>
    </row>
    <row r="93" spans="4:14" x14ac:dyDescent="0.25">
      <c r="D93" s="13"/>
      <c r="E93" s="13"/>
      <c r="F93" s="13"/>
      <c r="G93" s="30"/>
      <c r="H93" s="30"/>
      <c r="I93" s="30"/>
      <c r="J93" s="30"/>
      <c r="K93" s="30"/>
      <c r="L93" s="30"/>
      <c r="M93" s="30"/>
      <c r="N93" s="30"/>
    </row>
    <row r="94" spans="4:14" x14ac:dyDescent="0.25">
      <c r="D94" s="13"/>
      <c r="E94" s="13"/>
      <c r="F94" s="13"/>
      <c r="G94" s="30"/>
      <c r="H94" s="30"/>
      <c r="I94" s="30"/>
      <c r="J94" s="30"/>
      <c r="K94" s="30"/>
      <c r="L94" s="30"/>
      <c r="M94" s="30"/>
      <c r="N94" s="30"/>
    </row>
    <row r="95" spans="4:14" x14ac:dyDescent="0.25">
      <c r="D95" s="13"/>
      <c r="E95" s="13"/>
      <c r="F95" s="13"/>
      <c r="G95" s="30"/>
      <c r="H95" s="30"/>
      <c r="I95" s="30"/>
      <c r="J95" s="30"/>
      <c r="K95" s="30"/>
      <c r="L95" s="30"/>
      <c r="M95" s="30"/>
      <c r="N95" s="30"/>
    </row>
    <row r="96" spans="4:14" x14ac:dyDescent="0.25">
      <c r="D96" s="13"/>
      <c r="E96" s="13"/>
      <c r="F96" s="13"/>
      <c r="G96" s="30"/>
      <c r="H96" s="30"/>
      <c r="I96" s="30"/>
      <c r="J96" s="30"/>
      <c r="K96" s="30"/>
      <c r="L96" s="30"/>
      <c r="M96" s="30"/>
      <c r="N96" s="30"/>
    </row>
    <row r="97" spans="4:14" x14ac:dyDescent="0.25">
      <c r="D97" s="13"/>
      <c r="E97" s="13"/>
      <c r="F97" s="13"/>
      <c r="G97" s="30"/>
      <c r="H97" s="30"/>
      <c r="I97" s="30"/>
      <c r="J97" s="30"/>
      <c r="K97" s="30"/>
      <c r="L97" s="30"/>
      <c r="M97" s="30"/>
      <c r="N97" s="30"/>
    </row>
    <row r="98" spans="4:14" x14ac:dyDescent="0.25">
      <c r="D98" s="13"/>
      <c r="E98" s="13"/>
      <c r="F98" s="13"/>
      <c r="G98" s="30"/>
      <c r="H98" s="30"/>
      <c r="I98" s="30"/>
      <c r="J98" s="30"/>
      <c r="K98" s="30"/>
      <c r="L98" s="30"/>
      <c r="M98" s="30"/>
      <c r="N98" s="30"/>
    </row>
    <row r="99" spans="4:14" x14ac:dyDescent="0.25">
      <c r="D99" s="13"/>
      <c r="E99" s="13"/>
      <c r="F99" s="13"/>
      <c r="G99" s="30"/>
      <c r="H99" s="30"/>
      <c r="I99" s="30"/>
      <c r="J99" s="30"/>
      <c r="K99" s="30"/>
      <c r="L99" s="30"/>
      <c r="M99" s="30"/>
      <c r="N99" s="30"/>
    </row>
    <row r="100" spans="4:14" x14ac:dyDescent="0.25">
      <c r="D100" s="13"/>
      <c r="E100" s="13"/>
      <c r="F100" s="13"/>
      <c r="G100" s="30"/>
      <c r="H100" s="30"/>
      <c r="I100" s="30"/>
      <c r="J100" s="30"/>
      <c r="K100" s="30"/>
      <c r="L100" s="30"/>
      <c r="M100" s="30"/>
      <c r="N100" s="30"/>
    </row>
    <row r="101" spans="4:14" x14ac:dyDescent="0.25">
      <c r="D101" s="13"/>
      <c r="E101" s="13"/>
      <c r="F101" s="13"/>
      <c r="G101" s="30"/>
      <c r="H101" s="30"/>
      <c r="I101" s="30"/>
      <c r="J101" s="30"/>
      <c r="K101" s="30"/>
      <c r="L101" s="30"/>
      <c r="M101" s="30"/>
      <c r="N101" s="30"/>
    </row>
    <row r="102" spans="4:14" x14ac:dyDescent="0.25">
      <c r="D102" s="13"/>
      <c r="E102" s="13"/>
      <c r="F102" s="13"/>
      <c r="G102" s="30"/>
      <c r="H102" s="30"/>
      <c r="I102" s="30"/>
      <c r="J102" s="30"/>
      <c r="K102" s="30"/>
      <c r="L102" s="30"/>
      <c r="M102" s="30"/>
      <c r="N102" s="30"/>
    </row>
    <row r="103" spans="4:14" x14ac:dyDescent="0.25">
      <c r="D103" s="13"/>
      <c r="E103" s="13"/>
      <c r="F103" s="13"/>
      <c r="G103" s="30"/>
      <c r="H103" s="30"/>
      <c r="I103" s="30"/>
      <c r="J103" s="30"/>
      <c r="K103" s="30"/>
      <c r="L103" s="30"/>
      <c r="M103" s="30"/>
      <c r="N103" s="30"/>
    </row>
    <row r="104" spans="4:14" x14ac:dyDescent="0.25">
      <c r="D104" s="13"/>
      <c r="E104" s="13"/>
      <c r="F104" s="13"/>
      <c r="G104" s="30"/>
      <c r="H104" s="30"/>
      <c r="I104" s="30"/>
      <c r="J104" s="30"/>
      <c r="K104" s="30"/>
      <c r="L104" s="30"/>
      <c r="M104" s="30"/>
      <c r="N104" s="30"/>
    </row>
    <row r="105" spans="4:14" x14ac:dyDescent="0.25">
      <c r="D105" s="13"/>
      <c r="E105" s="13"/>
      <c r="F105" s="13"/>
      <c r="G105" s="30"/>
      <c r="H105" s="30"/>
      <c r="I105" s="30"/>
      <c r="J105" s="30"/>
      <c r="K105" s="30"/>
      <c r="L105" s="30"/>
      <c r="M105" s="30"/>
      <c r="N105" s="30"/>
    </row>
    <row r="106" spans="4:14" x14ac:dyDescent="0.25">
      <c r="D106" s="13"/>
      <c r="E106" s="13"/>
      <c r="F106" s="13"/>
      <c r="G106" s="30"/>
      <c r="H106" s="30"/>
      <c r="I106" s="30"/>
      <c r="J106" s="30"/>
      <c r="K106" s="30"/>
      <c r="L106" s="30"/>
      <c r="M106" s="30"/>
      <c r="N106" s="30"/>
    </row>
    <row r="107" spans="4:14" x14ac:dyDescent="0.25">
      <c r="D107" s="13"/>
      <c r="E107" s="13"/>
      <c r="F107" s="13"/>
      <c r="G107" s="30"/>
      <c r="H107" s="30"/>
      <c r="I107" s="30"/>
      <c r="J107" s="30"/>
      <c r="K107" s="30"/>
      <c r="L107" s="30"/>
      <c r="M107" s="30"/>
      <c r="N107" s="30"/>
    </row>
    <row r="108" spans="4:14" x14ac:dyDescent="0.25">
      <c r="D108" s="13"/>
      <c r="E108" s="13"/>
      <c r="F108" s="13"/>
      <c r="G108" s="30"/>
      <c r="H108" s="30"/>
      <c r="I108" s="30"/>
      <c r="J108" s="30"/>
      <c r="K108" s="30"/>
      <c r="L108" s="30"/>
      <c r="M108" s="30"/>
      <c r="N108" s="30"/>
    </row>
    <row r="109" spans="4:14" x14ac:dyDescent="0.25"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4:14" x14ac:dyDescent="0.25"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</row>
    <row r="111" spans="4:14" x14ac:dyDescent="0.25"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</row>
    <row r="112" spans="4:14" x14ac:dyDescent="0.25"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</row>
    <row r="113" spans="4:14" x14ac:dyDescent="0.25"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</row>
    <row r="114" spans="4:14" x14ac:dyDescent="0.25"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4:14" x14ac:dyDescent="0.25"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</row>
    <row r="116" spans="4:14" x14ac:dyDescent="0.25"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</row>
    <row r="117" spans="4:14" x14ac:dyDescent="0.25"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4:14" x14ac:dyDescent="0.25"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4:14" x14ac:dyDescent="0.25"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4:14" x14ac:dyDescent="0.25"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</row>
    <row r="121" spans="4:14" x14ac:dyDescent="0.25"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4:14" x14ac:dyDescent="0.25"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4:14" x14ac:dyDescent="0.25"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4:14" x14ac:dyDescent="0.25"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4:14" x14ac:dyDescent="0.25"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</row>
    <row r="126" spans="4:14" x14ac:dyDescent="0.25"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4:14" x14ac:dyDescent="0.25"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</row>
    <row r="128" spans="4:14" x14ac:dyDescent="0.25"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</row>
    <row r="129" spans="4:14" x14ac:dyDescent="0.25"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</row>
    <row r="130" spans="4:14" x14ac:dyDescent="0.25"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4:14" x14ac:dyDescent="0.25"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</row>
    <row r="132" spans="4:14" x14ac:dyDescent="0.25"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</row>
    <row r="133" spans="4:14" x14ac:dyDescent="0.25"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</row>
    <row r="134" spans="4:14" x14ac:dyDescent="0.25"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4:14" x14ac:dyDescent="0.25"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</row>
    <row r="136" spans="4:14" x14ac:dyDescent="0.25"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</row>
  </sheetData>
  <mergeCells count="23">
    <mergeCell ref="BE8:BV8"/>
    <mergeCell ref="BW8:CL8"/>
    <mergeCell ref="F29:G29"/>
    <mergeCell ref="H29:I29"/>
    <mergeCell ref="F48:G48"/>
    <mergeCell ref="T8:AK8"/>
    <mergeCell ref="AL8:BD8"/>
    <mergeCell ref="E71:F71"/>
    <mergeCell ref="D90:D91"/>
    <mergeCell ref="E91:F91"/>
    <mergeCell ref="A8:A9"/>
    <mergeCell ref="DZ8:DZ9"/>
    <mergeCell ref="B8:B9"/>
    <mergeCell ref="C8:C9"/>
    <mergeCell ref="D8:D9"/>
    <mergeCell ref="E8:E9"/>
    <mergeCell ref="F8:F9"/>
    <mergeCell ref="G8:G9"/>
    <mergeCell ref="H8:I8"/>
    <mergeCell ref="J8:N8"/>
    <mergeCell ref="O8:S8"/>
    <mergeCell ref="CQ8:DG8"/>
    <mergeCell ref="DH8:DX8"/>
  </mergeCells>
  <dataValidations count="2">
    <dataValidation type="list" allowBlank="1" showInputMessage="1" showErrorMessage="1" sqref="B47" xr:uid="{00000000-0002-0000-0100-000000000000}">
      <formula1>$D$10:$D$17</formula1>
    </dataValidation>
    <dataValidation type="list" allowBlank="1" showInputMessage="1" showErrorMessage="1" sqref="B25" xr:uid="{00000000-0002-0000-0100-000001000000}">
      <formula1>$D$50:$D$55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AY125"/>
  <sheetViews>
    <sheetView topLeftCell="A16" zoomScale="70" zoomScaleNormal="70" workbookViewId="0">
      <selection activeCell="E27" sqref="E27"/>
    </sheetView>
  </sheetViews>
  <sheetFormatPr baseColWidth="10" defaultRowHeight="15" x14ac:dyDescent="0.25"/>
  <cols>
    <col min="1" max="1" width="6.28515625" customWidth="1"/>
    <col min="3" max="3" width="27.28515625" bestFit="1" customWidth="1"/>
    <col min="5" max="5" width="48.28515625" customWidth="1"/>
    <col min="7" max="7" width="13" bestFit="1" customWidth="1"/>
    <col min="8" max="8" width="15.28515625" customWidth="1"/>
    <col min="42" max="42" width="11.42578125" style="131"/>
    <col min="43" max="43" width="10.7109375" bestFit="1" customWidth="1"/>
    <col min="44" max="44" width="14.42578125" bestFit="1" customWidth="1"/>
    <col min="45" max="45" width="15" bestFit="1" customWidth="1"/>
    <col min="47" max="47" width="13.5703125" customWidth="1"/>
    <col min="49" max="49" width="14.5703125" customWidth="1"/>
    <col min="51" max="51" width="20" customWidth="1"/>
  </cols>
  <sheetData>
    <row r="2" spans="2:51" ht="26.25" x14ac:dyDescent="0.4">
      <c r="B2" s="101"/>
      <c r="C2" s="101"/>
      <c r="D2" s="101"/>
      <c r="E2" s="101"/>
      <c r="F2" s="120" t="s">
        <v>262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Q2" s="101"/>
      <c r="AR2" s="101"/>
      <c r="AS2" s="101"/>
      <c r="AT2" s="101"/>
      <c r="AU2" s="101"/>
      <c r="AV2" s="101"/>
      <c r="AW2" s="101"/>
      <c r="AX2" s="101"/>
      <c r="AY2" s="101"/>
    </row>
    <row r="3" spans="2:51" ht="15.75" thickBot="1" x14ac:dyDescent="0.3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Q3" s="101"/>
      <c r="AR3" s="101"/>
      <c r="AS3" s="101"/>
      <c r="AT3" s="101"/>
      <c r="AU3" s="101"/>
      <c r="AV3" s="101"/>
      <c r="AW3" s="101"/>
      <c r="AX3" s="101"/>
      <c r="AY3" s="101"/>
    </row>
    <row r="4" spans="2:51" ht="28.5" customHeight="1" thickBot="1" x14ac:dyDescent="0.3">
      <c r="B4" s="394"/>
      <c r="C4" s="395"/>
      <c r="D4" s="395"/>
      <c r="E4" s="395"/>
      <c r="F4" s="396"/>
      <c r="G4" s="377" t="s">
        <v>154</v>
      </c>
      <c r="H4" s="377" t="s">
        <v>218</v>
      </c>
      <c r="I4" s="182" t="s">
        <v>219</v>
      </c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4"/>
      <c r="AC4" s="400" t="s">
        <v>135</v>
      </c>
      <c r="AD4" s="401"/>
      <c r="AE4" s="401"/>
      <c r="AF4" s="401"/>
      <c r="AG4" s="401"/>
      <c r="AH4" s="401"/>
      <c r="AI4" s="401"/>
      <c r="AJ4" s="401"/>
      <c r="AK4" s="401"/>
      <c r="AL4" s="401"/>
      <c r="AM4" s="401"/>
      <c r="AN4" s="401"/>
      <c r="AO4" s="401"/>
      <c r="AP4" s="402"/>
      <c r="AQ4" s="379" t="s">
        <v>220</v>
      </c>
      <c r="AR4" s="380"/>
      <c r="AS4" s="381"/>
      <c r="AT4" s="382" t="s">
        <v>221</v>
      </c>
      <c r="AU4" s="375" t="s">
        <v>222</v>
      </c>
      <c r="AV4" s="372" t="s">
        <v>223</v>
      </c>
      <c r="AW4" s="373"/>
      <c r="AX4" s="374"/>
      <c r="AY4" s="375" t="s">
        <v>224</v>
      </c>
    </row>
    <row r="5" spans="2:51" ht="15.75" thickBot="1" x14ac:dyDescent="0.3">
      <c r="B5" s="397"/>
      <c r="C5" s="398"/>
      <c r="D5" s="398"/>
      <c r="E5" s="398"/>
      <c r="F5" s="399"/>
      <c r="G5" s="378"/>
      <c r="H5" s="378"/>
      <c r="I5" s="185" t="s">
        <v>225</v>
      </c>
      <c r="J5" s="186">
        <v>1</v>
      </c>
      <c r="K5" s="187">
        <v>2</v>
      </c>
      <c r="L5" s="187">
        <v>3</v>
      </c>
      <c r="M5" s="188">
        <v>4</v>
      </c>
      <c r="N5" s="187">
        <v>5</v>
      </c>
      <c r="O5" s="187">
        <v>6</v>
      </c>
      <c r="P5" s="186">
        <v>7</v>
      </c>
      <c r="Q5" s="187">
        <v>8</v>
      </c>
      <c r="R5" s="188">
        <v>9</v>
      </c>
      <c r="S5" s="187">
        <v>10</v>
      </c>
      <c r="T5" s="186">
        <v>11</v>
      </c>
      <c r="U5" s="187">
        <v>12</v>
      </c>
      <c r="V5" s="187">
        <v>13</v>
      </c>
      <c r="W5" s="188">
        <v>14</v>
      </c>
      <c r="X5" s="187">
        <v>15</v>
      </c>
      <c r="Y5" s="186">
        <v>16</v>
      </c>
      <c r="Z5" s="187">
        <v>17</v>
      </c>
      <c r="AA5" s="187">
        <v>18</v>
      </c>
      <c r="AB5" s="188">
        <v>19</v>
      </c>
      <c r="AC5" s="187" t="s">
        <v>226</v>
      </c>
      <c r="AD5" s="186" t="s">
        <v>227</v>
      </c>
      <c r="AE5" s="187" t="s">
        <v>228</v>
      </c>
      <c r="AF5" s="186" t="s">
        <v>229</v>
      </c>
      <c r="AG5" s="187" t="s">
        <v>230</v>
      </c>
      <c r="AH5" s="186" t="s">
        <v>231</v>
      </c>
      <c r="AI5" s="187" t="s">
        <v>232</v>
      </c>
      <c r="AJ5" s="186" t="s">
        <v>233</v>
      </c>
      <c r="AK5" s="187" t="s">
        <v>234</v>
      </c>
      <c r="AL5" s="186" t="s">
        <v>235</v>
      </c>
      <c r="AM5" s="187" t="s">
        <v>236</v>
      </c>
      <c r="AN5" s="186" t="s">
        <v>237</v>
      </c>
      <c r="AO5" s="187" t="s">
        <v>238</v>
      </c>
      <c r="AP5" s="187" t="s">
        <v>257</v>
      </c>
      <c r="AQ5" s="189" t="s">
        <v>239</v>
      </c>
      <c r="AR5" s="190" t="s">
        <v>240</v>
      </c>
      <c r="AS5" s="191" t="s">
        <v>241</v>
      </c>
      <c r="AT5" s="383"/>
      <c r="AU5" s="384"/>
      <c r="AV5" s="192" t="s">
        <v>242</v>
      </c>
      <c r="AW5" s="193" t="s">
        <v>243</v>
      </c>
      <c r="AX5" s="288" t="s">
        <v>244</v>
      </c>
      <c r="AY5" s="376"/>
    </row>
    <row r="6" spans="2:51" ht="26.25" customHeight="1" thickBot="1" x14ac:dyDescent="0.3">
      <c r="B6" s="194"/>
      <c r="C6" s="195"/>
      <c r="D6" s="196"/>
      <c r="E6" s="196" t="s">
        <v>12</v>
      </c>
      <c r="F6" s="197"/>
      <c r="G6" s="198">
        <f t="shared" ref="G6:AY6" si="0">+G14+G7+G37+G49+G61+G74+G96</f>
        <v>1709382</v>
      </c>
      <c r="H6" s="198">
        <f t="shared" si="0"/>
        <v>140892</v>
      </c>
      <c r="I6" s="198">
        <f t="shared" si="0"/>
        <v>18911</v>
      </c>
      <c r="J6" s="198">
        <f t="shared" si="0"/>
        <v>21250</v>
      </c>
      <c r="K6" s="198">
        <f t="shared" si="0"/>
        <v>22796</v>
      </c>
      <c r="L6" s="198">
        <f t="shared" si="0"/>
        <v>25035</v>
      </c>
      <c r="M6" s="198">
        <f t="shared" si="0"/>
        <v>25871</v>
      </c>
      <c r="N6" s="198">
        <f t="shared" si="0"/>
        <v>27029</v>
      </c>
      <c r="O6" s="198">
        <f t="shared" si="0"/>
        <v>21885</v>
      </c>
      <c r="P6" s="198">
        <f t="shared" si="0"/>
        <v>21459</v>
      </c>
      <c r="Q6" s="198">
        <f t="shared" si="0"/>
        <v>21691</v>
      </c>
      <c r="R6" s="198">
        <f t="shared" si="0"/>
        <v>22160</v>
      </c>
      <c r="S6" s="198">
        <f t="shared" si="0"/>
        <v>21911</v>
      </c>
      <c r="T6" s="198">
        <f t="shared" si="0"/>
        <v>22116</v>
      </c>
      <c r="U6" s="198">
        <f t="shared" si="0"/>
        <v>22247</v>
      </c>
      <c r="V6" s="198">
        <f t="shared" si="0"/>
        <v>22043</v>
      </c>
      <c r="W6" s="198">
        <f t="shared" si="0"/>
        <v>22340</v>
      </c>
      <c r="X6" s="198">
        <f t="shared" si="0"/>
        <v>22250</v>
      </c>
      <c r="Y6" s="198">
        <f t="shared" si="0"/>
        <v>22473</v>
      </c>
      <c r="Z6" s="198">
        <f t="shared" si="0"/>
        <v>22763</v>
      </c>
      <c r="AA6" s="198">
        <f t="shared" si="0"/>
        <v>23510</v>
      </c>
      <c r="AB6" s="198">
        <f t="shared" si="0"/>
        <v>24341</v>
      </c>
      <c r="AC6" s="198">
        <f t="shared" si="0"/>
        <v>133633</v>
      </c>
      <c r="AD6" s="198">
        <f t="shared" si="0"/>
        <v>148105</v>
      </c>
      <c r="AE6" s="198">
        <f t="shared" si="0"/>
        <v>142146</v>
      </c>
      <c r="AF6" s="198">
        <f t="shared" si="0"/>
        <v>139888</v>
      </c>
      <c r="AG6" s="198">
        <f t="shared" si="0"/>
        <v>131827</v>
      </c>
      <c r="AH6" s="198">
        <f t="shared" si="0"/>
        <v>118589</v>
      </c>
      <c r="AI6" s="198">
        <f t="shared" si="0"/>
        <v>106231</v>
      </c>
      <c r="AJ6" s="198">
        <f t="shared" si="0"/>
        <v>91840</v>
      </c>
      <c r="AK6" s="198">
        <f t="shared" si="0"/>
        <v>72213</v>
      </c>
      <c r="AL6" s="198">
        <f t="shared" si="0"/>
        <v>58303</v>
      </c>
      <c r="AM6" s="198">
        <f t="shared" si="0"/>
        <v>45390</v>
      </c>
      <c r="AN6" s="198">
        <f t="shared" si="0"/>
        <v>30919</v>
      </c>
      <c r="AO6" s="198">
        <f t="shared" si="0"/>
        <v>18829</v>
      </c>
      <c r="AP6" s="198">
        <f t="shared" si="0"/>
        <v>17388</v>
      </c>
      <c r="AQ6" s="198">
        <f t="shared" si="0"/>
        <v>1304</v>
      </c>
      <c r="AR6" s="198">
        <f t="shared" si="0"/>
        <v>12434</v>
      </c>
      <c r="AS6" s="198">
        <f t="shared" si="0"/>
        <v>12638</v>
      </c>
      <c r="AT6" s="198">
        <f t="shared" si="0"/>
        <v>28777</v>
      </c>
      <c r="AU6" s="198">
        <f t="shared" si="0"/>
        <v>906550</v>
      </c>
      <c r="AV6" s="198">
        <f t="shared" si="0"/>
        <v>56774</v>
      </c>
      <c r="AW6" s="198">
        <f t="shared" si="0"/>
        <v>60201</v>
      </c>
      <c r="AX6" s="198">
        <f t="shared" si="0"/>
        <v>427903</v>
      </c>
      <c r="AY6" s="289">
        <f t="shared" si="0"/>
        <v>36433</v>
      </c>
    </row>
    <row r="7" spans="2:51" ht="26.25" customHeight="1" thickBot="1" x14ac:dyDescent="0.3">
      <c r="B7" s="132" t="s">
        <v>0</v>
      </c>
      <c r="C7" s="133" t="s">
        <v>269</v>
      </c>
      <c r="D7" s="134" t="s">
        <v>1</v>
      </c>
      <c r="E7" s="134" t="s">
        <v>13</v>
      </c>
      <c r="F7" s="135"/>
      <c r="G7" s="136">
        <f>SUM(G8:G13)</f>
        <v>103085</v>
      </c>
      <c r="H7" s="136">
        <f>SUM(H8:H13)</f>
        <v>8922</v>
      </c>
      <c r="I7" s="136">
        <f t="shared" ref="I7:AY7" si="1">SUM(I8:I13)</f>
        <v>1209</v>
      </c>
      <c r="J7" s="136">
        <f t="shared" si="1"/>
        <v>1372</v>
      </c>
      <c r="K7" s="136">
        <f t="shared" si="1"/>
        <v>1457</v>
      </c>
      <c r="L7" s="136">
        <f t="shared" si="1"/>
        <v>1570</v>
      </c>
      <c r="M7" s="136">
        <f t="shared" si="1"/>
        <v>1615</v>
      </c>
      <c r="N7" s="136">
        <f t="shared" si="1"/>
        <v>1699</v>
      </c>
      <c r="O7" s="136">
        <f t="shared" si="1"/>
        <v>1396</v>
      </c>
      <c r="P7" s="136">
        <f t="shared" si="1"/>
        <v>1365</v>
      </c>
      <c r="Q7" s="136">
        <f t="shared" si="1"/>
        <v>1363</v>
      </c>
      <c r="R7" s="136">
        <f t="shared" si="1"/>
        <v>1380</v>
      </c>
      <c r="S7" s="136">
        <f t="shared" si="1"/>
        <v>1353</v>
      </c>
      <c r="T7" s="136">
        <f t="shared" si="1"/>
        <v>1395</v>
      </c>
      <c r="U7" s="136">
        <f t="shared" si="1"/>
        <v>1385</v>
      </c>
      <c r="V7" s="136">
        <f t="shared" si="1"/>
        <v>1365</v>
      </c>
      <c r="W7" s="136">
        <f t="shared" si="1"/>
        <v>1377</v>
      </c>
      <c r="X7" s="136">
        <f t="shared" si="1"/>
        <v>1371</v>
      </c>
      <c r="Y7" s="136">
        <f t="shared" si="1"/>
        <v>1377</v>
      </c>
      <c r="Z7" s="136">
        <f t="shared" si="1"/>
        <v>1374</v>
      </c>
      <c r="AA7" s="136">
        <f t="shared" si="1"/>
        <v>1446</v>
      </c>
      <c r="AB7" s="136">
        <f t="shared" si="1"/>
        <v>1498</v>
      </c>
      <c r="AC7" s="136">
        <f t="shared" si="1"/>
        <v>8251</v>
      </c>
      <c r="AD7" s="136">
        <f t="shared" si="1"/>
        <v>9127</v>
      </c>
      <c r="AE7" s="136">
        <f t="shared" si="1"/>
        <v>8747</v>
      </c>
      <c r="AF7" s="136">
        <f t="shared" si="1"/>
        <v>8579</v>
      </c>
      <c r="AG7" s="136">
        <f t="shared" si="1"/>
        <v>7891</v>
      </c>
      <c r="AH7" s="136">
        <f t="shared" si="1"/>
        <v>7038</v>
      </c>
      <c r="AI7" s="136">
        <f t="shared" si="1"/>
        <v>6327</v>
      </c>
      <c r="AJ7" s="136">
        <f t="shared" si="1"/>
        <v>5412</v>
      </c>
      <c r="AK7" s="136">
        <f t="shared" si="1"/>
        <v>4161</v>
      </c>
      <c r="AL7" s="136">
        <f t="shared" si="1"/>
        <v>3240</v>
      </c>
      <c r="AM7" s="136">
        <f t="shared" si="1"/>
        <v>2440</v>
      </c>
      <c r="AN7" s="136">
        <f t="shared" si="1"/>
        <v>1649</v>
      </c>
      <c r="AO7" s="136">
        <f t="shared" si="1"/>
        <v>992</v>
      </c>
      <c r="AP7" s="136">
        <f t="shared" si="1"/>
        <v>864</v>
      </c>
      <c r="AQ7" s="136">
        <f t="shared" si="1"/>
        <v>85</v>
      </c>
      <c r="AR7" s="136">
        <f t="shared" si="1"/>
        <v>817</v>
      </c>
      <c r="AS7" s="136">
        <f t="shared" si="1"/>
        <v>836</v>
      </c>
      <c r="AT7" s="136">
        <f t="shared" si="1"/>
        <v>1760</v>
      </c>
      <c r="AU7" s="136">
        <f t="shared" si="1"/>
        <v>55364</v>
      </c>
      <c r="AV7" s="136">
        <f t="shared" si="1"/>
        <v>3556</v>
      </c>
      <c r="AW7" s="136">
        <f t="shared" si="1"/>
        <v>3688</v>
      </c>
      <c r="AX7" s="136">
        <f t="shared" si="1"/>
        <v>26164</v>
      </c>
      <c r="AY7" s="290">
        <f t="shared" si="1"/>
        <v>2210</v>
      </c>
    </row>
    <row r="8" spans="2:51" x14ac:dyDescent="0.25">
      <c r="B8" s="291" t="s">
        <v>14</v>
      </c>
      <c r="C8" s="138" t="s">
        <v>13</v>
      </c>
      <c r="D8" s="156">
        <v>5945</v>
      </c>
      <c r="E8" s="156" t="s">
        <v>15</v>
      </c>
      <c r="F8" s="162" t="s">
        <v>16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292"/>
    </row>
    <row r="9" spans="2:51" x14ac:dyDescent="0.25">
      <c r="B9" s="293" t="s">
        <v>17</v>
      </c>
      <c r="C9" s="226" t="s">
        <v>13</v>
      </c>
      <c r="D9" s="230">
        <v>5946</v>
      </c>
      <c r="E9" s="230" t="s">
        <v>18</v>
      </c>
      <c r="F9" s="163" t="s">
        <v>19</v>
      </c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294"/>
    </row>
    <row r="10" spans="2:51" x14ac:dyDescent="0.25">
      <c r="B10" s="293" t="s">
        <v>20</v>
      </c>
      <c r="C10" s="226" t="s">
        <v>13</v>
      </c>
      <c r="D10" s="230">
        <v>5947</v>
      </c>
      <c r="E10" s="230" t="s">
        <v>21</v>
      </c>
      <c r="F10" s="163" t="s">
        <v>22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294"/>
    </row>
    <row r="11" spans="2:51" x14ac:dyDescent="0.25">
      <c r="B11" s="293" t="s">
        <v>23</v>
      </c>
      <c r="C11" s="226" t="s">
        <v>13</v>
      </c>
      <c r="D11" s="230">
        <v>5948</v>
      </c>
      <c r="E11" s="230" t="s">
        <v>24</v>
      </c>
      <c r="F11" s="163" t="s">
        <v>19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294"/>
    </row>
    <row r="12" spans="2:51" x14ac:dyDescent="0.25">
      <c r="B12" s="293" t="s">
        <v>14</v>
      </c>
      <c r="C12" s="226" t="s">
        <v>13</v>
      </c>
      <c r="D12" s="160">
        <v>5883</v>
      </c>
      <c r="E12" s="160" t="s">
        <v>25</v>
      </c>
      <c r="F12" s="164" t="s">
        <v>16</v>
      </c>
      <c r="G12" s="226">
        <f>SUM(I12:AP12)</f>
        <v>103085</v>
      </c>
      <c r="H12" s="226">
        <f>SUM(I12:N12)</f>
        <v>8922</v>
      </c>
      <c r="I12" s="226">
        <v>1209</v>
      </c>
      <c r="J12" s="226">
        <v>1372</v>
      </c>
      <c r="K12" s="226">
        <v>1457</v>
      </c>
      <c r="L12" s="226">
        <v>1570</v>
      </c>
      <c r="M12" s="226">
        <v>1615</v>
      </c>
      <c r="N12" s="226">
        <v>1699</v>
      </c>
      <c r="O12" s="226">
        <v>1396</v>
      </c>
      <c r="P12" s="226">
        <v>1365</v>
      </c>
      <c r="Q12" s="226">
        <v>1363</v>
      </c>
      <c r="R12" s="226">
        <v>1380</v>
      </c>
      <c r="S12" s="226">
        <v>1353</v>
      </c>
      <c r="T12" s="226">
        <v>1395</v>
      </c>
      <c r="U12" s="226">
        <v>1385</v>
      </c>
      <c r="V12" s="226">
        <v>1365</v>
      </c>
      <c r="W12" s="226">
        <v>1377</v>
      </c>
      <c r="X12" s="226">
        <v>1371</v>
      </c>
      <c r="Y12" s="226">
        <v>1377</v>
      </c>
      <c r="Z12" s="226">
        <v>1374</v>
      </c>
      <c r="AA12" s="226">
        <v>1446</v>
      </c>
      <c r="AB12" s="226">
        <v>1498</v>
      </c>
      <c r="AC12" s="226">
        <v>8251</v>
      </c>
      <c r="AD12" s="226">
        <v>9127</v>
      </c>
      <c r="AE12" s="226">
        <v>8747</v>
      </c>
      <c r="AF12" s="226">
        <v>8579</v>
      </c>
      <c r="AG12" s="226">
        <v>7891</v>
      </c>
      <c r="AH12" s="226">
        <v>7038</v>
      </c>
      <c r="AI12" s="226">
        <v>6327</v>
      </c>
      <c r="AJ12" s="226">
        <v>5412</v>
      </c>
      <c r="AK12" s="226">
        <v>4161</v>
      </c>
      <c r="AL12" s="226">
        <v>3240</v>
      </c>
      <c r="AM12" s="226">
        <v>2440</v>
      </c>
      <c r="AN12" s="226">
        <v>1649</v>
      </c>
      <c r="AO12" s="226">
        <v>992</v>
      </c>
      <c r="AP12" s="226">
        <v>864</v>
      </c>
      <c r="AQ12" s="226">
        <v>85</v>
      </c>
      <c r="AR12" s="226">
        <v>817</v>
      </c>
      <c r="AS12" s="226">
        <v>836</v>
      </c>
      <c r="AT12" s="130">
        <v>1760</v>
      </c>
      <c r="AU12" s="130">
        <v>55364</v>
      </c>
      <c r="AV12" s="130">
        <v>3556</v>
      </c>
      <c r="AW12" s="130">
        <v>3688</v>
      </c>
      <c r="AX12" s="130">
        <v>26164</v>
      </c>
      <c r="AY12" s="295">
        <v>2210</v>
      </c>
    </row>
    <row r="13" spans="2:51" ht="15.75" thickBot="1" x14ac:dyDescent="0.3">
      <c r="B13" s="293" t="s">
        <v>14</v>
      </c>
      <c r="C13" s="226" t="s">
        <v>13</v>
      </c>
      <c r="D13" s="150">
        <v>28025</v>
      </c>
      <c r="E13" s="150" t="s">
        <v>245</v>
      </c>
      <c r="F13" s="165" t="s">
        <v>246</v>
      </c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296"/>
    </row>
    <row r="14" spans="2:51" ht="15.75" thickBot="1" x14ac:dyDescent="0.3">
      <c r="B14" s="166" t="s">
        <v>0</v>
      </c>
      <c r="C14" s="167" t="s">
        <v>269</v>
      </c>
      <c r="D14" s="144" t="s">
        <v>1</v>
      </c>
      <c r="E14" s="144" t="s">
        <v>189</v>
      </c>
      <c r="F14" s="145"/>
      <c r="G14" s="144">
        <f>SUM(G15:G36)</f>
        <v>461144</v>
      </c>
      <c r="H14" s="144">
        <f>SUM(H15:H36)</f>
        <v>43038</v>
      </c>
      <c r="I14" s="144">
        <f t="shared" ref="I14:AY14" si="2">SUM(I15:I36)</f>
        <v>5816</v>
      </c>
      <c r="J14" s="144">
        <f t="shared" si="2"/>
        <v>6530</v>
      </c>
      <c r="K14" s="144">
        <f t="shared" si="2"/>
        <v>6971</v>
      </c>
      <c r="L14" s="144">
        <f t="shared" si="2"/>
        <v>7580</v>
      </c>
      <c r="M14" s="144">
        <f t="shared" si="2"/>
        <v>7869</v>
      </c>
      <c r="N14" s="144">
        <f t="shared" si="2"/>
        <v>8272</v>
      </c>
      <c r="O14" s="144">
        <f t="shared" si="2"/>
        <v>5894</v>
      </c>
      <c r="P14" s="144">
        <f t="shared" si="2"/>
        <v>5876</v>
      </c>
      <c r="Q14" s="144">
        <f t="shared" si="2"/>
        <v>5804</v>
      </c>
      <c r="R14" s="144">
        <f t="shared" si="2"/>
        <v>5940</v>
      </c>
      <c r="S14" s="144">
        <f t="shared" si="2"/>
        <v>5960</v>
      </c>
      <c r="T14" s="144">
        <f t="shared" si="2"/>
        <v>5975</v>
      </c>
      <c r="U14" s="144">
        <f t="shared" si="2"/>
        <v>6050</v>
      </c>
      <c r="V14" s="144">
        <f t="shared" si="2"/>
        <v>5979</v>
      </c>
      <c r="W14" s="144">
        <f t="shared" si="2"/>
        <v>6030</v>
      </c>
      <c r="X14" s="144">
        <f t="shared" si="2"/>
        <v>5980</v>
      </c>
      <c r="Y14" s="144">
        <f t="shared" si="2"/>
        <v>6037</v>
      </c>
      <c r="Z14" s="144">
        <f t="shared" si="2"/>
        <v>6290</v>
      </c>
      <c r="AA14" s="144">
        <f t="shared" si="2"/>
        <v>6032</v>
      </c>
      <c r="AB14" s="144">
        <f t="shared" si="2"/>
        <v>6336</v>
      </c>
      <c r="AC14" s="144">
        <f t="shared" si="2"/>
        <v>35105</v>
      </c>
      <c r="AD14" s="144">
        <f t="shared" si="2"/>
        <v>39382</v>
      </c>
      <c r="AE14" s="144">
        <f t="shared" si="2"/>
        <v>38274</v>
      </c>
      <c r="AF14" s="144">
        <f t="shared" si="2"/>
        <v>36992</v>
      </c>
      <c r="AG14" s="144">
        <f t="shared" si="2"/>
        <v>35162</v>
      </c>
      <c r="AH14" s="144">
        <f t="shared" si="2"/>
        <v>31766</v>
      </c>
      <c r="AI14" s="144">
        <f t="shared" si="2"/>
        <v>28300</v>
      </c>
      <c r="AJ14" s="144">
        <f t="shared" si="2"/>
        <v>24612</v>
      </c>
      <c r="AK14" s="144">
        <f t="shared" si="2"/>
        <v>19472</v>
      </c>
      <c r="AL14" s="144">
        <f t="shared" si="2"/>
        <v>15566</v>
      </c>
      <c r="AM14" s="144">
        <f t="shared" si="2"/>
        <v>12062</v>
      </c>
      <c r="AN14" s="144">
        <f t="shared" si="2"/>
        <v>7909</v>
      </c>
      <c r="AO14" s="144">
        <f t="shared" si="2"/>
        <v>4904</v>
      </c>
      <c r="AP14" s="144">
        <f t="shared" si="2"/>
        <v>4417</v>
      </c>
      <c r="AQ14" s="144">
        <f t="shared" si="2"/>
        <v>377</v>
      </c>
      <c r="AR14" s="144">
        <f t="shared" si="2"/>
        <v>3173</v>
      </c>
      <c r="AS14" s="144">
        <f t="shared" si="2"/>
        <v>3351</v>
      </c>
      <c r="AT14" s="144">
        <f t="shared" si="2"/>
        <v>7994</v>
      </c>
      <c r="AU14" s="144">
        <f t="shared" si="2"/>
        <v>239724</v>
      </c>
      <c r="AV14" s="144">
        <f t="shared" si="2"/>
        <v>15442</v>
      </c>
      <c r="AW14" s="144">
        <f t="shared" si="2"/>
        <v>16311</v>
      </c>
      <c r="AX14" s="144">
        <f t="shared" si="2"/>
        <v>111621</v>
      </c>
      <c r="AY14" s="297">
        <f t="shared" si="2"/>
        <v>10040</v>
      </c>
    </row>
    <row r="15" spans="2:51" x14ac:dyDescent="0.25">
      <c r="B15" s="298" t="s">
        <v>17</v>
      </c>
      <c r="C15" s="147" t="s">
        <v>270</v>
      </c>
      <c r="D15" s="158">
        <v>5918</v>
      </c>
      <c r="E15" s="147" t="s">
        <v>28</v>
      </c>
      <c r="F15" s="148" t="s">
        <v>29</v>
      </c>
      <c r="G15" s="147">
        <f>SUM(I15:AP15)</f>
        <v>42371</v>
      </c>
      <c r="H15" s="147">
        <f t="shared" ref="H15:H18" si="3">SUM(I15:N15)</f>
        <v>3725</v>
      </c>
      <c r="I15" s="147">
        <v>518</v>
      </c>
      <c r="J15" s="147">
        <v>581</v>
      </c>
      <c r="K15" s="147">
        <v>595</v>
      </c>
      <c r="L15" s="147">
        <v>660</v>
      </c>
      <c r="M15" s="147">
        <v>663</v>
      </c>
      <c r="N15" s="147">
        <v>708</v>
      </c>
      <c r="O15" s="147">
        <v>548</v>
      </c>
      <c r="P15" s="147">
        <v>535</v>
      </c>
      <c r="Q15" s="147">
        <v>532</v>
      </c>
      <c r="R15" s="147">
        <v>546</v>
      </c>
      <c r="S15" s="147">
        <v>543</v>
      </c>
      <c r="T15" s="147">
        <v>546</v>
      </c>
      <c r="U15" s="147">
        <v>551</v>
      </c>
      <c r="V15" s="147">
        <v>535</v>
      </c>
      <c r="W15" s="147">
        <v>547</v>
      </c>
      <c r="X15" s="147">
        <v>547</v>
      </c>
      <c r="Y15" s="147">
        <v>560</v>
      </c>
      <c r="Z15" s="147">
        <v>584</v>
      </c>
      <c r="AA15" s="147">
        <v>567</v>
      </c>
      <c r="AB15" s="147">
        <v>592</v>
      </c>
      <c r="AC15" s="147">
        <v>3288</v>
      </c>
      <c r="AD15" s="147">
        <v>3578</v>
      </c>
      <c r="AE15" s="147">
        <v>3474</v>
      </c>
      <c r="AF15" s="147">
        <v>3409</v>
      </c>
      <c r="AG15" s="147">
        <v>3190</v>
      </c>
      <c r="AH15" s="147">
        <v>2916</v>
      </c>
      <c r="AI15" s="147">
        <v>2647</v>
      </c>
      <c r="AJ15" s="147">
        <v>2312</v>
      </c>
      <c r="AK15" s="147">
        <v>1864</v>
      </c>
      <c r="AL15" s="147">
        <v>1457</v>
      </c>
      <c r="AM15" s="147">
        <v>1102</v>
      </c>
      <c r="AN15" s="147">
        <v>739</v>
      </c>
      <c r="AO15" s="147">
        <v>482</v>
      </c>
      <c r="AP15" s="147">
        <v>455</v>
      </c>
      <c r="AQ15" s="147">
        <v>31</v>
      </c>
      <c r="AR15" s="147">
        <v>266</v>
      </c>
      <c r="AS15" s="147">
        <v>287</v>
      </c>
      <c r="AT15" s="130">
        <v>677</v>
      </c>
      <c r="AU15" s="130">
        <v>22115</v>
      </c>
      <c r="AV15" s="130">
        <v>1389</v>
      </c>
      <c r="AW15" s="130">
        <v>1499</v>
      </c>
      <c r="AX15" s="130">
        <v>10501</v>
      </c>
      <c r="AY15" s="295">
        <v>851</v>
      </c>
    </row>
    <row r="16" spans="2:51" x14ac:dyDescent="0.25">
      <c r="B16" s="299" t="s">
        <v>17</v>
      </c>
      <c r="C16" s="226" t="s">
        <v>270</v>
      </c>
      <c r="D16" s="230">
        <v>5965</v>
      </c>
      <c r="E16" s="226" t="s">
        <v>35</v>
      </c>
      <c r="F16" s="227" t="s">
        <v>29</v>
      </c>
      <c r="G16" s="226">
        <f t="shared" ref="G16:G18" si="4">SUM(I16:AP16)</f>
        <v>20524</v>
      </c>
      <c r="H16" s="226">
        <f t="shared" si="3"/>
        <v>1804</v>
      </c>
      <c r="I16" s="226">
        <v>250</v>
      </c>
      <c r="J16" s="226">
        <v>282</v>
      </c>
      <c r="K16" s="226">
        <v>288</v>
      </c>
      <c r="L16" s="226">
        <v>320</v>
      </c>
      <c r="M16" s="226">
        <v>321</v>
      </c>
      <c r="N16" s="226">
        <v>343</v>
      </c>
      <c r="O16" s="226">
        <v>266</v>
      </c>
      <c r="P16" s="226">
        <v>259</v>
      </c>
      <c r="Q16" s="226">
        <v>258</v>
      </c>
      <c r="R16" s="226">
        <v>265</v>
      </c>
      <c r="S16" s="226">
        <v>262</v>
      </c>
      <c r="T16" s="226">
        <v>264</v>
      </c>
      <c r="U16" s="226">
        <v>266</v>
      </c>
      <c r="V16" s="226">
        <v>260</v>
      </c>
      <c r="W16" s="226">
        <v>264</v>
      </c>
      <c r="X16" s="226">
        <v>265</v>
      </c>
      <c r="Y16" s="226">
        <v>271</v>
      </c>
      <c r="Z16" s="226">
        <v>283</v>
      </c>
      <c r="AA16" s="226">
        <v>275</v>
      </c>
      <c r="AB16" s="226">
        <v>287</v>
      </c>
      <c r="AC16" s="226">
        <v>1593</v>
      </c>
      <c r="AD16" s="226">
        <v>1734</v>
      </c>
      <c r="AE16" s="226">
        <v>1683</v>
      </c>
      <c r="AF16" s="226">
        <v>1651</v>
      </c>
      <c r="AG16" s="226">
        <v>1545</v>
      </c>
      <c r="AH16" s="226">
        <v>1413</v>
      </c>
      <c r="AI16" s="226">
        <v>1283</v>
      </c>
      <c r="AJ16" s="226">
        <v>1120</v>
      </c>
      <c r="AK16" s="226">
        <v>902</v>
      </c>
      <c r="AL16" s="226">
        <v>706</v>
      </c>
      <c r="AM16" s="226">
        <v>534</v>
      </c>
      <c r="AN16" s="226">
        <v>357</v>
      </c>
      <c r="AO16" s="226">
        <v>234</v>
      </c>
      <c r="AP16" s="226">
        <v>220</v>
      </c>
      <c r="AQ16" s="226">
        <v>15</v>
      </c>
      <c r="AR16" s="226">
        <v>129</v>
      </c>
      <c r="AS16" s="226">
        <v>139</v>
      </c>
      <c r="AT16" s="130">
        <v>329</v>
      </c>
      <c r="AU16" s="130">
        <v>10713</v>
      </c>
      <c r="AV16" s="130">
        <v>674</v>
      </c>
      <c r="AW16" s="130">
        <v>726</v>
      </c>
      <c r="AX16" s="130">
        <v>5087</v>
      </c>
      <c r="AY16" s="295">
        <v>413</v>
      </c>
    </row>
    <row r="17" spans="2:51" x14ac:dyDescent="0.25">
      <c r="B17" s="299" t="s">
        <v>17</v>
      </c>
      <c r="C17" s="226" t="s">
        <v>270</v>
      </c>
      <c r="D17" s="230">
        <v>5923</v>
      </c>
      <c r="E17" s="226" t="s">
        <v>34</v>
      </c>
      <c r="F17" s="227" t="s">
        <v>29</v>
      </c>
      <c r="G17" s="226">
        <f t="shared" si="4"/>
        <v>25170</v>
      </c>
      <c r="H17" s="226">
        <f t="shared" si="3"/>
        <v>2214</v>
      </c>
      <c r="I17" s="226">
        <v>307</v>
      </c>
      <c r="J17" s="226">
        <v>346</v>
      </c>
      <c r="K17" s="226">
        <v>353</v>
      </c>
      <c r="L17" s="226">
        <v>393</v>
      </c>
      <c r="M17" s="226">
        <v>394</v>
      </c>
      <c r="N17" s="226">
        <v>421</v>
      </c>
      <c r="O17" s="226">
        <v>326</v>
      </c>
      <c r="P17" s="226">
        <v>318</v>
      </c>
      <c r="Q17" s="226">
        <v>316</v>
      </c>
      <c r="R17" s="226">
        <v>325</v>
      </c>
      <c r="S17" s="226">
        <v>322</v>
      </c>
      <c r="T17" s="226">
        <v>324</v>
      </c>
      <c r="U17" s="226">
        <v>327</v>
      </c>
      <c r="V17" s="226">
        <v>318</v>
      </c>
      <c r="W17" s="226">
        <v>324</v>
      </c>
      <c r="X17" s="226">
        <v>325</v>
      </c>
      <c r="Y17" s="226">
        <v>333</v>
      </c>
      <c r="Z17" s="226">
        <v>347</v>
      </c>
      <c r="AA17" s="226">
        <v>337</v>
      </c>
      <c r="AB17" s="226">
        <v>351</v>
      </c>
      <c r="AC17" s="226">
        <v>1953</v>
      </c>
      <c r="AD17" s="226">
        <v>2126</v>
      </c>
      <c r="AE17" s="226">
        <v>2064</v>
      </c>
      <c r="AF17" s="226">
        <v>2025</v>
      </c>
      <c r="AG17" s="226">
        <v>1894</v>
      </c>
      <c r="AH17" s="226">
        <v>1732</v>
      </c>
      <c r="AI17" s="226">
        <v>1573</v>
      </c>
      <c r="AJ17" s="226">
        <v>1373</v>
      </c>
      <c r="AK17" s="226">
        <v>1107</v>
      </c>
      <c r="AL17" s="226">
        <v>866</v>
      </c>
      <c r="AM17" s="226">
        <v>655</v>
      </c>
      <c r="AN17" s="226">
        <v>438</v>
      </c>
      <c r="AO17" s="226">
        <v>287</v>
      </c>
      <c r="AP17" s="226">
        <v>270</v>
      </c>
      <c r="AQ17" s="226">
        <v>19</v>
      </c>
      <c r="AR17" s="226">
        <v>159</v>
      </c>
      <c r="AS17" s="226">
        <v>170</v>
      </c>
      <c r="AT17" s="130">
        <v>403</v>
      </c>
      <c r="AU17" s="130">
        <v>13138</v>
      </c>
      <c r="AV17" s="130">
        <v>826</v>
      </c>
      <c r="AW17" s="130">
        <v>890</v>
      </c>
      <c r="AX17" s="130">
        <v>6238</v>
      </c>
      <c r="AY17" s="295">
        <v>506</v>
      </c>
    </row>
    <row r="18" spans="2:51" x14ac:dyDescent="0.25">
      <c r="B18" s="299" t="s">
        <v>17</v>
      </c>
      <c r="C18" s="226" t="s">
        <v>270</v>
      </c>
      <c r="D18" s="230">
        <v>5919</v>
      </c>
      <c r="E18" s="226" t="s">
        <v>30</v>
      </c>
      <c r="F18" s="227" t="s">
        <v>29</v>
      </c>
      <c r="G18" s="226">
        <f t="shared" si="4"/>
        <v>16293</v>
      </c>
      <c r="H18" s="226">
        <f t="shared" si="3"/>
        <v>1433</v>
      </c>
      <c r="I18" s="226">
        <v>199</v>
      </c>
      <c r="J18" s="226">
        <v>224</v>
      </c>
      <c r="K18" s="226">
        <v>229</v>
      </c>
      <c r="L18" s="226">
        <v>254</v>
      </c>
      <c r="M18" s="226">
        <v>255</v>
      </c>
      <c r="N18" s="226">
        <v>272</v>
      </c>
      <c r="O18" s="226">
        <v>211</v>
      </c>
      <c r="P18" s="226">
        <v>206</v>
      </c>
      <c r="Q18" s="226">
        <v>205</v>
      </c>
      <c r="R18" s="226">
        <v>210</v>
      </c>
      <c r="S18" s="226">
        <v>208</v>
      </c>
      <c r="T18" s="226">
        <v>210</v>
      </c>
      <c r="U18" s="226">
        <v>211</v>
      </c>
      <c r="V18" s="226">
        <v>206</v>
      </c>
      <c r="W18" s="226">
        <v>210</v>
      </c>
      <c r="X18" s="226">
        <v>210</v>
      </c>
      <c r="Y18" s="226">
        <v>215</v>
      </c>
      <c r="Z18" s="226">
        <v>225</v>
      </c>
      <c r="AA18" s="226">
        <v>218</v>
      </c>
      <c r="AB18" s="226">
        <v>227</v>
      </c>
      <c r="AC18" s="226">
        <v>1264</v>
      </c>
      <c r="AD18" s="226">
        <v>1376</v>
      </c>
      <c r="AE18" s="226">
        <v>1336</v>
      </c>
      <c r="AF18" s="226">
        <v>1311</v>
      </c>
      <c r="AG18" s="226">
        <v>1226</v>
      </c>
      <c r="AH18" s="226">
        <v>1122</v>
      </c>
      <c r="AI18" s="226">
        <v>1018</v>
      </c>
      <c r="AJ18" s="226">
        <v>889</v>
      </c>
      <c r="AK18" s="226">
        <v>716</v>
      </c>
      <c r="AL18" s="226">
        <v>561</v>
      </c>
      <c r="AM18" s="226">
        <v>424</v>
      </c>
      <c r="AN18" s="226">
        <v>284</v>
      </c>
      <c r="AO18" s="226">
        <v>186</v>
      </c>
      <c r="AP18" s="226">
        <v>175</v>
      </c>
      <c r="AQ18" s="226">
        <v>12</v>
      </c>
      <c r="AR18" s="226">
        <v>103</v>
      </c>
      <c r="AS18" s="226">
        <v>110</v>
      </c>
      <c r="AT18" s="130">
        <v>261</v>
      </c>
      <c r="AU18" s="130">
        <v>8505</v>
      </c>
      <c r="AV18" s="130">
        <v>535</v>
      </c>
      <c r="AW18" s="130">
        <v>576</v>
      </c>
      <c r="AX18" s="130">
        <v>4038</v>
      </c>
      <c r="AY18" s="295">
        <v>328</v>
      </c>
    </row>
    <row r="19" spans="2:51" x14ac:dyDescent="0.25">
      <c r="B19" s="299" t="s">
        <v>17</v>
      </c>
      <c r="C19" s="226" t="s">
        <v>270</v>
      </c>
      <c r="D19" s="230">
        <v>26996</v>
      </c>
      <c r="E19" s="229" t="s">
        <v>38</v>
      </c>
      <c r="F19" s="227" t="s">
        <v>27</v>
      </c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3"/>
      <c r="AU19" s="233"/>
      <c r="AV19" s="233"/>
      <c r="AW19" s="233"/>
      <c r="AX19" s="233"/>
      <c r="AY19" s="300"/>
    </row>
    <row r="20" spans="2:51" x14ac:dyDescent="0.25">
      <c r="B20" s="299" t="s">
        <v>17</v>
      </c>
      <c r="C20" s="226" t="s">
        <v>270</v>
      </c>
      <c r="D20" s="230">
        <v>13261</v>
      </c>
      <c r="E20" s="226" t="s">
        <v>26</v>
      </c>
      <c r="F20" s="227" t="s">
        <v>27</v>
      </c>
      <c r="G20" s="226">
        <f t="shared" ref="G20:G22" si="5">SUM(I20:AP20)</f>
        <v>14668</v>
      </c>
      <c r="H20" s="226">
        <f t="shared" ref="H20:H22" si="6">SUM(I20:N20)</f>
        <v>1290</v>
      </c>
      <c r="I20" s="226">
        <v>179</v>
      </c>
      <c r="J20" s="226">
        <v>201</v>
      </c>
      <c r="K20" s="226">
        <v>206</v>
      </c>
      <c r="L20" s="226">
        <v>229</v>
      </c>
      <c r="M20" s="226">
        <v>230</v>
      </c>
      <c r="N20" s="226">
        <v>245</v>
      </c>
      <c r="O20" s="226">
        <v>190</v>
      </c>
      <c r="P20" s="226">
        <v>185</v>
      </c>
      <c r="Q20" s="226">
        <v>184</v>
      </c>
      <c r="R20" s="226">
        <v>189</v>
      </c>
      <c r="S20" s="226">
        <v>188</v>
      </c>
      <c r="T20" s="226">
        <v>189</v>
      </c>
      <c r="U20" s="226">
        <v>190</v>
      </c>
      <c r="V20" s="226">
        <v>186</v>
      </c>
      <c r="W20" s="226">
        <v>189</v>
      </c>
      <c r="X20" s="226">
        <v>189</v>
      </c>
      <c r="Y20" s="226">
        <v>194</v>
      </c>
      <c r="Z20" s="226">
        <v>202</v>
      </c>
      <c r="AA20" s="226">
        <v>196</v>
      </c>
      <c r="AB20" s="226">
        <v>205</v>
      </c>
      <c r="AC20" s="226">
        <v>1138</v>
      </c>
      <c r="AD20" s="226">
        <v>1239</v>
      </c>
      <c r="AE20" s="226">
        <v>1203</v>
      </c>
      <c r="AF20" s="226">
        <v>1180</v>
      </c>
      <c r="AG20" s="226">
        <v>1104</v>
      </c>
      <c r="AH20" s="226">
        <v>1010</v>
      </c>
      <c r="AI20" s="226">
        <v>917</v>
      </c>
      <c r="AJ20" s="226">
        <v>800</v>
      </c>
      <c r="AK20" s="226">
        <v>645</v>
      </c>
      <c r="AL20" s="226">
        <v>505</v>
      </c>
      <c r="AM20" s="226">
        <v>382</v>
      </c>
      <c r="AN20" s="226">
        <v>255</v>
      </c>
      <c r="AO20" s="226">
        <v>167</v>
      </c>
      <c r="AP20" s="226">
        <v>157</v>
      </c>
      <c r="AQ20" s="226">
        <v>11</v>
      </c>
      <c r="AR20" s="226">
        <v>93</v>
      </c>
      <c r="AS20" s="226">
        <v>99</v>
      </c>
      <c r="AT20" s="130">
        <v>235</v>
      </c>
      <c r="AU20" s="130">
        <v>7656</v>
      </c>
      <c r="AV20" s="130">
        <v>481</v>
      </c>
      <c r="AW20" s="130">
        <v>519</v>
      </c>
      <c r="AX20" s="130">
        <v>3635</v>
      </c>
      <c r="AY20" s="295">
        <v>295</v>
      </c>
    </row>
    <row r="21" spans="2:51" x14ac:dyDescent="0.25">
      <c r="B21" s="299" t="s">
        <v>17</v>
      </c>
      <c r="C21" s="226" t="s">
        <v>270</v>
      </c>
      <c r="D21" s="230">
        <v>5967</v>
      </c>
      <c r="E21" s="226" t="s">
        <v>36</v>
      </c>
      <c r="F21" s="227" t="s">
        <v>29</v>
      </c>
      <c r="G21" s="226">
        <f t="shared" si="5"/>
        <v>9533</v>
      </c>
      <c r="H21" s="226">
        <f t="shared" si="6"/>
        <v>838</v>
      </c>
      <c r="I21" s="226">
        <v>116</v>
      </c>
      <c r="J21" s="226">
        <v>131</v>
      </c>
      <c r="K21" s="226">
        <v>134</v>
      </c>
      <c r="L21" s="226">
        <v>149</v>
      </c>
      <c r="M21" s="226">
        <v>149</v>
      </c>
      <c r="N21" s="226">
        <v>159</v>
      </c>
      <c r="O21" s="226">
        <v>123</v>
      </c>
      <c r="P21" s="226">
        <v>120</v>
      </c>
      <c r="Q21" s="226">
        <v>120</v>
      </c>
      <c r="R21" s="226">
        <v>123</v>
      </c>
      <c r="S21" s="226">
        <v>122</v>
      </c>
      <c r="T21" s="226">
        <v>123</v>
      </c>
      <c r="U21" s="226">
        <v>124</v>
      </c>
      <c r="V21" s="226">
        <v>121</v>
      </c>
      <c r="W21" s="226">
        <v>123</v>
      </c>
      <c r="X21" s="226">
        <v>123</v>
      </c>
      <c r="Y21" s="226">
        <v>126</v>
      </c>
      <c r="Z21" s="226">
        <v>131</v>
      </c>
      <c r="AA21" s="226">
        <v>128</v>
      </c>
      <c r="AB21" s="226">
        <v>133</v>
      </c>
      <c r="AC21" s="226">
        <v>740</v>
      </c>
      <c r="AD21" s="226">
        <v>805</v>
      </c>
      <c r="AE21" s="226">
        <v>782</v>
      </c>
      <c r="AF21" s="226">
        <v>767</v>
      </c>
      <c r="AG21" s="226">
        <v>717</v>
      </c>
      <c r="AH21" s="226">
        <v>656</v>
      </c>
      <c r="AI21" s="226">
        <v>596</v>
      </c>
      <c r="AJ21" s="226">
        <v>520</v>
      </c>
      <c r="AK21" s="226">
        <v>419</v>
      </c>
      <c r="AL21" s="226">
        <v>328</v>
      </c>
      <c r="AM21" s="226">
        <v>248</v>
      </c>
      <c r="AN21" s="226">
        <v>166</v>
      </c>
      <c r="AO21" s="226">
        <v>109</v>
      </c>
      <c r="AP21" s="226">
        <v>102</v>
      </c>
      <c r="AQ21" s="226">
        <v>7</v>
      </c>
      <c r="AR21" s="226">
        <v>60</v>
      </c>
      <c r="AS21" s="226">
        <v>64</v>
      </c>
      <c r="AT21" s="130">
        <v>153</v>
      </c>
      <c r="AU21" s="130">
        <v>4976</v>
      </c>
      <c r="AV21" s="130">
        <v>313</v>
      </c>
      <c r="AW21" s="130">
        <v>337</v>
      </c>
      <c r="AX21" s="130">
        <v>2362</v>
      </c>
      <c r="AY21" s="295">
        <v>192</v>
      </c>
    </row>
    <row r="22" spans="2:51" x14ac:dyDescent="0.25">
      <c r="B22" s="299" t="s">
        <v>17</v>
      </c>
      <c r="C22" s="226" t="s">
        <v>270</v>
      </c>
      <c r="D22" s="230">
        <v>5922</v>
      </c>
      <c r="E22" s="226" t="s">
        <v>33</v>
      </c>
      <c r="F22" s="227" t="s">
        <v>29</v>
      </c>
      <c r="G22" s="226">
        <f t="shared" si="5"/>
        <v>61321</v>
      </c>
      <c r="H22" s="226">
        <f t="shared" si="6"/>
        <v>5392</v>
      </c>
      <c r="I22" s="226">
        <v>748</v>
      </c>
      <c r="J22" s="226">
        <v>842</v>
      </c>
      <c r="K22" s="226">
        <v>861</v>
      </c>
      <c r="L22" s="226">
        <v>956</v>
      </c>
      <c r="M22" s="226">
        <v>960</v>
      </c>
      <c r="N22" s="226">
        <v>1025</v>
      </c>
      <c r="O22" s="226">
        <v>794</v>
      </c>
      <c r="P22" s="226">
        <v>774</v>
      </c>
      <c r="Q22" s="226">
        <v>771</v>
      </c>
      <c r="R22" s="226">
        <v>791</v>
      </c>
      <c r="S22" s="226">
        <v>784</v>
      </c>
      <c r="T22" s="226">
        <v>790</v>
      </c>
      <c r="U22" s="226">
        <v>796</v>
      </c>
      <c r="V22" s="226">
        <v>776</v>
      </c>
      <c r="W22" s="226">
        <v>790</v>
      </c>
      <c r="X22" s="226">
        <v>791</v>
      </c>
      <c r="Y22" s="226">
        <v>811</v>
      </c>
      <c r="Z22" s="226">
        <v>845</v>
      </c>
      <c r="AA22" s="226">
        <v>821</v>
      </c>
      <c r="AB22" s="226">
        <v>856</v>
      </c>
      <c r="AC22" s="226">
        <v>4758</v>
      </c>
      <c r="AD22" s="226">
        <v>5179</v>
      </c>
      <c r="AE22" s="226">
        <v>5028</v>
      </c>
      <c r="AF22" s="226">
        <v>4933</v>
      </c>
      <c r="AG22" s="226">
        <v>4615</v>
      </c>
      <c r="AH22" s="226">
        <v>4221</v>
      </c>
      <c r="AI22" s="226">
        <v>3832</v>
      </c>
      <c r="AJ22" s="226">
        <v>3346</v>
      </c>
      <c r="AK22" s="226">
        <v>2696</v>
      </c>
      <c r="AL22" s="226">
        <v>2110</v>
      </c>
      <c r="AM22" s="226">
        <v>1596</v>
      </c>
      <c r="AN22" s="226">
        <v>1068</v>
      </c>
      <c r="AO22" s="226">
        <v>699</v>
      </c>
      <c r="AP22" s="226">
        <v>658</v>
      </c>
      <c r="AQ22" s="226">
        <v>45</v>
      </c>
      <c r="AR22" s="226">
        <v>387</v>
      </c>
      <c r="AS22" s="226">
        <v>414</v>
      </c>
      <c r="AT22" s="130">
        <v>981</v>
      </c>
      <c r="AU22" s="130">
        <v>32007</v>
      </c>
      <c r="AV22" s="130">
        <v>2012</v>
      </c>
      <c r="AW22" s="130">
        <v>2168</v>
      </c>
      <c r="AX22" s="130">
        <v>15197</v>
      </c>
      <c r="AY22" s="295">
        <v>1233</v>
      </c>
    </row>
    <row r="23" spans="2:51" x14ac:dyDescent="0.25">
      <c r="B23" s="299" t="s">
        <v>17</v>
      </c>
      <c r="C23" s="226" t="s">
        <v>270</v>
      </c>
      <c r="D23" s="230">
        <v>27290</v>
      </c>
      <c r="E23" s="229" t="s">
        <v>37</v>
      </c>
      <c r="F23" s="227" t="s">
        <v>27</v>
      </c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32"/>
      <c r="AT23" s="233"/>
      <c r="AU23" s="233"/>
      <c r="AV23" s="233"/>
      <c r="AW23" s="233"/>
      <c r="AX23" s="233"/>
      <c r="AY23" s="300"/>
    </row>
    <row r="24" spans="2:51" x14ac:dyDescent="0.25">
      <c r="B24" s="299" t="s">
        <v>17</v>
      </c>
      <c r="C24" s="226" t="s">
        <v>270</v>
      </c>
      <c r="D24" s="230">
        <v>5920</v>
      </c>
      <c r="E24" s="226" t="s">
        <v>31</v>
      </c>
      <c r="F24" s="227" t="s">
        <v>29</v>
      </c>
      <c r="G24" s="226">
        <f t="shared" ref="G24:G29" si="7">SUM(I24:AP24)</f>
        <v>29280</v>
      </c>
      <c r="H24" s="226">
        <f t="shared" ref="H24:H29" si="8">SUM(I24:N24)</f>
        <v>2574</v>
      </c>
      <c r="I24" s="226">
        <v>357</v>
      </c>
      <c r="J24" s="226">
        <v>402</v>
      </c>
      <c r="K24" s="226">
        <v>411</v>
      </c>
      <c r="L24" s="226">
        <v>457</v>
      </c>
      <c r="M24" s="226">
        <v>458</v>
      </c>
      <c r="N24" s="226">
        <v>489</v>
      </c>
      <c r="O24" s="226">
        <v>379</v>
      </c>
      <c r="P24" s="226">
        <v>370</v>
      </c>
      <c r="Q24" s="226">
        <v>368</v>
      </c>
      <c r="R24" s="226">
        <v>377</v>
      </c>
      <c r="S24" s="226">
        <v>374</v>
      </c>
      <c r="T24" s="226">
        <v>377</v>
      </c>
      <c r="U24" s="226">
        <v>380</v>
      </c>
      <c r="V24" s="226">
        <v>370</v>
      </c>
      <c r="W24" s="226">
        <v>377</v>
      </c>
      <c r="X24" s="226">
        <v>378</v>
      </c>
      <c r="Y24" s="226">
        <v>387</v>
      </c>
      <c r="Z24" s="226">
        <v>404</v>
      </c>
      <c r="AA24" s="226">
        <v>392</v>
      </c>
      <c r="AB24" s="226">
        <v>409</v>
      </c>
      <c r="AC24" s="226">
        <v>2272</v>
      </c>
      <c r="AD24" s="226">
        <v>2473</v>
      </c>
      <c r="AE24" s="226">
        <v>2401</v>
      </c>
      <c r="AF24" s="226">
        <v>2356</v>
      </c>
      <c r="AG24" s="226">
        <v>2204</v>
      </c>
      <c r="AH24" s="226">
        <v>2015</v>
      </c>
      <c r="AI24" s="226">
        <v>1830</v>
      </c>
      <c r="AJ24" s="226">
        <v>1598</v>
      </c>
      <c r="AK24" s="226">
        <v>1287</v>
      </c>
      <c r="AL24" s="226">
        <v>1008</v>
      </c>
      <c r="AM24" s="226">
        <v>762</v>
      </c>
      <c r="AN24" s="226">
        <v>510</v>
      </c>
      <c r="AO24" s="226">
        <v>334</v>
      </c>
      <c r="AP24" s="226">
        <v>314</v>
      </c>
      <c r="AQ24" s="226">
        <v>22</v>
      </c>
      <c r="AR24" s="226">
        <v>185</v>
      </c>
      <c r="AS24" s="226">
        <v>198</v>
      </c>
      <c r="AT24" s="130">
        <v>469</v>
      </c>
      <c r="AU24" s="130">
        <v>15283</v>
      </c>
      <c r="AV24" s="130">
        <v>961</v>
      </c>
      <c r="AW24" s="130">
        <v>1035</v>
      </c>
      <c r="AX24" s="130">
        <v>7256</v>
      </c>
      <c r="AY24" s="295">
        <v>589</v>
      </c>
    </row>
    <row r="25" spans="2:51" x14ac:dyDescent="0.25">
      <c r="B25" s="299" t="s">
        <v>17</v>
      </c>
      <c r="C25" s="226" t="s">
        <v>270</v>
      </c>
      <c r="D25" s="230">
        <v>5921</v>
      </c>
      <c r="E25" s="226" t="s">
        <v>32</v>
      </c>
      <c r="F25" s="227" t="s">
        <v>29</v>
      </c>
      <c r="G25" s="226">
        <f t="shared" si="7"/>
        <v>11201</v>
      </c>
      <c r="H25" s="226">
        <f t="shared" si="8"/>
        <v>985</v>
      </c>
      <c r="I25" s="226">
        <v>137</v>
      </c>
      <c r="J25" s="226">
        <v>154</v>
      </c>
      <c r="K25" s="226">
        <v>157</v>
      </c>
      <c r="L25" s="226">
        <v>175</v>
      </c>
      <c r="M25" s="226">
        <v>175</v>
      </c>
      <c r="N25" s="226">
        <v>187</v>
      </c>
      <c r="O25" s="226">
        <v>145</v>
      </c>
      <c r="P25" s="226">
        <v>141</v>
      </c>
      <c r="Q25" s="226">
        <v>141</v>
      </c>
      <c r="R25" s="226">
        <v>144</v>
      </c>
      <c r="S25" s="226">
        <v>143</v>
      </c>
      <c r="T25" s="226">
        <v>144</v>
      </c>
      <c r="U25" s="226">
        <v>145</v>
      </c>
      <c r="V25" s="226">
        <v>142</v>
      </c>
      <c r="W25" s="226">
        <v>144</v>
      </c>
      <c r="X25" s="226">
        <v>145</v>
      </c>
      <c r="Y25" s="226">
        <v>148</v>
      </c>
      <c r="Z25" s="226">
        <v>154</v>
      </c>
      <c r="AA25" s="226">
        <v>150</v>
      </c>
      <c r="AB25" s="226">
        <v>156</v>
      </c>
      <c r="AC25" s="226">
        <v>869</v>
      </c>
      <c r="AD25" s="226">
        <v>946</v>
      </c>
      <c r="AE25" s="226">
        <v>919</v>
      </c>
      <c r="AF25" s="226">
        <v>901</v>
      </c>
      <c r="AG25" s="226">
        <v>843</v>
      </c>
      <c r="AH25" s="226">
        <v>771</v>
      </c>
      <c r="AI25" s="226">
        <v>700</v>
      </c>
      <c r="AJ25" s="226">
        <v>611</v>
      </c>
      <c r="AK25" s="226">
        <v>493</v>
      </c>
      <c r="AL25" s="226">
        <v>386</v>
      </c>
      <c r="AM25" s="226">
        <v>292</v>
      </c>
      <c r="AN25" s="226">
        <v>195</v>
      </c>
      <c r="AO25" s="226">
        <v>128</v>
      </c>
      <c r="AP25" s="226">
        <v>120</v>
      </c>
      <c r="AQ25" s="226">
        <v>8</v>
      </c>
      <c r="AR25" s="226">
        <v>71</v>
      </c>
      <c r="AS25" s="226">
        <v>76</v>
      </c>
      <c r="AT25" s="130">
        <v>179</v>
      </c>
      <c r="AU25" s="130">
        <v>5849</v>
      </c>
      <c r="AV25" s="130">
        <v>368</v>
      </c>
      <c r="AW25" s="130">
        <v>396</v>
      </c>
      <c r="AX25" s="130">
        <v>2777</v>
      </c>
      <c r="AY25" s="295">
        <v>225</v>
      </c>
    </row>
    <row r="26" spans="2:51" x14ac:dyDescent="0.25">
      <c r="B26" s="293" t="s">
        <v>23</v>
      </c>
      <c r="C26" s="226" t="s">
        <v>270</v>
      </c>
      <c r="D26" s="230">
        <v>5924</v>
      </c>
      <c r="E26" s="226" t="s">
        <v>45</v>
      </c>
      <c r="F26" s="227" t="s">
        <v>29</v>
      </c>
      <c r="G26" s="226">
        <f t="shared" si="7"/>
        <v>18996</v>
      </c>
      <c r="H26" s="226">
        <f t="shared" si="8"/>
        <v>1875</v>
      </c>
      <c r="I26" s="226">
        <v>247</v>
      </c>
      <c r="J26" s="226">
        <v>277</v>
      </c>
      <c r="K26" s="226">
        <v>308</v>
      </c>
      <c r="L26" s="226">
        <v>328</v>
      </c>
      <c r="M26" s="226">
        <v>351</v>
      </c>
      <c r="N26" s="226">
        <v>364</v>
      </c>
      <c r="O26" s="226">
        <v>240</v>
      </c>
      <c r="P26" s="226">
        <v>244</v>
      </c>
      <c r="Q26" s="226">
        <v>239</v>
      </c>
      <c r="R26" s="226">
        <v>244</v>
      </c>
      <c r="S26" s="226">
        <v>248</v>
      </c>
      <c r="T26" s="226">
        <v>248</v>
      </c>
      <c r="U26" s="226">
        <v>252</v>
      </c>
      <c r="V26" s="226">
        <v>252</v>
      </c>
      <c r="W26" s="226">
        <v>252</v>
      </c>
      <c r="X26" s="226">
        <v>248</v>
      </c>
      <c r="Y26" s="226">
        <v>246</v>
      </c>
      <c r="Z26" s="226">
        <v>256</v>
      </c>
      <c r="AA26" s="226">
        <v>243</v>
      </c>
      <c r="AB26" s="226">
        <v>257</v>
      </c>
      <c r="AC26" s="226">
        <v>1418</v>
      </c>
      <c r="AD26" s="226">
        <v>1640</v>
      </c>
      <c r="AE26" s="226">
        <v>1596</v>
      </c>
      <c r="AF26" s="226">
        <v>1519</v>
      </c>
      <c r="AG26" s="226">
        <v>1467</v>
      </c>
      <c r="AH26" s="226">
        <v>1310</v>
      </c>
      <c r="AI26" s="226">
        <v>1145</v>
      </c>
      <c r="AJ26" s="226">
        <v>991</v>
      </c>
      <c r="AK26" s="226">
        <v>769</v>
      </c>
      <c r="AL26" s="226">
        <v>629</v>
      </c>
      <c r="AM26" s="226">
        <v>499</v>
      </c>
      <c r="AN26" s="226">
        <v>321</v>
      </c>
      <c r="AO26" s="226">
        <v>188</v>
      </c>
      <c r="AP26" s="226">
        <v>160</v>
      </c>
      <c r="AQ26" s="226">
        <v>17</v>
      </c>
      <c r="AR26" s="226">
        <v>142</v>
      </c>
      <c r="AS26" s="226">
        <v>148</v>
      </c>
      <c r="AT26" s="130">
        <v>355</v>
      </c>
      <c r="AU26" s="130">
        <v>9835</v>
      </c>
      <c r="AV26" s="130">
        <v>649</v>
      </c>
      <c r="AW26" s="130">
        <v>672</v>
      </c>
      <c r="AX26" s="130">
        <v>4489</v>
      </c>
      <c r="AY26" s="295">
        <v>445</v>
      </c>
    </row>
    <row r="27" spans="2:51" x14ac:dyDescent="0.25">
      <c r="B27" s="293" t="s">
        <v>23</v>
      </c>
      <c r="C27" s="226" t="s">
        <v>270</v>
      </c>
      <c r="D27" s="230">
        <v>5925</v>
      </c>
      <c r="E27" s="226" t="s">
        <v>46</v>
      </c>
      <c r="F27" s="227" t="s">
        <v>27</v>
      </c>
      <c r="G27" s="226">
        <f t="shared" si="7"/>
        <v>10413</v>
      </c>
      <c r="H27" s="226">
        <f t="shared" si="8"/>
        <v>1029</v>
      </c>
      <c r="I27" s="226">
        <v>136</v>
      </c>
      <c r="J27" s="226">
        <v>152</v>
      </c>
      <c r="K27" s="226">
        <v>169</v>
      </c>
      <c r="L27" s="226">
        <v>180</v>
      </c>
      <c r="M27" s="226">
        <v>192</v>
      </c>
      <c r="N27" s="226">
        <v>200</v>
      </c>
      <c r="O27" s="226">
        <v>131</v>
      </c>
      <c r="P27" s="226">
        <v>134</v>
      </c>
      <c r="Q27" s="226">
        <v>131</v>
      </c>
      <c r="R27" s="226">
        <v>134</v>
      </c>
      <c r="S27" s="226">
        <v>136</v>
      </c>
      <c r="T27" s="226">
        <v>136</v>
      </c>
      <c r="U27" s="226">
        <v>138</v>
      </c>
      <c r="V27" s="226">
        <v>138</v>
      </c>
      <c r="W27" s="226">
        <v>138</v>
      </c>
      <c r="X27" s="226">
        <v>136</v>
      </c>
      <c r="Y27" s="226">
        <v>135</v>
      </c>
      <c r="Z27" s="226">
        <v>141</v>
      </c>
      <c r="AA27" s="226">
        <v>133</v>
      </c>
      <c r="AB27" s="226">
        <v>141</v>
      </c>
      <c r="AC27" s="226">
        <v>777</v>
      </c>
      <c r="AD27" s="226">
        <v>899</v>
      </c>
      <c r="AE27" s="226">
        <v>874</v>
      </c>
      <c r="AF27" s="226">
        <v>833</v>
      </c>
      <c r="AG27" s="226">
        <v>804</v>
      </c>
      <c r="AH27" s="226">
        <v>718</v>
      </c>
      <c r="AI27" s="226">
        <v>627</v>
      </c>
      <c r="AJ27" s="226">
        <v>543</v>
      </c>
      <c r="AK27" s="226">
        <v>421</v>
      </c>
      <c r="AL27" s="226">
        <v>345</v>
      </c>
      <c r="AM27" s="226">
        <v>274</v>
      </c>
      <c r="AN27" s="226">
        <v>176</v>
      </c>
      <c r="AO27" s="226">
        <v>103</v>
      </c>
      <c r="AP27" s="226">
        <v>88</v>
      </c>
      <c r="AQ27" s="226">
        <v>9</v>
      </c>
      <c r="AR27" s="226">
        <v>78</v>
      </c>
      <c r="AS27" s="226">
        <v>81</v>
      </c>
      <c r="AT27" s="130">
        <v>194</v>
      </c>
      <c r="AU27" s="130">
        <v>5390</v>
      </c>
      <c r="AV27" s="130">
        <v>356</v>
      </c>
      <c r="AW27" s="130">
        <v>368</v>
      </c>
      <c r="AX27" s="130">
        <v>2460</v>
      </c>
      <c r="AY27" s="295">
        <v>244</v>
      </c>
    </row>
    <row r="28" spans="2:51" x14ac:dyDescent="0.25">
      <c r="B28" s="293" t="s">
        <v>23</v>
      </c>
      <c r="C28" s="226" t="s">
        <v>270</v>
      </c>
      <c r="D28" s="230">
        <v>5852</v>
      </c>
      <c r="E28" s="226" t="s">
        <v>39</v>
      </c>
      <c r="F28" s="227" t="s">
        <v>29</v>
      </c>
      <c r="G28" s="226">
        <f t="shared" si="7"/>
        <v>40587</v>
      </c>
      <c r="H28" s="226">
        <f t="shared" si="8"/>
        <v>4007</v>
      </c>
      <c r="I28" s="226">
        <v>529</v>
      </c>
      <c r="J28" s="226">
        <v>592</v>
      </c>
      <c r="K28" s="226">
        <v>657</v>
      </c>
      <c r="L28" s="226">
        <v>701</v>
      </c>
      <c r="M28" s="226">
        <v>750</v>
      </c>
      <c r="N28" s="226">
        <v>778</v>
      </c>
      <c r="O28" s="226">
        <v>512</v>
      </c>
      <c r="P28" s="226">
        <v>522</v>
      </c>
      <c r="Q28" s="226">
        <v>512</v>
      </c>
      <c r="R28" s="226">
        <v>522</v>
      </c>
      <c r="S28" s="226">
        <v>530</v>
      </c>
      <c r="T28" s="226">
        <v>529</v>
      </c>
      <c r="U28" s="226">
        <v>538</v>
      </c>
      <c r="V28" s="226">
        <v>539</v>
      </c>
      <c r="W28" s="226">
        <v>539</v>
      </c>
      <c r="X28" s="226">
        <v>529</v>
      </c>
      <c r="Y28" s="226">
        <v>526</v>
      </c>
      <c r="Z28" s="226">
        <v>548</v>
      </c>
      <c r="AA28" s="226">
        <v>518</v>
      </c>
      <c r="AB28" s="226">
        <v>549</v>
      </c>
      <c r="AC28" s="226">
        <v>3030</v>
      </c>
      <c r="AD28" s="226">
        <v>3504</v>
      </c>
      <c r="AE28" s="226">
        <v>3409</v>
      </c>
      <c r="AF28" s="226">
        <v>3246</v>
      </c>
      <c r="AG28" s="226">
        <v>3135</v>
      </c>
      <c r="AH28" s="226">
        <v>2798</v>
      </c>
      <c r="AI28" s="226">
        <v>2445</v>
      </c>
      <c r="AJ28" s="226">
        <v>2118</v>
      </c>
      <c r="AK28" s="226">
        <v>1643</v>
      </c>
      <c r="AL28" s="226">
        <v>1344</v>
      </c>
      <c r="AM28" s="226">
        <v>1067</v>
      </c>
      <c r="AN28" s="226">
        <v>685</v>
      </c>
      <c r="AO28" s="226">
        <v>401</v>
      </c>
      <c r="AP28" s="226">
        <v>342</v>
      </c>
      <c r="AQ28" s="226">
        <v>36</v>
      </c>
      <c r="AR28" s="226">
        <v>303</v>
      </c>
      <c r="AS28" s="226">
        <v>316</v>
      </c>
      <c r="AT28" s="130">
        <v>757</v>
      </c>
      <c r="AU28" s="130">
        <v>21014</v>
      </c>
      <c r="AV28" s="130">
        <v>1386</v>
      </c>
      <c r="AW28" s="130">
        <v>1436</v>
      </c>
      <c r="AX28" s="130">
        <v>9590</v>
      </c>
      <c r="AY28" s="295">
        <v>951</v>
      </c>
    </row>
    <row r="29" spans="2:51" x14ac:dyDescent="0.25">
      <c r="B29" s="293" t="s">
        <v>23</v>
      </c>
      <c r="C29" s="226" t="s">
        <v>270</v>
      </c>
      <c r="D29" s="230">
        <v>5855</v>
      </c>
      <c r="E29" s="226" t="s">
        <v>42</v>
      </c>
      <c r="F29" s="227" t="s">
        <v>27</v>
      </c>
      <c r="G29" s="226">
        <f t="shared" si="7"/>
        <v>15951</v>
      </c>
      <c r="H29" s="226">
        <f t="shared" si="8"/>
        <v>1576</v>
      </c>
      <c r="I29" s="226">
        <v>208</v>
      </c>
      <c r="J29" s="226">
        <v>233</v>
      </c>
      <c r="K29" s="226">
        <v>258</v>
      </c>
      <c r="L29" s="226">
        <v>276</v>
      </c>
      <c r="M29" s="226">
        <v>295</v>
      </c>
      <c r="N29" s="226">
        <v>306</v>
      </c>
      <c r="O29" s="226">
        <v>201</v>
      </c>
      <c r="P29" s="226">
        <v>205</v>
      </c>
      <c r="Q29" s="226">
        <v>201</v>
      </c>
      <c r="R29" s="226">
        <v>205</v>
      </c>
      <c r="S29" s="226">
        <v>208</v>
      </c>
      <c r="T29" s="226">
        <v>208</v>
      </c>
      <c r="U29" s="226">
        <v>211</v>
      </c>
      <c r="V29" s="226">
        <v>212</v>
      </c>
      <c r="W29" s="226">
        <v>212</v>
      </c>
      <c r="X29" s="226">
        <v>208</v>
      </c>
      <c r="Y29" s="226">
        <v>207</v>
      </c>
      <c r="Z29" s="226">
        <v>215</v>
      </c>
      <c r="AA29" s="226">
        <v>204</v>
      </c>
      <c r="AB29" s="226">
        <v>216</v>
      </c>
      <c r="AC29" s="226">
        <v>1191</v>
      </c>
      <c r="AD29" s="226">
        <v>1377</v>
      </c>
      <c r="AE29" s="226">
        <v>1340</v>
      </c>
      <c r="AF29" s="226">
        <v>1276</v>
      </c>
      <c r="AG29" s="226">
        <v>1232</v>
      </c>
      <c r="AH29" s="226">
        <v>1100</v>
      </c>
      <c r="AI29" s="226">
        <v>961</v>
      </c>
      <c r="AJ29" s="226">
        <v>832</v>
      </c>
      <c r="AK29" s="226">
        <v>646</v>
      </c>
      <c r="AL29" s="226">
        <v>528</v>
      </c>
      <c r="AM29" s="226">
        <v>419</v>
      </c>
      <c r="AN29" s="226">
        <v>269</v>
      </c>
      <c r="AO29" s="226">
        <v>157</v>
      </c>
      <c r="AP29" s="226">
        <v>134</v>
      </c>
      <c r="AQ29" s="226">
        <v>14</v>
      </c>
      <c r="AR29" s="226">
        <v>119</v>
      </c>
      <c r="AS29" s="226">
        <v>124</v>
      </c>
      <c r="AT29" s="130">
        <v>298</v>
      </c>
      <c r="AU29" s="130">
        <v>8258</v>
      </c>
      <c r="AV29" s="130">
        <v>545</v>
      </c>
      <c r="AW29" s="130">
        <v>564</v>
      </c>
      <c r="AX29" s="130">
        <v>3769</v>
      </c>
      <c r="AY29" s="295">
        <v>374</v>
      </c>
    </row>
    <row r="30" spans="2:51" s="131" customFormat="1" x14ac:dyDescent="0.25">
      <c r="B30" s="293" t="s">
        <v>23</v>
      </c>
      <c r="C30" s="226" t="s">
        <v>270</v>
      </c>
      <c r="D30" s="230">
        <v>29113</v>
      </c>
      <c r="E30" s="229" t="s">
        <v>253</v>
      </c>
      <c r="F30" s="227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3"/>
      <c r="AU30" s="233"/>
      <c r="AV30" s="233"/>
      <c r="AW30" s="233"/>
      <c r="AX30" s="233"/>
      <c r="AY30" s="300"/>
    </row>
    <row r="31" spans="2:51" x14ac:dyDescent="0.25">
      <c r="B31" s="293" t="s">
        <v>23</v>
      </c>
      <c r="C31" s="226" t="s">
        <v>270</v>
      </c>
      <c r="D31" s="230">
        <v>5854</v>
      </c>
      <c r="E31" s="226" t="s">
        <v>41</v>
      </c>
      <c r="F31" s="227" t="s">
        <v>29</v>
      </c>
      <c r="G31" s="226">
        <f t="shared" ref="G31:G32" si="9">SUM(I31:AP31)</f>
        <v>15315</v>
      </c>
      <c r="H31" s="226">
        <f t="shared" ref="H31:H32" si="10">SUM(I31:N31)</f>
        <v>1511</v>
      </c>
      <c r="I31" s="226">
        <v>199</v>
      </c>
      <c r="J31" s="226">
        <v>223</v>
      </c>
      <c r="K31" s="226">
        <v>248</v>
      </c>
      <c r="L31" s="226">
        <v>265</v>
      </c>
      <c r="M31" s="226">
        <v>283</v>
      </c>
      <c r="N31" s="226">
        <v>293</v>
      </c>
      <c r="O31" s="226">
        <v>193</v>
      </c>
      <c r="P31" s="226">
        <v>197</v>
      </c>
      <c r="Q31" s="226">
        <v>193</v>
      </c>
      <c r="R31" s="226">
        <v>197</v>
      </c>
      <c r="S31" s="226">
        <v>200</v>
      </c>
      <c r="T31" s="226">
        <v>200</v>
      </c>
      <c r="U31" s="226">
        <v>203</v>
      </c>
      <c r="V31" s="226">
        <v>203</v>
      </c>
      <c r="W31" s="226">
        <v>203</v>
      </c>
      <c r="X31" s="226">
        <v>200</v>
      </c>
      <c r="Y31" s="226">
        <v>199</v>
      </c>
      <c r="Z31" s="226">
        <v>207</v>
      </c>
      <c r="AA31" s="226">
        <v>196</v>
      </c>
      <c r="AB31" s="226">
        <v>207</v>
      </c>
      <c r="AC31" s="226">
        <v>1143</v>
      </c>
      <c r="AD31" s="226">
        <v>1322</v>
      </c>
      <c r="AE31" s="226">
        <v>1286</v>
      </c>
      <c r="AF31" s="226">
        <v>1225</v>
      </c>
      <c r="AG31" s="226">
        <v>1183</v>
      </c>
      <c r="AH31" s="226">
        <v>1056</v>
      </c>
      <c r="AI31" s="226">
        <v>923</v>
      </c>
      <c r="AJ31" s="226">
        <v>799</v>
      </c>
      <c r="AK31" s="226">
        <v>620</v>
      </c>
      <c r="AL31" s="226">
        <v>507</v>
      </c>
      <c r="AM31" s="226">
        <v>403</v>
      </c>
      <c r="AN31" s="226">
        <v>259</v>
      </c>
      <c r="AO31" s="226">
        <v>151</v>
      </c>
      <c r="AP31" s="226">
        <v>129</v>
      </c>
      <c r="AQ31" s="226">
        <v>14</v>
      </c>
      <c r="AR31" s="226">
        <v>114</v>
      </c>
      <c r="AS31" s="226">
        <v>119</v>
      </c>
      <c r="AT31" s="130">
        <v>286</v>
      </c>
      <c r="AU31" s="130">
        <v>7928</v>
      </c>
      <c r="AV31" s="130">
        <v>523</v>
      </c>
      <c r="AW31" s="130">
        <v>542</v>
      </c>
      <c r="AX31" s="130">
        <v>3618</v>
      </c>
      <c r="AY31" s="295">
        <v>359</v>
      </c>
    </row>
    <row r="32" spans="2:51" x14ac:dyDescent="0.25">
      <c r="B32" s="293" t="s">
        <v>23</v>
      </c>
      <c r="C32" s="226" t="s">
        <v>270</v>
      </c>
      <c r="D32" s="230">
        <v>6750</v>
      </c>
      <c r="E32" s="226" t="s">
        <v>47</v>
      </c>
      <c r="F32" s="227" t="s">
        <v>48</v>
      </c>
      <c r="G32" s="226">
        <f t="shared" si="9"/>
        <v>31624</v>
      </c>
      <c r="H32" s="226">
        <f t="shared" si="10"/>
        <v>3123</v>
      </c>
      <c r="I32" s="226">
        <v>412</v>
      </c>
      <c r="J32" s="226">
        <v>462</v>
      </c>
      <c r="K32" s="226">
        <v>512</v>
      </c>
      <c r="L32" s="226">
        <v>546</v>
      </c>
      <c r="M32" s="226">
        <v>585</v>
      </c>
      <c r="N32" s="226">
        <v>606</v>
      </c>
      <c r="O32" s="226">
        <v>400</v>
      </c>
      <c r="P32" s="226">
        <v>406</v>
      </c>
      <c r="Q32" s="226">
        <v>399</v>
      </c>
      <c r="R32" s="226">
        <v>408</v>
      </c>
      <c r="S32" s="226">
        <v>413</v>
      </c>
      <c r="T32" s="226">
        <v>411</v>
      </c>
      <c r="U32" s="226">
        <v>419</v>
      </c>
      <c r="V32" s="226">
        <v>422</v>
      </c>
      <c r="W32" s="226">
        <v>419</v>
      </c>
      <c r="X32" s="226">
        <v>410</v>
      </c>
      <c r="Y32" s="226">
        <v>410</v>
      </c>
      <c r="Z32" s="226">
        <v>427</v>
      </c>
      <c r="AA32" s="226">
        <v>403</v>
      </c>
      <c r="AB32" s="226">
        <v>427</v>
      </c>
      <c r="AC32" s="226">
        <v>2362</v>
      </c>
      <c r="AD32" s="226">
        <v>2731</v>
      </c>
      <c r="AE32" s="226">
        <v>2656</v>
      </c>
      <c r="AF32" s="226">
        <v>2530</v>
      </c>
      <c r="AG32" s="226">
        <v>2442</v>
      </c>
      <c r="AH32" s="226">
        <v>2179</v>
      </c>
      <c r="AI32" s="226">
        <v>1906</v>
      </c>
      <c r="AJ32" s="226">
        <v>1651</v>
      </c>
      <c r="AK32" s="226">
        <v>1281</v>
      </c>
      <c r="AL32" s="226">
        <v>1045</v>
      </c>
      <c r="AM32" s="226">
        <v>832</v>
      </c>
      <c r="AN32" s="226">
        <v>533</v>
      </c>
      <c r="AO32" s="226">
        <v>312</v>
      </c>
      <c r="AP32" s="226">
        <v>267</v>
      </c>
      <c r="AQ32" s="226">
        <v>30</v>
      </c>
      <c r="AR32" s="226">
        <v>234</v>
      </c>
      <c r="AS32" s="226">
        <v>245</v>
      </c>
      <c r="AT32" s="130">
        <v>590</v>
      </c>
      <c r="AU32" s="130">
        <v>16374</v>
      </c>
      <c r="AV32" s="130">
        <v>1080</v>
      </c>
      <c r="AW32" s="130">
        <v>1120</v>
      </c>
      <c r="AX32" s="130">
        <v>7473</v>
      </c>
      <c r="AY32" s="295">
        <v>740</v>
      </c>
    </row>
    <row r="33" spans="2:51" x14ac:dyDescent="0.25">
      <c r="B33" s="293" t="s">
        <v>23</v>
      </c>
      <c r="C33" s="226" t="s">
        <v>270</v>
      </c>
      <c r="D33" s="230">
        <v>26999</v>
      </c>
      <c r="E33" s="229" t="s">
        <v>49</v>
      </c>
      <c r="F33" s="227" t="s">
        <v>27</v>
      </c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3"/>
      <c r="AU33" s="233"/>
      <c r="AV33" s="233"/>
      <c r="AW33" s="233"/>
      <c r="AX33" s="233"/>
      <c r="AY33" s="300"/>
    </row>
    <row r="34" spans="2:51" x14ac:dyDescent="0.25">
      <c r="B34" s="293" t="s">
        <v>23</v>
      </c>
      <c r="C34" s="226" t="s">
        <v>270</v>
      </c>
      <c r="D34" s="230">
        <v>5853</v>
      </c>
      <c r="E34" s="226" t="s">
        <v>40</v>
      </c>
      <c r="F34" s="227" t="s">
        <v>29</v>
      </c>
      <c r="G34" s="226">
        <f t="shared" ref="G34:G36" si="11">SUM(I34:AP34)</f>
        <v>34973</v>
      </c>
      <c r="H34" s="226">
        <f t="shared" ref="H34:H36" si="12">SUM(I34:N34)</f>
        <v>3451</v>
      </c>
      <c r="I34" s="226">
        <v>455</v>
      </c>
      <c r="J34" s="226">
        <v>510</v>
      </c>
      <c r="K34" s="226">
        <v>566</v>
      </c>
      <c r="L34" s="226">
        <v>604</v>
      </c>
      <c r="M34" s="226">
        <v>646</v>
      </c>
      <c r="N34" s="226">
        <v>670</v>
      </c>
      <c r="O34" s="226">
        <v>441</v>
      </c>
      <c r="P34" s="226">
        <v>450</v>
      </c>
      <c r="Q34" s="226">
        <v>441</v>
      </c>
      <c r="R34" s="226">
        <v>450</v>
      </c>
      <c r="S34" s="226">
        <v>457</v>
      </c>
      <c r="T34" s="226">
        <v>456</v>
      </c>
      <c r="U34" s="226">
        <v>464</v>
      </c>
      <c r="V34" s="226">
        <v>464</v>
      </c>
      <c r="W34" s="226">
        <v>464</v>
      </c>
      <c r="X34" s="226">
        <v>456</v>
      </c>
      <c r="Y34" s="226">
        <v>453</v>
      </c>
      <c r="Z34" s="226">
        <v>472</v>
      </c>
      <c r="AA34" s="226">
        <v>447</v>
      </c>
      <c r="AB34" s="226">
        <v>473</v>
      </c>
      <c r="AC34" s="226">
        <v>2611</v>
      </c>
      <c r="AD34" s="226">
        <v>3020</v>
      </c>
      <c r="AE34" s="226">
        <v>2938</v>
      </c>
      <c r="AF34" s="226">
        <v>2797</v>
      </c>
      <c r="AG34" s="226">
        <v>2701</v>
      </c>
      <c r="AH34" s="226">
        <v>2411</v>
      </c>
      <c r="AI34" s="226">
        <v>2107</v>
      </c>
      <c r="AJ34" s="226">
        <v>1825</v>
      </c>
      <c r="AK34" s="226">
        <v>1416</v>
      </c>
      <c r="AL34" s="226">
        <v>1158</v>
      </c>
      <c r="AM34" s="226">
        <v>919</v>
      </c>
      <c r="AN34" s="226">
        <v>591</v>
      </c>
      <c r="AO34" s="226">
        <v>345</v>
      </c>
      <c r="AP34" s="226">
        <v>295</v>
      </c>
      <c r="AQ34" s="226">
        <v>31</v>
      </c>
      <c r="AR34" s="226">
        <v>261</v>
      </c>
      <c r="AS34" s="226">
        <v>272</v>
      </c>
      <c r="AT34" s="130">
        <v>653</v>
      </c>
      <c r="AU34" s="130">
        <v>18107</v>
      </c>
      <c r="AV34" s="130">
        <v>1195</v>
      </c>
      <c r="AW34" s="130">
        <v>1237</v>
      </c>
      <c r="AX34" s="130">
        <v>8264</v>
      </c>
      <c r="AY34" s="295">
        <v>820</v>
      </c>
    </row>
    <row r="35" spans="2:51" x14ac:dyDescent="0.25">
      <c r="B35" s="293" t="s">
        <v>23</v>
      </c>
      <c r="C35" s="226" t="s">
        <v>270</v>
      </c>
      <c r="D35" s="230">
        <v>5856</v>
      </c>
      <c r="E35" s="226" t="s">
        <v>43</v>
      </c>
      <c r="F35" s="227" t="s">
        <v>29</v>
      </c>
      <c r="G35" s="226">
        <f t="shared" si="11"/>
        <v>32858</v>
      </c>
      <c r="H35" s="226">
        <f t="shared" si="12"/>
        <v>3244</v>
      </c>
      <c r="I35" s="226">
        <v>428</v>
      </c>
      <c r="J35" s="226">
        <v>479</v>
      </c>
      <c r="K35" s="226">
        <v>532</v>
      </c>
      <c r="L35" s="226">
        <v>568</v>
      </c>
      <c r="M35" s="226">
        <v>607</v>
      </c>
      <c r="N35" s="226">
        <v>630</v>
      </c>
      <c r="O35" s="226">
        <v>415</v>
      </c>
      <c r="P35" s="226">
        <v>423</v>
      </c>
      <c r="Q35" s="226">
        <v>414</v>
      </c>
      <c r="R35" s="226">
        <v>423</v>
      </c>
      <c r="S35" s="226">
        <v>429</v>
      </c>
      <c r="T35" s="226">
        <v>428</v>
      </c>
      <c r="U35" s="226">
        <v>436</v>
      </c>
      <c r="V35" s="226">
        <v>436</v>
      </c>
      <c r="W35" s="226">
        <v>436</v>
      </c>
      <c r="X35" s="226">
        <v>428</v>
      </c>
      <c r="Y35" s="226">
        <v>426</v>
      </c>
      <c r="Z35" s="226">
        <v>443</v>
      </c>
      <c r="AA35" s="226">
        <v>420</v>
      </c>
      <c r="AB35" s="226">
        <v>444</v>
      </c>
      <c r="AC35" s="226">
        <v>2453</v>
      </c>
      <c r="AD35" s="226">
        <v>2837</v>
      </c>
      <c r="AE35" s="226">
        <v>2760</v>
      </c>
      <c r="AF35" s="226">
        <v>2628</v>
      </c>
      <c r="AG35" s="226">
        <v>2538</v>
      </c>
      <c r="AH35" s="226">
        <v>2265</v>
      </c>
      <c r="AI35" s="226">
        <v>1979</v>
      </c>
      <c r="AJ35" s="226">
        <v>1715</v>
      </c>
      <c r="AK35" s="226">
        <v>1330</v>
      </c>
      <c r="AL35" s="226">
        <v>1088</v>
      </c>
      <c r="AM35" s="226">
        <v>864</v>
      </c>
      <c r="AN35" s="226">
        <v>555</v>
      </c>
      <c r="AO35" s="226">
        <v>324</v>
      </c>
      <c r="AP35" s="226">
        <v>277</v>
      </c>
      <c r="AQ35" s="226">
        <v>29</v>
      </c>
      <c r="AR35" s="226">
        <v>245</v>
      </c>
      <c r="AS35" s="226">
        <v>255</v>
      </c>
      <c r="AT35" s="130">
        <v>613</v>
      </c>
      <c r="AU35" s="130">
        <v>17010</v>
      </c>
      <c r="AV35" s="130">
        <v>1122</v>
      </c>
      <c r="AW35" s="130">
        <v>1162</v>
      </c>
      <c r="AX35" s="130">
        <v>7763</v>
      </c>
      <c r="AY35" s="295">
        <v>770</v>
      </c>
    </row>
    <row r="36" spans="2:51" ht="15.75" thickBot="1" x14ac:dyDescent="0.3">
      <c r="B36" s="301" t="s">
        <v>23</v>
      </c>
      <c r="C36" s="150" t="s">
        <v>270</v>
      </c>
      <c r="D36" s="230">
        <v>5857</v>
      </c>
      <c r="E36" s="150" t="s">
        <v>44</v>
      </c>
      <c r="F36" s="227" t="s">
        <v>27</v>
      </c>
      <c r="G36" s="150">
        <f t="shared" si="11"/>
        <v>30066</v>
      </c>
      <c r="H36" s="150">
        <f t="shared" si="12"/>
        <v>2967</v>
      </c>
      <c r="I36" s="150">
        <v>391</v>
      </c>
      <c r="J36" s="150">
        <v>439</v>
      </c>
      <c r="K36" s="150">
        <v>487</v>
      </c>
      <c r="L36" s="150">
        <v>519</v>
      </c>
      <c r="M36" s="150">
        <v>555</v>
      </c>
      <c r="N36" s="150">
        <v>576</v>
      </c>
      <c r="O36" s="150">
        <v>379</v>
      </c>
      <c r="P36" s="150">
        <v>387</v>
      </c>
      <c r="Q36" s="150">
        <v>379</v>
      </c>
      <c r="R36" s="150">
        <v>387</v>
      </c>
      <c r="S36" s="150">
        <v>393</v>
      </c>
      <c r="T36" s="150">
        <v>392</v>
      </c>
      <c r="U36" s="150">
        <v>399</v>
      </c>
      <c r="V36" s="150">
        <v>399</v>
      </c>
      <c r="W36" s="150">
        <v>399</v>
      </c>
      <c r="X36" s="150">
        <v>392</v>
      </c>
      <c r="Y36" s="150">
        <v>390</v>
      </c>
      <c r="Z36" s="150">
        <v>406</v>
      </c>
      <c r="AA36" s="150">
        <v>384</v>
      </c>
      <c r="AB36" s="150">
        <v>406</v>
      </c>
      <c r="AC36" s="150">
        <v>2245</v>
      </c>
      <c r="AD36" s="150">
        <v>2596</v>
      </c>
      <c r="AE36" s="150">
        <v>2525</v>
      </c>
      <c r="AF36" s="150">
        <v>2405</v>
      </c>
      <c r="AG36" s="150">
        <v>2322</v>
      </c>
      <c r="AH36" s="150">
        <v>2073</v>
      </c>
      <c r="AI36" s="150">
        <v>1811</v>
      </c>
      <c r="AJ36" s="150">
        <v>1569</v>
      </c>
      <c r="AK36" s="150">
        <v>1217</v>
      </c>
      <c r="AL36" s="150">
        <v>995</v>
      </c>
      <c r="AM36" s="150">
        <v>790</v>
      </c>
      <c r="AN36" s="150">
        <v>508</v>
      </c>
      <c r="AO36" s="150">
        <v>297</v>
      </c>
      <c r="AP36" s="150">
        <v>254</v>
      </c>
      <c r="AQ36" s="150">
        <v>27</v>
      </c>
      <c r="AR36" s="150">
        <v>224</v>
      </c>
      <c r="AS36" s="150">
        <v>234</v>
      </c>
      <c r="AT36" s="130">
        <v>561</v>
      </c>
      <c r="AU36" s="130">
        <v>15566</v>
      </c>
      <c r="AV36" s="130">
        <v>1027</v>
      </c>
      <c r="AW36" s="130">
        <v>1064</v>
      </c>
      <c r="AX36" s="130">
        <v>7104</v>
      </c>
      <c r="AY36" s="295">
        <v>705</v>
      </c>
    </row>
    <row r="37" spans="2:51" ht="15.75" thickBot="1" x14ac:dyDescent="0.3">
      <c r="B37" s="166" t="s">
        <v>0</v>
      </c>
      <c r="C37" s="167" t="s">
        <v>269</v>
      </c>
      <c r="D37" s="144" t="s">
        <v>1</v>
      </c>
      <c r="E37" s="144" t="s">
        <v>188</v>
      </c>
      <c r="F37" s="145"/>
      <c r="G37" s="144">
        <f>SUM(G38:G48)</f>
        <v>302738</v>
      </c>
      <c r="H37" s="144">
        <f>SUM(H38:H48)</f>
        <v>26225</v>
      </c>
      <c r="I37" s="144">
        <f t="shared" ref="I37:AY37" si="13">SUM(I38:I48)</f>
        <v>3558</v>
      </c>
      <c r="J37" s="144">
        <f t="shared" si="13"/>
        <v>4023</v>
      </c>
      <c r="K37" s="144">
        <f t="shared" si="13"/>
        <v>4280</v>
      </c>
      <c r="L37" s="144">
        <f t="shared" si="13"/>
        <v>4614</v>
      </c>
      <c r="M37" s="144">
        <f t="shared" si="13"/>
        <v>4754</v>
      </c>
      <c r="N37" s="144">
        <f t="shared" si="13"/>
        <v>4996</v>
      </c>
      <c r="O37" s="144">
        <f t="shared" si="13"/>
        <v>4100</v>
      </c>
      <c r="P37" s="144">
        <f t="shared" si="13"/>
        <v>4007</v>
      </c>
      <c r="Q37" s="144">
        <f t="shared" si="13"/>
        <v>4004</v>
      </c>
      <c r="R37" s="144">
        <f t="shared" si="13"/>
        <v>4048</v>
      </c>
      <c r="S37" s="144">
        <f t="shared" si="13"/>
        <v>3973</v>
      </c>
      <c r="T37" s="144">
        <f t="shared" si="13"/>
        <v>4091</v>
      </c>
      <c r="U37" s="144">
        <f t="shared" si="13"/>
        <v>4072</v>
      </c>
      <c r="V37" s="144">
        <f t="shared" si="13"/>
        <v>4007</v>
      </c>
      <c r="W37" s="144">
        <f t="shared" si="13"/>
        <v>4045</v>
      </c>
      <c r="X37" s="144">
        <f t="shared" si="13"/>
        <v>4034</v>
      </c>
      <c r="Y37" s="144">
        <f t="shared" si="13"/>
        <v>4041</v>
      </c>
      <c r="Z37" s="144">
        <f t="shared" si="13"/>
        <v>4031</v>
      </c>
      <c r="AA37" s="144">
        <f t="shared" si="13"/>
        <v>4248</v>
      </c>
      <c r="AB37" s="144">
        <f t="shared" si="13"/>
        <v>4397</v>
      </c>
      <c r="AC37" s="144">
        <f t="shared" si="13"/>
        <v>24229</v>
      </c>
      <c r="AD37" s="144">
        <f t="shared" si="13"/>
        <v>26799</v>
      </c>
      <c r="AE37" s="144">
        <f t="shared" si="13"/>
        <v>25695</v>
      </c>
      <c r="AF37" s="144">
        <f t="shared" si="13"/>
        <v>25197</v>
      </c>
      <c r="AG37" s="144">
        <f t="shared" si="13"/>
        <v>23176</v>
      </c>
      <c r="AH37" s="144">
        <f t="shared" si="13"/>
        <v>20664</v>
      </c>
      <c r="AI37" s="144">
        <f t="shared" si="13"/>
        <v>18577</v>
      </c>
      <c r="AJ37" s="144">
        <f t="shared" si="13"/>
        <v>15900</v>
      </c>
      <c r="AK37" s="144">
        <f t="shared" si="13"/>
        <v>12216</v>
      </c>
      <c r="AL37" s="144">
        <f t="shared" si="13"/>
        <v>9523</v>
      </c>
      <c r="AM37" s="144">
        <f t="shared" si="13"/>
        <v>7161</v>
      </c>
      <c r="AN37" s="144">
        <f t="shared" si="13"/>
        <v>4843</v>
      </c>
      <c r="AO37" s="144">
        <f t="shared" si="13"/>
        <v>2908</v>
      </c>
      <c r="AP37" s="144">
        <f t="shared" si="13"/>
        <v>2527</v>
      </c>
      <c r="AQ37" s="144">
        <f t="shared" si="13"/>
        <v>255</v>
      </c>
      <c r="AR37" s="144">
        <f t="shared" si="13"/>
        <v>2401</v>
      </c>
      <c r="AS37" s="144">
        <f t="shared" si="13"/>
        <v>2458</v>
      </c>
      <c r="AT37" s="179">
        <f t="shared" si="13"/>
        <v>5164</v>
      </c>
      <c r="AU37" s="179">
        <f t="shared" si="13"/>
        <v>162589</v>
      </c>
      <c r="AV37" s="179">
        <f t="shared" si="13"/>
        <v>10440</v>
      </c>
      <c r="AW37" s="179">
        <f t="shared" si="13"/>
        <v>10831</v>
      </c>
      <c r="AX37" s="179">
        <f t="shared" si="13"/>
        <v>76832</v>
      </c>
      <c r="AY37" s="302">
        <f t="shared" si="13"/>
        <v>6483</v>
      </c>
    </row>
    <row r="38" spans="2:51" x14ac:dyDescent="0.25">
      <c r="B38" s="298" t="s">
        <v>14</v>
      </c>
      <c r="C38" s="147" t="s">
        <v>273</v>
      </c>
      <c r="D38" s="158">
        <v>5931</v>
      </c>
      <c r="E38" s="147" t="s">
        <v>56</v>
      </c>
      <c r="F38" s="148" t="s">
        <v>27</v>
      </c>
      <c r="G38" s="226">
        <f t="shared" ref="G38:G46" si="14">SUM(I38:AP38)</f>
        <v>22523</v>
      </c>
      <c r="H38" s="226">
        <f t="shared" ref="H38:H46" si="15">SUM(I38:N38)</f>
        <v>1951</v>
      </c>
      <c r="I38" s="226">
        <v>265</v>
      </c>
      <c r="J38" s="226">
        <v>299</v>
      </c>
      <c r="K38" s="226">
        <v>318</v>
      </c>
      <c r="L38" s="226">
        <v>343</v>
      </c>
      <c r="M38" s="226">
        <v>354</v>
      </c>
      <c r="N38" s="226">
        <v>372</v>
      </c>
      <c r="O38" s="226">
        <v>305</v>
      </c>
      <c r="P38" s="226">
        <v>298</v>
      </c>
      <c r="Q38" s="226">
        <v>298</v>
      </c>
      <c r="R38" s="226">
        <v>301</v>
      </c>
      <c r="S38" s="226">
        <v>296</v>
      </c>
      <c r="T38" s="226">
        <v>304</v>
      </c>
      <c r="U38" s="226">
        <v>303</v>
      </c>
      <c r="V38" s="226">
        <v>298</v>
      </c>
      <c r="W38" s="226">
        <v>301</v>
      </c>
      <c r="X38" s="226">
        <v>300</v>
      </c>
      <c r="Y38" s="226">
        <v>301</v>
      </c>
      <c r="Z38" s="226">
        <v>300</v>
      </c>
      <c r="AA38" s="226">
        <v>316</v>
      </c>
      <c r="AB38" s="226">
        <v>327</v>
      </c>
      <c r="AC38" s="226">
        <v>1803</v>
      </c>
      <c r="AD38" s="226">
        <v>1994</v>
      </c>
      <c r="AE38" s="226">
        <v>1912</v>
      </c>
      <c r="AF38" s="226">
        <v>1875</v>
      </c>
      <c r="AG38" s="226">
        <v>1724</v>
      </c>
      <c r="AH38" s="226">
        <v>1537</v>
      </c>
      <c r="AI38" s="226">
        <v>1382</v>
      </c>
      <c r="AJ38" s="226">
        <v>1183</v>
      </c>
      <c r="AK38" s="226">
        <v>909</v>
      </c>
      <c r="AL38" s="226">
        <v>708</v>
      </c>
      <c r="AM38" s="226">
        <v>533</v>
      </c>
      <c r="AN38" s="226">
        <v>360</v>
      </c>
      <c r="AO38" s="226">
        <v>216</v>
      </c>
      <c r="AP38" s="226">
        <v>188</v>
      </c>
      <c r="AQ38" s="226">
        <v>19</v>
      </c>
      <c r="AR38" s="226">
        <v>179</v>
      </c>
      <c r="AS38" s="226">
        <v>183</v>
      </c>
      <c r="AT38" s="130">
        <v>384</v>
      </c>
      <c r="AU38" s="130">
        <v>12096</v>
      </c>
      <c r="AV38" s="130">
        <v>777</v>
      </c>
      <c r="AW38" s="130">
        <v>806</v>
      </c>
      <c r="AX38" s="130">
        <v>5716</v>
      </c>
      <c r="AY38" s="295">
        <v>482</v>
      </c>
    </row>
    <row r="39" spans="2:51" x14ac:dyDescent="0.25">
      <c r="B39" s="299" t="s">
        <v>14</v>
      </c>
      <c r="C39" s="147" t="s">
        <v>273</v>
      </c>
      <c r="D39" s="230">
        <v>5926</v>
      </c>
      <c r="E39" s="226" t="s">
        <v>53</v>
      </c>
      <c r="F39" s="227" t="s">
        <v>29</v>
      </c>
      <c r="G39" s="226">
        <f t="shared" si="14"/>
        <v>38050</v>
      </c>
      <c r="H39" s="226">
        <f t="shared" si="15"/>
        <v>3296</v>
      </c>
      <c r="I39" s="226">
        <v>447</v>
      </c>
      <c r="J39" s="226">
        <v>506</v>
      </c>
      <c r="K39" s="226">
        <v>538</v>
      </c>
      <c r="L39" s="226">
        <v>580</v>
      </c>
      <c r="M39" s="226">
        <v>597</v>
      </c>
      <c r="N39" s="226">
        <v>628</v>
      </c>
      <c r="O39" s="226">
        <v>515</v>
      </c>
      <c r="P39" s="226">
        <v>504</v>
      </c>
      <c r="Q39" s="226">
        <v>503</v>
      </c>
      <c r="R39" s="226">
        <v>509</v>
      </c>
      <c r="S39" s="226">
        <v>499</v>
      </c>
      <c r="T39" s="226">
        <v>514</v>
      </c>
      <c r="U39" s="226">
        <v>512</v>
      </c>
      <c r="V39" s="226">
        <v>504</v>
      </c>
      <c r="W39" s="226">
        <v>508</v>
      </c>
      <c r="X39" s="226">
        <v>507</v>
      </c>
      <c r="Y39" s="226">
        <v>508</v>
      </c>
      <c r="Z39" s="226">
        <v>507</v>
      </c>
      <c r="AA39" s="226">
        <v>534</v>
      </c>
      <c r="AB39" s="226">
        <v>553</v>
      </c>
      <c r="AC39" s="226">
        <v>3045</v>
      </c>
      <c r="AD39" s="226">
        <v>3368</v>
      </c>
      <c r="AE39" s="226">
        <v>3229</v>
      </c>
      <c r="AF39" s="226">
        <v>3167</v>
      </c>
      <c r="AG39" s="226">
        <v>2913</v>
      </c>
      <c r="AH39" s="226">
        <v>2597</v>
      </c>
      <c r="AI39" s="226">
        <v>2335</v>
      </c>
      <c r="AJ39" s="226">
        <v>1998</v>
      </c>
      <c r="AK39" s="226">
        <v>1535</v>
      </c>
      <c r="AL39" s="226">
        <v>1197</v>
      </c>
      <c r="AM39" s="226">
        <v>900</v>
      </c>
      <c r="AN39" s="226">
        <v>609</v>
      </c>
      <c r="AO39" s="226">
        <v>366</v>
      </c>
      <c r="AP39" s="226">
        <v>318</v>
      </c>
      <c r="AQ39" s="226">
        <v>32</v>
      </c>
      <c r="AR39" s="226">
        <v>302</v>
      </c>
      <c r="AS39" s="226">
        <v>309</v>
      </c>
      <c r="AT39" s="130">
        <v>649</v>
      </c>
      <c r="AU39" s="130">
        <v>20434</v>
      </c>
      <c r="AV39" s="130">
        <v>1312</v>
      </c>
      <c r="AW39" s="130">
        <v>1361</v>
      </c>
      <c r="AX39" s="130">
        <v>9656</v>
      </c>
      <c r="AY39" s="295">
        <v>815</v>
      </c>
    </row>
    <row r="40" spans="2:51" x14ac:dyDescent="0.25">
      <c r="B40" s="299" t="s">
        <v>14</v>
      </c>
      <c r="C40" s="147" t="s">
        <v>273</v>
      </c>
      <c r="D40" s="230">
        <v>5928</v>
      </c>
      <c r="E40" s="226" t="s">
        <v>55</v>
      </c>
      <c r="F40" s="227" t="s">
        <v>29</v>
      </c>
      <c r="G40" s="226">
        <f t="shared" si="14"/>
        <v>41707</v>
      </c>
      <c r="H40" s="226">
        <f t="shared" si="15"/>
        <v>3613</v>
      </c>
      <c r="I40" s="226">
        <v>490</v>
      </c>
      <c r="J40" s="226">
        <v>554</v>
      </c>
      <c r="K40" s="226">
        <v>590</v>
      </c>
      <c r="L40" s="226">
        <v>636</v>
      </c>
      <c r="M40" s="226">
        <v>655</v>
      </c>
      <c r="N40" s="226">
        <v>688</v>
      </c>
      <c r="O40" s="226">
        <v>565</v>
      </c>
      <c r="P40" s="226">
        <v>552</v>
      </c>
      <c r="Q40" s="226">
        <v>552</v>
      </c>
      <c r="R40" s="226">
        <v>558</v>
      </c>
      <c r="S40" s="226">
        <v>547</v>
      </c>
      <c r="T40" s="226">
        <v>564</v>
      </c>
      <c r="U40" s="226">
        <v>561</v>
      </c>
      <c r="V40" s="226">
        <v>552</v>
      </c>
      <c r="W40" s="226">
        <v>557</v>
      </c>
      <c r="X40" s="226">
        <v>556</v>
      </c>
      <c r="Y40" s="226">
        <v>557</v>
      </c>
      <c r="Z40" s="226">
        <v>555</v>
      </c>
      <c r="AA40" s="226">
        <v>585</v>
      </c>
      <c r="AB40" s="226">
        <v>606</v>
      </c>
      <c r="AC40" s="226">
        <v>3338</v>
      </c>
      <c r="AD40" s="226">
        <v>3692</v>
      </c>
      <c r="AE40" s="226">
        <v>3540</v>
      </c>
      <c r="AF40" s="226">
        <v>3471</v>
      </c>
      <c r="AG40" s="226">
        <v>3193</v>
      </c>
      <c r="AH40" s="226">
        <v>2847</v>
      </c>
      <c r="AI40" s="226">
        <v>2559</v>
      </c>
      <c r="AJ40" s="226">
        <v>2190</v>
      </c>
      <c r="AK40" s="226">
        <v>1683</v>
      </c>
      <c r="AL40" s="226">
        <v>1312</v>
      </c>
      <c r="AM40" s="226">
        <v>986</v>
      </c>
      <c r="AN40" s="226">
        <v>667</v>
      </c>
      <c r="AO40" s="226">
        <v>401</v>
      </c>
      <c r="AP40" s="226">
        <v>348</v>
      </c>
      <c r="AQ40" s="226">
        <v>35</v>
      </c>
      <c r="AR40" s="226">
        <v>331</v>
      </c>
      <c r="AS40" s="226">
        <v>338</v>
      </c>
      <c r="AT40" s="130">
        <v>711</v>
      </c>
      <c r="AU40" s="130">
        <v>22397</v>
      </c>
      <c r="AV40" s="130">
        <v>1438</v>
      </c>
      <c r="AW40" s="130">
        <v>1492</v>
      </c>
      <c r="AX40" s="130">
        <v>10584</v>
      </c>
      <c r="AY40" s="295">
        <v>893</v>
      </c>
    </row>
    <row r="41" spans="2:51" x14ac:dyDescent="0.25">
      <c r="B41" s="299" t="s">
        <v>14</v>
      </c>
      <c r="C41" s="147" t="s">
        <v>273</v>
      </c>
      <c r="D41" s="230">
        <v>5932</v>
      </c>
      <c r="E41" s="226" t="s">
        <v>57</v>
      </c>
      <c r="F41" s="227" t="s">
        <v>29</v>
      </c>
      <c r="G41" s="226">
        <f t="shared" si="14"/>
        <v>32364</v>
      </c>
      <c r="H41" s="226">
        <f t="shared" si="15"/>
        <v>2803</v>
      </c>
      <c r="I41" s="226">
        <v>380</v>
      </c>
      <c r="J41" s="226">
        <v>430</v>
      </c>
      <c r="K41" s="226">
        <v>458</v>
      </c>
      <c r="L41" s="226">
        <v>493</v>
      </c>
      <c r="M41" s="226">
        <v>508</v>
      </c>
      <c r="N41" s="226">
        <v>534</v>
      </c>
      <c r="O41" s="226">
        <v>438</v>
      </c>
      <c r="P41" s="226">
        <v>428</v>
      </c>
      <c r="Q41" s="226">
        <v>428</v>
      </c>
      <c r="R41" s="226">
        <v>433</v>
      </c>
      <c r="S41" s="226">
        <v>425</v>
      </c>
      <c r="T41" s="226">
        <v>438</v>
      </c>
      <c r="U41" s="226">
        <v>435</v>
      </c>
      <c r="V41" s="226">
        <v>428</v>
      </c>
      <c r="W41" s="226">
        <v>432</v>
      </c>
      <c r="X41" s="226">
        <v>431</v>
      </c>
      <c r="Y41" s="226">
        <v>432</v>
      </c>
      <c r="Z41" s="226">
        <v>431</v>
      </c>
      <c r="AA41" s="226">
        <v>454</v>
      </c>
      <c r="AB41" s="226">
        <v>470</v>
      </c>
      <c r="AC41" s="226">
        <v>2590</v>
      </c>
      <c r="AD41" s="226">
        <v>2865</v>
      </c>
      <c r="AE41" s="226">
        <v>2747</v>
      </c>
      <c r="AF41" s="226">
        <v>2694</v>
      </c>
      <c r="AG41" s="226">
        <v>2478</v>
      </c>
      <c r="AH41" s="226">
        <v>2209</v>
      </c>
      <c r="AI41" s="226">
        <v>1986</v>
      </c>
      <c r="AJ41" s="226">
        <v>1700</v>
      </c>
      <c r="AK41" s="226">
        <v>1306</v>
      </c>
      <c r="AL41" s="226">
        <v>1018</v>
      </c>
      <c r="AM41" s="226">
        <v>766</v>
      </c>
      <c r="AN41" s="226">
        <v>518</v>
      </c>
      <c r="AO41" s="226">
        <v>311</v>
      </c>
      <c r="AP41" s="226">
        <v>270</v>
      </c>
      <c r="AQ41" s="226">
        <v>27</v>
      </c>
      <c r="AR41" s="226">
        <v>257</v>
      </c>
      <c r="AS41" s="226">
        <v>263</v>
      </c>
      <c r="AT41" s="130">
        <v>552</v>
      </c>
      <c r="AU41" s="130">
        <v>17382</v>
      </c>
      <c r="AV41" s="130">
        <v>1116</v>
      </c>
      <c r="AW41" s="130">
        <v>1158</v>
      </c>
      <c r="AX41" s="130">
        <v>8214</v>
      </c>
      <c r="AY41" s="295">
        <v>693</v>
      </c>
    </row>
    <row r="42" spans="2:51" x14ac:dyDescent="0.25">
      <c r="B42" s="299" t="s">
        <v>14</v>
      </c>
      <c r="C42" s="147" t="s">
        <v>273</v>
      </c>
      <c r="D42" s="230">
        <v>5927</v>
      </c>
      <c r="E42" s="226" t="s">
        <v>54</v>
      </c>
      <c r="F42" s="227" t="s">
        <v>29</v>
      </c>
      <c r="G42" s="226">
        <f t="shared" si="14"/>
        <v>62469</v>
      </c>
      <c r="H42" s="226">
        <f t="shared" si="15"/>
        <v>5411</v>
      </c>
      <c r="I42" s="226">
        <v>734</v>
      </c>
      <c r="J42" s="226">
        <v>830</v>
      </c>
      <c r="K42" s="226">
        <v>883</v>
      </c>
      <c r="L42" s="226">
        <v>952</v>
      </c>
      <c r="M42" s="226">
        <v>981</v>
      </c>
      <c r="N42" s="226">
        <v>1031</v>
      </c>
      <c r="O42" s="226">
        <v>846</v>
      </c>
      <c r="P42" s="226">
        <v>827</v>
      </c>
      <c r="Q42" s="226">
        <v>826</v>
      </c>
      <c r="R42" s="226">
        <v>835</v>
      </c>
      <c r="S42" s="226">
        <v>820</v>
      </c>
      <c r="T42" s="226">
        <v>844</v>
      </c>
      <c r="U42" s="226">
        <v>840</v>
      </c>
      <c r="V42" s="226">
        <v>827</v>
      </c>
      <c r="W42" s="226">
        <v>835</v>
      </c>
      <c r="X42" s="226">
        <v>832</v>
      </c>
      <c r="Y42" s="226">
        <v>834</v>
      </c>
      <c r="Z42" s="226">
        <v>832</v>
      </c>
      <c r="AA42" s="226">
        <v>876</v>
      </c>
      <c r="AB42" s="226">
        <v>907</v>
      </c>
      <c r="AC42" s="226">
        <v>5000</v>
      </c>
      <c r="AD42" s="226">
        <v>5530</v>
      </c>
      <c r="AE42" s="226">
        <v>5302</v>
      </c>
      <c r="AF42" s="226">
        <v>5199</v>
      </c>
      <c r="AG42" s="226">
        <v>4782</v>
      </c>
      <c r="AH42" s="226">
        <v>4264</v>
      </c>
      <c r="AI42" s="226">
        <v>3834</v>
      </c>
      <c r="AJ42" s="226">
        <v>3281</v>
      </c>
      <c r="AK42" s="226">
        <v>2521</v>
      </c>
      <c r="AL42" s="226">
        <v>1965</v>
      </c>
      <c r="AM42" s="226">
        <v>1478</v>
      </c>
      <c r="AN42" s="226">
        <v>999</v>
      </c>
      <c r="AO42" s="226">
        <v>600</v>
      </c>
      <c r="AP42" s="226">
        <v>522</v>
      </c>
      <c r="AQ42" s="226">
        <v>52</v>
      </c>
      <c r="AR42" s="226">
        <v>495</v>
      </c>
      <c r="AS42" s="226">
        <v>507</v>
      </c>
      <c r="AT42" s="130">
        <v>1066</v>
      </c>
      <c r="AU42" s="130">
        <v>33551</v>
      </c>
      <c r="AV42" s="130">
        <v>2154</v>
      </c>
      <c r="AW42" s="130">
        <v>2235</v>
      </c>
      <c r="AX42" s="130">
        <v>15855</v>
      </c>
      <c r="AY42" s="295">
        <v>1338</v>
      </c>
    </row>
    <row r="43" spans="2:51" x14ac:dyDescent="0.25">
      <c r="B43" s="299" t="s">
        <v>14</v>
      </c>
      <c r="C43" s="147" t="s">
        <v>273</v>
      </c>
      <c r="D43" s="230">
        <v>5884</v>
      </c>
      <c r="E43" s="226" t="s">
        <v>51</v>
      </c>
      <c r="F43" s="227" t="s">
        <v>27</v>
      </c>
      <c r="G43" s="226">
        <f t="shared" si="14"/>
        <v>26989</v>
      </c>
      <c r="H43" s="226">
        <f t="shared" si="15"/>
        <v>2338</v>
      </c>
      <c r="I43" s="226">
        <v>317</v>
      </c>
      <c r="J43" s="226">
        <v>359</v>
      </c>
      <c r="K43" s="226">
        <v>382</v>
      </c>
      <c r="L43" s="226">
        <v>411</v>
      </c>
      <c r="M43" s="226">
        <v>424</v>
      </c>
      <c r="N43" s="226">
        <v>445</v>
      </c>
      <c r="O43" s="226">
        <v>366</v>
      </c>
      <c r="P43" s="226">
        <v>357</v>
      </c>
      <c r="Q43" s="226">
        <v>357</v>
      </c>
      <c r="R43" s="226">
        <v>361</v>
      </c>
      <c r="S43" s="226">
        <v>354</v>
      </c>
      <c r="T43" s="226">
        <v>365</v>
      </c>
      <c r="U43" s="226">
        <v>363</v>
      </c>
      <c r="V43" s="226">
        <v>357</v>
      </c>
      <c r="W43" s="226">
        <v>361</v>
      </c>
      <c r="X43" s="226">
        <v>360</v>
      </c>
      <c r="Y43" s="226">
        <v>360</v>
      </c>
      <c r="Z43" s="226">
        <v>359</v>
      </c>
      <c r="AA43" s="226">
        <v>379</v>
      </c>
      <c r="AB43" s="226">
        <v>392</v>
      </c>
      <c r="AC43" s="226">
        <v>2160</v>
      </c>
      <c r="AD43" s="226">
        <v>2389</v>
      </c>
      <c r="AE43" s="226">
        <v>2291</v>
      </c>
      <c r="AF43" s="226">
        <v>2246</v>
      </c>
      <c r="AG43" s="226">
        <v>2066</v>
      </c>
      <c r="AH43" s="226">
        <v>1842</v>
      </c>
      <c r="AI43" s="226">
        <v>1656</v>
      </c>
      <c r="AJ43" s="226">
        <v>1418</v>
      </c>
      <c r="AK43" s="226">
        <v>1089</v>
      </c>
      <c r="AL43" s="226">
        <v>849</v>
      </c>
      <c r="AM43" s="226">
        <v>638</v>
      </c>
      <c r="AN43" s="226">
        <v>432</v>
      </c>
      <c r="AO43" s="226">
        <v>259</v>
      </c>
      <c r="AP43" s="226">
        <v>225</v>
      </c>
      <c r="AQ43" s="226">
        <v>23</v>
      </c>
      <c r="AR43" s="226">
        <v>214</v>
      </c>
      <c r="AS43" s="226">
        <v>219</v>
      </c>
      <c r="AT43" s="130">
        <v>460</v>
      </c>
      <c r="AU43" s="130">
        <v>14496</v>
      </c>
      <c r="AV43" s="130">
        <v>931</v>
      </c>
      <c r="AW43" s="130">
        <v>966</v>
      </c>
      <c r="AX43" s="130">
        <v>6850</v>
      </c>
      <c r="AY43" s="295">
        <v>578</v>
      </c>
    </row>
    <row r="44" spans="2:51" x14ac:dyDescent="0.25">
      <c r="B44" s="299" t="s">
        <v>14</v>
      </c>
      <c r="C44" s="147" t="s">
        <v>273</v>
      </c>
      <c r="D44" s="230">
        <v>13186</v>
      </c>
      <c r="E44" s="226" t="s">
        <v>50</v>
      </c>
      <c r="F44" s="227" t="s">
        <v>27</v>
      </c>
      <c r="G44" s="226">
        <f t="shared" si="14"/>
        <v>6600</v>
      </c>
      <c r="H44" s="226">
        <f t="shared" si="15"/>
        <v>573</v>
      </c>
      <c r="I44" s="226">
        <v>78</v>
      </c>
      <c r="J44" s="226">
        <v>88</v>
      </c>
      <c r="K44" s="226">
        <v>93</v>
      </c>
      <c r="L44" s="226">
        <v>101</v>
      </c>
      <c r="M44" s="226">
        <v>104</v>
      </c>
      <c r="N44" s="226">
        <v>109</v>
      </c>
      <c r="O44" s="226">
        <v>89</v>
      </c>
      <c r="P44" s="226">
        <v>87</v>
      </c>
      <c r="Q44" s="226">
        <v>87</v>
      </c>
      <c r="R44" s="226">
        <v>88</v>
      </c>
      <c r="S44" s="226">
        <v>87</v>
      </c>
      <c r="T44" s="226">
        <v>89</v>
      </c>
      <c r="U44" s="226">
        <v>89</v>
      </c>
      <c r="V44" s="226">
        <v>87</v>
      </c>
      <c r="W44" s="226">
        <v>88</v>
      </c>
      <c r="X44" s="226">
        <v>88</v>
      </c>
      <c r="Y44" s="226">
        <v>88</v>
      </c>
      <c r="Z44" s="226">
        <v>88</v>
      </c>
      <c r="AA44" s="226">
        <v>93</v>
      </c>
      <c r="AB44" s="226">
        <v>96</v>
      </c>
      <c r="AC44" s="226">
        <v>528</v>
      </c>
      <c r="AD44" s="226">
        <v>584</v>
      </c>
      <c r="AE44" s="226">
        <v>560</v>
      </c>
      <c r="AF44" s="226">
        <v>549</v>
      </c>
      <c r="AG44" s="226">
        <v>505</v>
      </c>
      <c r="AH44" s="226">
        <v>451</v>
      </c>
      <c r="AI44" s="226">
        <v>405</v>
      </c>
      <c r="AJ44" s="226">
        <v>347</v>
      </c>
      <c r="AK44" s="226">
        <v>266</v>
      </c>
      <c r="AL44" s="226">
        <v>208</v>
      </c>
      <c r="AM44" s="226">
        <v>156</v>
      </c>
      <c r="AN44" s="226">
        <v>106</v>
      </c>
      <c r="AO44" s="226">
        <v>63</v>
      </c>
      <c r="AP44" s="226">
        <v>55</v>
      </c>
      <c r="AQ44" s="226">
        <v>6</v>
      </c>
      <c r="AR44" s="226">
        <v>52</v>
      </c>
      <c r="AS44" s="226">
        <v>54</v>
      </c>
      <c r="AT44" s="130">
        <v>113</v>
      </c>
      <c r="AU44" s="130">
        <v>3546</v>
      </c>
      <c r="AV44" s="130">
        <v>228</v>
      </c>
      <c r="AW44" s="130">
        <v>236</v>
      </c>
      <c r="AX44" s="130">
        <v>1675</v>
      </c>
      <c r="AY44" s="295">
        <v>141</v>
      </c>
    </row>
    <row r="45" spans="2:51" x14ac:dyDescent="0.25">
      <c r="B45" s="299" t="s">
        <v>14</v>
      </c>
      <c r="C45" s="147" t="s">
        <v>273</v>
      </c>
      <c r="D45" s="230">
        <v>7149</v>
      </c>
      <c r="E45" s="226" t="s">
        <v>58</v>
      </c>
      <c r="F45" s="227" t="s">
        <v>27</v>
      </c>
      <c r="G45" s="226">
        <f t="shared" si="14"/>
        <v>23632</v>
      </c>
      <c r="H45" s="226">
        <f t="shared" si="15"/>
        <v>2047</v>
      </c>
      <c r="I45" s="226">
        <v>278</v>
      </c>
      <c r="J45" s="226">
        <v>314</v>
      </c>
      <c r="K45" s="226">
        <v>334</v>
      </c>
      <c r="L45" s="226">
        <v>360</v>
      </c>
      <c r="M45" s="226">
        <v>371</v>
      </c>
      <c r="N45" s="226">
        <v>390</v>
      </c>
      <c r="O45" s="226">
        <v>320</v>
      </c>
      <c r="P45" s="226">
        <v>313</v>
      </c>
      <c r="Q45" s="226">
        <v>313</v>
      </c>
      <c r="R45" s="226">
        <v>316</v>
      </c>
      <c r="S45" s="226">
        <v>310</v>
      </c>
      <c r="T45" s="226">
        <v>319</v>
      </c>
      <c r="U45" s="226">
        <v>318</v>
      </c>
      <c r="V45" s="226">
        <v>313</v>
      </c>
      <c r="W45" s="226">
        <v>316</v>
      </c>
      <c r="X45" s="226">
        <v>315</v>
      </c>
      <c r="Y45" s="226">
        <v>315</v>
      </c>
      <c r="Z45" s="226">
        <v>315</v>
      </c>
      <c r="AA45" s="226">
        <v>332</v>
      </c>
      <c r="AB45" s="226">
        <v>343</v>
      </c>
      <c r="AC45" s="226">
        <v>1891</v>
      </c>
      <c r="AD45" s="226">
        <v>2092</v>
      </c>
      <c r="AE45" s="226">
        <v>2006</v>
      </c>
      <c r="AF45" s="226">
        <v>1967</v>
      </c>
      <c r="AG45" s="226">
        <v>1809</v>
      </c>
      <c r="AH45" s="226">
        <v>1613</v>
      </c>
      <c r="AI45" s="226">
        <v>1450</v>
      </c>
      <c r="AJ45" s="226">
        <v>1241</v>
      </c>
      <c r="AK45" s="226">
        <v>954</v>
      </c>
      <c r="AL45" s="226">
        <v>743</v>
      </c>
      <c r="AM45" s="226">
        <v>559</v>
      </c>
      <c r="AN45" s="226">
        <v>378</v>
      </c>
      <c r="AO45" s="226">
        <v>227</v>
      </c>
      <c r="AP45" s="226">
        <v>197</v>
      </c>
      <c r="AQ45" s="226">
        <v>20</v>
      </c>
      <c r="AR45" s="226">
        <v>187</v>
      </c>
      <c r="AS45" s="226">
        <v>192</v>
      </c>
      <c r="AT45" s="130">
        <v>403</v>
      </c>
      <c r="AU45" s="130">
        <v>12691</v>
      </c>
      <c r="AV45" s="130">
        <v>815</v>
      </c>
      <c r="AW45" s="130">
        <v>845</v>
      </c>
      <c r="AX45" s="130">
        <v>5997</v>
      </c>
      <c r="AY45" s="295">
        <v>506</v>
      </c>
    </row>
    <row r="46" spans="2:51" x14ac:dyDescent="0.25">
      <c r="B46" s="299" t="s">
        <v>14</v>
      </c>
      <c r="C46" s="147" t="s">
        <v>273</v>
      </c>
      <c r="D46" s="230">
        <v>5885</v>
      </c>
      <c r="E46" s="226" t="s">
        <v>52</v>
      </c>
      <c r="F46" s="227" t="s">
        <v>29</v>
      </c>
      <c r="G46" s="226">
        <f t="shared" si="14"/>
        <v>48404</v>
      </c>
      <c r="H46" s="226">
        <f t="shared" si="15"/>
        <v>4193</v>
      </c>
      <c r="I46" s="226">
        <v>569</v>
      </c>
      <c r="J46" s="226">
        <v>643</v>
      </c>
      <c r="K46" s="226">
        <v>684</v>
      </c>
      <c r="L46" s="226">
        <v>738</v>
      </c>
      <c r="M46" s="226">
        <v>760</v>
      </c>
      <c r="N46" s="226">
        <v>799</v>
      </c>
      <c r="O46" s="226">
        <v>656</v>
      </c>
      <c r="P46" s="226">
        <v>641</v>
      </c>
      <c r="Q46" s="226">
        <v>640</v>
      </c>
      <c r="R46" s="226">
        <v>647</v>
      </c>
      <c r="S46" s="226">
        <v>635</v>
      </c>
      <c r="T46" s="226">
        <v>654</v>
      </c>
      <c r="U46" s="226">
        <v>651</v>
      </c>
      <c r="V46" s="226">
        <v>641</v>
      </c>
      <c r="W46" s="226">
        <v>647</v>
      </c>
      <c r="X46" s="226">
        <v>645</v>
      </c>
      <c r="Y46" s="226">
        <v>646</v>
      </c>
      <c r="Z46" s="226">
        <v>644</v>
      </c>
      <c r="AA46" s="226">
        <v>679</v>
      </c>
      <c r="AB46" s="226">
        <v>703</v>
      </c>
      <c r="AC46" s="226">
        <v>3874</v>
      </c>
      <c r="AD46" s="226">
        <v>4285</v>
      </c>
      <c r="AE46" s="226">
        <v>4108</v>
      </c>
      <c r="AF46" s="226">
        <v>4029</v>
      </c>
      <c r="AG46" s="226">
        <v>3706</v>
      </c>
      <c r="AH46" s="226">
        <v>3304</v>
      </c>
      <c r="AI46" s="226">
        <v>2970</v>
      </c>
      <c r="AJ46" s="226">
        <v>2542</v>
      </c>
      <c r="AK46" s="226">
        <v>1953</v>
      </c>
      <c r="AL46" s="226">
        <v>1523</v>
      </c>
      <c r="AM46" s="226">
        <v>1145</v>
      </c>
      <c r="AN46" s="226">
        <v>774</v>
      </c>
      <c r="AO46" s="226">
        <v>465</v>
      </c>
      <c r="AP46" s="226">
        <v>404</v>
      </c>
      <c r="AQ46" s="226">
        <v>41</v>
      </c>
      <c r="AR46" s="226">
        <v>384</v>
      </c>
      <c r="AS46" s="226">
        <v>393</v>
      </c>
      <c r="AT46" s="130">
        <v>826</v>
      </c>
      <c r="AU46" s="130">
        <v>25996</v>
      </c>
      <c r="AV46" s="130">
        <v>1669</v>
      </c>
      <c r="AW46" s="130">
        <v>1732</v>
      </c>
      <c r="AX46" s="130">
        <v>12285</v>
      </c>
      <c r="AY46" s="295">
        <v>1037</v>
      </c>
    </row>
    <row r="47" spans="2:51" s="131" customFormat="1" x14ac:dyDescent="0.25">
      <c r="B47" s="299" t="s">
        <v>14</v>
      </c>
      <c r="C47" s="147" t="s">
        <v>273</v>
      </c>
      <c r="D47" s="230">
        <v>29115</v>
      </c>
      <c r="E47" s="229" t="s">
        <v>255</v>
      </c>
      <c r="F47" s="227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32"/>
      <c r="AT47" s="233"/>
      <c r="AU47" s="233"/>
      <c r="AV47" s="233"/>
      <c r="AW47" s="233"/>
      <c r="AX47" s="233"/>
      <c r="AY47" s="300"/>
    </row>
    <row r="48" spans="2:51" ht="15.75" thickBot="1" x14ac:dyDescent="0.3">
      <c r="B48" s="303" t="s">
        <v>14</v>
      </c>
      <c r="C48" s="147" t="s">
        <v>273</v>
      </c>
      <c r="D48" s="230">
        <v>27068</v>
      </c>
      <c r="E48" s="154" t="s">
        <v>68</v>
      </c>
      <c r="F48" s="227" t="s">
        <v>27</v>
      </c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3"/>
      <c r="AU48" s="233"/>
      <c r="AV48" s="233"/>
      <c r="AW48" s="233"/>
      <c r="AX48" s="233"/>
      <c r="AY48" s="300"/>
    </row>
    <row r="49" spans="2:51" ht="15.75" thickBot="1" x14ac:dyDescent="0.3">
      <c r="B49" s="166" t="s">
        <v>0</v>
      </c>
      <c r="C49" s="167" t="s">
        <v>269</v>
      </c>
      <c r="D49" s="144" t="s">
        <v>1</v>
      </c>
      <c r="E49" s="144" t="s">
        <v>190</v>
      </c>
      <c r="F49" s="145"/>
      <c r="G49" s="144">
        <f>SUM(G50:G60)</f>
        <v>295681</v>
      </c>
      <c r="H49" s="144">
        <f>SUM(H50:H60)</f>
        <v>25615</v>
      </c>
      <c r="I49" s="144">
        <f t="shared" ref="I49:AY49" si="16">SUM(I50:I60)</f>
        <v>3475</v>
      </c>
      <c r="J49" s="144">
        <f t="shared" si="16"/>
        <v>3930</v>
      </c>
      <c r="K49" s="144">
        <f t="shared" si="16"/>
        <v>4181</v>
      </c>
      <c r="L49" s="144">
        <f t="shared" si="16"/>
        <v>4506</v>
      </c>
      <c r="M49" s="144">
        <f t="shared" si="16"/>
        <v>4643</v>
      </c>
      <c r="N49" s="144">
        <f t="shared" si="16"/>
        <v>4880</v>
      </c>
      <c r="O49" s="144">
        <f t="shared" si="16"/>
        <v>4004</v>
      </c>
      <c r="P49" s="144">
        <f t="shared" si="16"/>
        <v>3914</v>
      </c>
      <c r="Q49" s="144">
        <f t="shared" si="16"/>
        <v>3912</v>
      </c>
      <c r="R49" s="144">
        <f t="shared" si="16"/>
        <v>3953</v>
      </c>
      <c r="S49" s="144">
        <f t="shared" si="16"/>
        <v>3882</v>
      </c>
      <c r="T49" s="144">
        <f t="shared" si="16"/>
        <v>3997</v>
      </c>
      <c r="U49" s="144">
        <f t="shared" si="16"/>
        <v>3977</v>
      </c>
      <c r="V49" s="144">
        <f t="shared" si="16"/>
        <v>3914</v>
      </c>
      <c r="W49" s="144">
        <f t="shared" si="16"/>
        <v>3950</v>
      </c>
      <c r="X49" s="144">
        <f t="shared" si="16"/>
        <v>3941</v>
      </c>
      <c r="Y49" s="144">
        <f t="shared" si="16"/>
        <v>3947</v>
      </c>
      <c r="Z49" s="144">
        <f t="shared" si="16"/>
        <v>3935</v>
      </c>
      <c r="AA49" s="144">
        <f t="shared" si="16"/>
        <v>4147</v>
      </c>
      <c r="AB49" s="144">
        <f t="shared" si="16"/>
        <v>4294</v>
      </c>
      <c r="AC49" s="144">
        <f t="shared" si="16"/>
        <v>23665</v>
      </c>
      <c r="AD49" s="144">
        <f t="shared" si="16"/>
        <v>26171</v>
      </c>
      <c r="AE49" s="144">
        <f t="shared" si="16"/>
        <v>25097</v>
      </c>
      <c r="AF49" s="144">
        <f t="shared" si="16"/>
        <v>24608</v>
      </c>
      <c r="AG49" s="144">
        <f t="shared" si="16"/>
        <v>22635</v>
      </c>
      <c r="AH49" s="144">
        <f t="shared" si="16"/>
        <v>20183</v>
      </c>
      <c r="AI49" s="144">
        <f t="shared" si="16"/>
        <v>18145</v>
      </c>
      <c r="AJ49" s="144">
        <f t="shared" si="16"/>
        <v>15529</v>
      </c>
      <c r="AK49" s="144">
        <f t="shared" si="16"/>
        <v>11933</v>
      </c>
      <c r="AL49" s="144">
        <f t="shared" si="16"/>
        <v>9302</v>
      </c>
      <c r="AM49" s="144">
        <f t="shared" si="16"/>
        <v>6992</v>
      </c>
      <c r="AN49" s="144">
        <f t="shared" si="16"/>
        <v>4730</v>
      </c>
      <c r="AO49" s="144">
        <f t="shared" si="16"/>
        <v>2840</v>
      </c>
      <c r="AP49" s="144">
        <f t="shared" si="16"/>
        <v>2469</v>
      </c>
      <c r="AQ49" s="144">
        <f t="shared" si="16"/>
        <v>248</v>
      </c>
      <c r="AR49" s="144">
        <f t="shared" si="16"/>
        <v>2344</v>
      </c>
      <c r="AS49" s="144">
        <f t="shared" si="16"/>
        <v>2399</v>
      </c>
      <c r="AT49" s="144">
        <f t="shared" si="16"/>
        <v>5044</v>
      </c>
      <c r="AU49" s="144">
        <f t="shared" si="16"/>
        <v>158795</v>
      </c>
      <c r="AV49" s="144">
        <f t="shared" si="16"/>
        <v>10195</v>
      </c>
      <c r="AW49" s="144">
        <f t="shared" si="16"/>
        <v>10578</v>
      </c>
      <c r="AX49" s="144">
        <f t="shared" si="16"/>
        <v>75039</v>
      </c>
      <c r="AY49" s="297">
        <f t="shared" si="16"/>
        <v>6334</v>
      </c>
    </row>
    <row r="50" spans="2:51" x14ac:dyDescent="0.25">
      <c r="B50" s="298" t="s">
        <v>14</v>
      </c>
      <c r="C50" s="147" t="s">
        <v>190</v>
      </c>
      <c r="D50" s="158">
        <v>5966</v>
      </c>
      <c r="E50" s="147" t="s">
        <v>67</v>
      </c>
      <c r="F50" s="148" t="s">
        <v>48</v>
      </c>
      <c r="G50" s="147">
        <f t="shared" ref="G50:G54" si="17">SUM(I50:AP50)</f>
        <v>29854</v>
      </c>
      <c r="H50" s="147">
        <f t="shared" ref="H50:H54" si="18">SUM(I50:N50)</f>
        <v>2587</v>
      </c>
      <c r="I50" s="147">
        <v>351</v>
      </c>
      <c r="J50" s="147">
        <v>397</v>
      </c>
      <c r="K50" s="147">
        <v>422</v>
      </c>
      <c r="L50" s="147">
        <v>455</v>
      </c>
      <c r="M50" s="147">
        <v>469</v>
      </c>
      <c r="N50" s="147">
        <v>493</v>
      </c>
      <c r="O50" s="147">
        <v>404</v>
      </c>
      <c r="P50" s="147">
        <v>395</v>
      </c>
      <c r="Q50" s="147">
        <v>395</v>
      </c>
      <c r="R50" s="147">
        <v>399</v>
      </c>
      <c r="S50" s="147">
        <v>392</v>
      </c>
      <c r="T50" s="147">
        <v>404</v>
      </c>
      <c r="U50" s="147">
        <v>401</v>
      </c>
      <c r="V50" s="147">
        <v>395</v>
      </c>
      <c r="W50" s="147">
        <v>399</v>
      </c>
      <c r="X50" s="147">
        <v>398</v>
      </c>
      <c r="Y50" s="147">
        <v>399</v>
      </c>
      <c r="Z50" s="147">
        <v>397</v>
      </c>
      <c r="AA50" s="147">
        <v>419</v>
      </c>
      <c r="AB50" s="147">
        <v>434</v>
      </c>
      <c r="AC50" s="147">
        <v>2389</v>
      </c>
      <c r="AD50" s="147">
        <v>2642</v>
      </c>
      <c r="AE50" s="147">
        <v>2534</v>
      </c>
      <c r="AF50" s="147">
        <v>2484</v>
      </c>
      <c r="AG50" s="147">
        <v>2285</v>
      </c>
      <c r="AH50" s="147">
        <v>2038</v>
      </c>
      <c r="AI50" s="147">
        <v>1832</v>
      </c>
      <c r="AJ50" s="147">
        <v>1568</v>
      </c>
      <c r="AK50" s="147">
        <v>1205</v>
      </c>
      <c r="AL50" s="147">
        <v>939</v>
      </c>
      <c r="AM50" s="147">
        <v>706</v>
      </c>
      <c r="AN50" s="147">
        <v>478</v>
      </c>
      <c r="AO50" s="147">
        <v>287</v>
      </c>
      <c r="AP50" s="147">
        <v>249</v>
      </c>
      <c r="AQ50" s="147">
        <v>25</v>
      </c>
      <c r="AR50" s="147">
        <v>237</v>
      </c>
      <c r="AS50" s="147">
        <v>242</v>
      </c>
      <c r="AT50" s="130">
        <v>509</v>
      </c>
      <c r="AU50" s="130">
        <v>16032</v>
      </c>
      <c r="AV50" s="130">
        <v>1029</v>
      </c>
      <c r="AW50" s="130">
        <v>1068</v>
      </c>
      <c r="AX50" s="130">
        <v>7576</v>
      </c>
      <c r="AY50" s="295">
        <v>639</v>
      </c>
    </row>
    <row r="51" spans="2:51" x14ac:dyDescent="0.25">
      <c r="B51" s="299" t="s">
        <v>14</v>
      </c>
      <c r="C51" s="226" t="s">
        <v>190</v>
      </c>
      <c r="D51" s="230">
        <v>5962</v>
      </c>
      <c r="E51" s="226" t="s">
        <v>64</v>
      </c>
      <c r="F51" s="227" t="s">
        <v>29</v>
      </c>
      <c r="G51" s="226">
        <f t="shared" si="17"/>
        <v>19030</v>
      </c>
      <c r="H51" s="226">
        <f t="shared" si="18"/>
        <v>1649</v>
      </c>
      <c r="I51" s="226">
        <v>224</v>
      </c>
      <c r="J51" s="226">
        <v>253</v>
      </c>
      <c r="K51" s="226">
        <v>269</v>
      </c>
      <c r="L51" s="226">
        <v>290</v>
      </c>
      <c r="M51" s="226">
        <v>299</v>
      </c>
      <c r="N51" s="226">
        <v>314</v>
      </c>
      <c r="O51" s="226">
        <v>258</v>
      </c>
      <c r="P51" s="226">
        <v>252</v>
      </c>
      <c r="Q51" s="226">
        <v>252</v>
      </c>
      <c r="R51" s="226">
        <v>254</v>
      </c>
      <c r="S51" s="226">
        <v>250</v>
      </c>
      <c r="T51" s="226">
        <v>257</v>
      </c>
      <c r="U51" s="226">
        <v>256</v>
      </c>
      <c r="V51" s="226">
        <v>252</v>
      </c>
      <c r="W51" s="226">
        <v>254</v>
      </c>
      <c r="X51" s="226">
        <v>254</v>
      </c>
      <c r="Y51" s="226">
        <v>254</v>
      </c>
      <c r="Z51" s="226">
        <v>253</v>
      </c>
      <c r="AA51" s="226">
        <v>267</v>
      </c>
      <c r="AB51" s="226">
        <v>276</v>
      </c>
      <c r="AC51" s="226">
        <v>1523</v>
      </c>
      <c r="AD51" s="226">
        <v>1684</v>
      </c>
      <c r="AE51" s="226">
        <v>1615</v>
      </c>
      <c r="AF51" s="226">
        <v>1584</v>
      </c>
      <c r="AG51" s="226">
        <v>1457</v>
      </c>
      <c r="AH51" s="226">
        <v>1299</v>
      </c>
      <c r="AI51" s="226">
        <v>1168</v>
      </c>
      <c r="AJ51" s="226">
        <v>999</v>
      </c>
      <c r="AK51" s="226">
        <v>768</v>
      </c>
      <c r="AL51" s="226">
        <v>599</v>
      </c>
      <c r="AM51" s="226">
        <v>450</v>
      </c>
      <c r="AN51" s="226">
        <v>304</v>
      </c>
      <c r="AO51" s="226">
        <v>183</v>
      </c>
      <c r="AP51" s="226">
        <v>159</v>
      </c>
      <c r="AQ51" s="226">
        <v>16</v>
      </c>
      <c r="AR51" s="226">
        <v>151</v>
      </c>
      <c r="AS51" s="226">
        <v>154</v>
      </c>
      <c r="AT51" s="130">
        <v>325</v>
      </c>
      <c r="AU51" s="130">
        <v>10220</v>
      </c>
      <c r="AV51" s="130">
        <v>656</v>
      </c>
      <c r="AW51" s="130">
        <v>681</v>
      </c>
      <c r="AX51" s="130">
        <v>4829</v>
      </c>
      <c r="AY51" s="295">
        <v>408</v>
      </c>
    </row>
    <row r="52" spans="2:51" x14ac:dyDescent="0.25">
      <c r="B52" s="299" t="s">
        <v>14</v>
      </c>
      <c r="C52" s="226" t="s">
        <v>190</v>
      </c>
      <c r="D52" s="230">
        <v>28434</v>
      </c>
      <c r="E52" s="226" t="s">
        <v>65</v>
      </c>
      <c r="F52" s="227" t="s">
        <v>29</v>
      </c>
      <c r="G52" s="226">
        <f t="shared" si="17"/>
        <v>18956</v>
      </c>
      <c r="H52" s="226">
        <f t="shared" si="18"/>
        <v>1643</v>
      </c>
      <c r="I52" s="226">
        <v>223</v>
      </c>
      <c r="J52" s="226">
        <v>252</v>
      </c>
      <c r="K52" s="226">
        <v>268</v>
      </c>
      <c r="L52" s="226">
        <v>289</v>
      </c>
      <c r="M52" s="226">
        <v>298</v>
      </c>
      <c r="N52" s="226">
        <v>313</v>
      </c>
      <c r="O52" s="226">
        <v>257</v>
      </c>
      <c r="P52" s="226">
        <v>251</v>
      </c>
      <c r="Q52" s="226">
        <v>251</v>
      </c>
      <c r="R52" s="226">
        <v>253</v>
      </c>
      <c r="S52" s="226">
        <v>249</v>
      </c>
      <c r="T52" s="226">
        <v>256</v>
      </c>
      <c r="U52" s="226">
        <v>255</v>
      </c>
      <c r="V52" s="226">
        <v>251</v>
      </c>
      <c r="W52" s="226">
        <v>253</v>
      </c>
      <c r="X52" s="226">
        <v>253</v>
      </c>
      <c r="Y52" s="226">
        <v>253</v>
      </c>
      <c r="Z52" s="226">
        <v>252</v>
      </c>
      <c r="AA52" s="226">
        <v>266</v>
      </c>
      <c r="AB52" s="226">
        <v>275</v>
      </c>
      <c r="AC52" s="226">
        <v>1517</v>
      </c>
      <c r="AD52" s="226">
        <v>1678</v>
      </c>
      <c r="AE52" s="226">
        <v>1609</v>
      </c>
      <c r="AF52" s="226">
        <v>1578</v>
      </c>
      <c r="AG52" s="226">
        <v>1451</v>
      </c>
      <c r="AH52" s="226">
        <v>1294</v>
      </c>
      <c r="AI52" s="226">
        <v>1163</v>
      </c>
      <c r="AJ52" s="226">
        <v>996</v>
      </c>
      <c r="AK52" s="226">
        <v>765</v>
      </c>
      <c r="AL52" s="226">
        <v>596</v>
      </c>
      <c r="AM52" s="226">
        <v>448</v>
      </c>
      <c r="AN52" s="226">
        <v>303</v>
      </c>
      <c r="AO52" s="226">
        <v>182</v>
      </c>
      <c r="AP52" s="226">
        <v>158</v>
      </c>
      <c r="AQ52" s="226">
        <v>16</v>
      </c>
      <c r="AR52" s="226">
        <v>150</v>
      </c>
      <c r="AS52" s="226">
        <v>154</v>
      </c>
      <c r="AT52" s="130">
        <v>323</v>
      </c>
      <c r="AU52" s="130">
        <v>10180</v>
      </c>
      <c r="AV52" s="130">
        <v>654</v>
      </c>
      <c r="AW52" s="130">
        <v>678</v>
      </c>
      <c r="AX52" s="130">
        <v>4811</v>
      </c>
      <c r="AY52" s="295">
        <v>406</v>
      </c>
    </row>
    <row r="53" spans="2:51" x14ac:dyDescent="0.25">
      <c r="B53" s="299" t="s">
        <v>14</v>
      </c>
      <c r="C53" s="226" t="s">
        <v>190</v>
      </c>
      <c r="D53" s="230">
        <v>5964</v>
      </c>
      <c r="E53" s="226" t="s">
        <v>66</v>
      </c>
      <c r="F53" s="227" t="s">
        <v>29</v>
      </c>
      <c r="G53" s="226">
        <f t="shared" si="17"/>
        <v>10860</v>
      </c>
      <c r="H53" s="226">
        <f t="shared" si="18"/>
        <v>940</v>
      </c>
      <c r="I53" s="226">
        <v>128</v>
      </c>
      <c r="J53" s="226">
        <v>144</v>
      </c>
      <c r="K53" s="226">
        <v>154</v>
      </c>
      <c r="L53" s="226">
        <v>165</v>
      </c>
      <c r="M53" s="226">
        <v>170</v>
      </c>
      <c r="N53" s="226">
        <v>179</v>
      </c>
      <c r="O53" s="226">
        <v>147</v>
      </c>
      <c r="P53" s="226">
        <v>144</v>
      </c>
      <c r="Q53" s="226">
        <v>144</v>
      </c>
      <c r="R53" s="226">
        <v>145</v>
      </c>
      <c r="S53" s="226">
        <v>143</v>
      </c>
      <c r="T53" s="226">
        <v>147</v>
      </c>
      <c r="U53" s="226">
        <v>146</v>
      </c>
      <c r="V53" s="226">
        <v>144</v>
      </c>
      <c r="W53" s="226">
        <v>145</v>
      </c>
      <c r="X53" s="226">
        <v>145</v>
      </c>
      <c r="Y53" s="226">
        <v>145</v>
      </c>
      <c r="Z53" s="226">
        <v>145</v>
      </c>
      <c r="AA53" s="226">
        <v>152</v>
      </c>
      <c r="AB53" s="226">
        <v>158</v>
      </c>
      <c r="AC53" s="226">
        <v>869</v>
      </c>
      <c r="AD53" s="226">
        <v>961</v>
      </c>
      <c r="AE53" s="226">
        <v>922</v>
      </c>
      <c r="AF53" s="226">
        <v>904</v>
      </c>
      <c r="AG53" s="226">
        <v>831</v>
      </c>
      <c r="AH53" s="226">
        <v>741</v>
      </c>
      <c r="AI53" s="226">
        <v>666</v>
      </c>
      <c r="AJ53" s="226">
        <v>570</v>
      </c>
      <c r="AK53" s="226">
        <v>438</v>
      </c>
      <c r="AL53" s="226">
        <v>342</v>
      </c>
      <c r="AM53" s="226">
        <v>257</v>
      </c>
      <c r="AN53" s="226">
        <v>174</v>
      </c>
      <c r="AO53" s="226">
        <v>104</v>
      </c>
      <c r="AP53" s="226">
        <v>91</v>
      </c>
      <c r="AQ53" s="226">
        <v>9</v>
      </c>
      <c r="AR53" s="226">
        <v>86</v>
      </c>
      <c r="AS53" s="226">
        <v>88</v>
      </c>
      <c r="AT53" s="130">
        <v>185</v>
      </c>
      <c r="AU53" s="130">
        <v>5831</v>
      </c>
      <c r="AV53" s="130">
        <v>374</v>
      </c>
      <c r="AW53" s="130">
        <v>388</v>
      </c>
      <c r="AX53" s="130">
        <v>2756</v>
      </c>
      <c r="AY53" s="295">
        <v>233</v>
      </c>
    </row>
    <row r="54" spans="2:51" x14ac:dyDescent="0.25">
      <c r="B54" s="299" t="s">
        <v>14</v>
      </c>
      <c r="C54" s="226" t="s">
        <v>190</v>
      </c>
      <c r="D54" s="230">
        <v>5930</v>
      </c>
      <c r="E54" s="226" t="s">
        <v>61</v>
      </c>
      <c r="F54" s="227" t="s">
        <v>27</v>
      </c>
      <c r="G54" s="226">
        <f t="shared" si="17"/>
        <v>23738</v>
      </c>
      <c r="H54" s="226">
        <f t="shared" si="18"/>
        <v>2058</v>
      </c>
      <c r="I54" s="226">
        <v>279</v>
      </c>
      <c r="J54" s="226">
        <v>316</v>
      </c>
      <c r="K54" s="226">
        <v>336</v>
      </c>
      <c r="L54" s="226">
        <v>362</v>
      </c>
      <c r="M54" s="226">
        <v>373</v>
      </c>
      <c r="N54" s="226">
        <v>392</v>
      </c>
      <c r="O54" s="226">
        <v>321</v>
      </c>
      <c r="P54" s="226">
        <v>314</v>
      </c>
      <c r="Q54" s="226">
        <v>314</v>
      </c>
      <c r="R54" s="226">
        <v>317</v>
      </c>
      <c r="S54" s="226">
        <v>312</v>
      </c>
      <c r="T54" s="226">
        <v>321</v>
      </c>
      <c r="U54" s="226">
        <v>319</v>
      </c>
      <c r="V54" s="226">
        <v>314</v>
      </c>
      <c r="W54" s="226">
        <v>317</v>
      </c>
      <c r="X54" s="226">
        <v>316</v>
      </c>
      <c r="Y54" s="226">
        <v>317</v>
      </c>
      <c r="Z54" s="226">
        <v>316</v>
      </c>
      <c r="AA54" s="226">
        <v>333</v>
      </c>
      <c r="AB54" s="226">
        <v>345</v>
      </c>
      <c r="AC54" s="226">
        <v>1900</v>
      </c>
      <c r="AD54" s="226">
        <v>2101</v>
      </c>
      <c r="AE54" s="226">
        <v>2015</v>
      </c>
      <c r="AF54" s="226">
        <v>1975</v>
      </c>
      <c r="AG54" s="226">
        <v>1817</v>
      </c>
      <c r="AH54" s="226">
        <v>1620</v>
      </c>
      <c r="AI54" s="226">
        <v>1457</v>
      </c>
      <c r="AJ54" s="226">
        <v>1247</v>
      </c>
      <c r="AK54" s="226">
        <v>958</v>
      </c>
      <c r="AL54" s="226">
        <v>747</v>
      </c>
      <c r="AM54" s="226">
        <v>561</v>
      </c>
      <c r="AN54" s="226">
        <v>380</v>
      </c>
      <c r="AO54" s="226">
        <v>228</v>
      </c>
      <c r="AP54" s="226">
        <v>198</v>
      </c>
      <c r="AQ54" s="226">
        <v>20</v>
      </c>
      <c r="AR54" s="226">
        <v>188</v>
      </c>
      <c r="AS54" s="226">
        <v>193</v>
      </c>
      <c r="AT54" s="130">
        <v>405</v>
      </c>
      <c r="AU54" s="130">
        <v>12748</v>
      </c>
      <c r="AV54" s="130">
        <v>819</v>
      </c>
      <c r="AW54" s="130">
        <v>849</v>
      </c>
      <c r="AX54" s="130">
        <v>6024</v>
      </c>
      <c r="AY54" s="295">
        <v>508</v>
      </c>
    </row>
    <row r="55" spans="2:51" x14ac:dyDescent="0.25">
      <c r="B55" s="299" t="s">
        <v>14</v>
      </c>
      <c r="C55" s="226" t="s">
        <v>190</v>
      </c>
      <c r="D55" s="230">
        <v>29166</v>
      </c>
      <c r="E55" s="229" t="s">
        <v>247</v>
      </c>
      <c r="F55" s="227" t="s">
        <v>27</v>
      </c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32"/>
      <c r="AT55" s="233"/>
      <c r="AU55" s="233"/>
      <c r="AV55" s="233"/>
      <c r="AW55" s="233"/>
      <c r="AX55" s="233"/>
      <c r="AY55" s="300"/>
    </row>
    <row r="56" spans="2:51" x14ac:dyDescent="0.25">
      <c r="B56" s="299" t="s">
        <v>14</v>
      </c>
      <c r="C56" s="226" t="s">
        <v>190</v>
      </c>
      <c r="D56" s="230">
        <v>5851</v>
      </c>
      <c r="E56" s="226" t="s">
        <v>59</v>
      </c>
      <c r="F56" s="227" t="s">
        <v>29</v>
      </c>
      <c r="G56" s="226">
        <f t="shared" ref="G56:G57" si="19">SUM(I56:AP56)</f>
        <v>85036</v>
      </c>
      <c r="H56" s="226">
        <f t="shared" ref="H56:H57" si="20">SUM(I56:N56)</f>
        <v>7365</v>
      </c>
      <c r="I56" s="226">
        <v>999</v>
      </c>
      <c r="J56" s="226">
        <v>1130</v>
      </c>
      <c r="K56" s="226">
        <v>1202</v>
      </c>
      <c r="L56" s="226">
        <v>1296</v>
      </c>
      <c r="M56" s="226">
        <v>1335</v>
      </c>
      <c r="N56" s="226">
        <v>1403</v>
      </c>
      <c r="O56" s="226">
        <v>1152</v>
      </c>
      <c r="P56" s="226">
        <v>1126</v>
      </c>
      <c r="Q56" s="226">
        <v>1125</v>
      </c>
      <c r="R56" s="226">
        <v>1137</v>
      </c>
      <c r="S56" s="226">
        <v>1116</v>
      </c>
      <c r="T56" s="226">
        <v>1150</v>
      </c>
      <c r="U56" s="226">
        <v>1144</v>
      </c>
      <c r="V56" s="226">
        <v>1126</v>
      </c>
      <c r="W56" s="226">
        <v>1136</v>
      </c>
      <c r="X56" s="226">
        <v>1133</v>
      </c>
      <c r="Y56" s="226">
        <v>1135</v>
      </c>
      <c r="Z56" s="226">
        <v>1132</v>
      </c>
      <c r="AA56" s="226">
        <v>1193</v>
      </c>
      <c r="AB56" s="226">
        <v>1235</v>
      </c>
      <c r="AC56" s="226">
        <v>6806</v>
      </c>
      <c r="AD56" s="226">
        <v>7527</v>
      </c>
      <c r="AE56" s="226">
        <v>7217</v>
      </c>
      <c r="AF56" s="226">
        <v>7077</v>
      </c>
      <c r="AG56" s="226">
        <v>6510</v>
      </c>
      <c r="AH56" s="226">
        <v>5805</v>
      </c>
      <c r="AI56" s="226">
        <v>5218</v>
      </c>
      <c r="AJ56" s="226">
        <v>4466</v>
      </c>
      <c r="AK56" s="226">
        <v>3432</v>
      </c>
      <c r="AL56" s="226">
        <v>2675</v>
      </c>
      <c r="AM56" s="226">
        <v>2011</v>
      </c>
      <c r="AN56" s="226">
        <v>1360</v>
      </c>
      <c r="AO56" s="226">
        <v>817</v>
      </c>
      <c r="AP56" s="226">
        <v>710</v>
      </c>
      <c r="AQ56" s="226">
        <v>71</v>
      </c>
      <c r="AR56" s="226">
        <v>674</v>
      </c>
      <c r="AS56" s="226">
        <v>690</v>
      </c>
      <c r="AT56" s="130">
        <v>1451</v>
      </c>
      <c r="AU56" s="130">
        <v>45669</v>
      </c>
      <c r="AV56" s="130">
        <v>2932</v>
      </c>
      <c r="AW56" s="130">
        <v>3042</v>
      </c>
      <c r="AX56" s="130">
        <v>21581</v>
      </c>
      <c r="AY56" s="295">
        <v>1822</v>
      </c>
    </row>
    <row r="57" spans="2:51" x14ac:dyDescent="0.25">
      <c r="B57" s="299" t="s">
        <v>14</v>
      </c>
      <c r="C57" s="226" t="s">
        <v>190</v>
      </c>
      <c r="D57" s="230">
        <v>5929</v>
      </c>
      <c r="E57" s="226" t="s">
        <v>60</v>
      </c>
      <c r="F57" s="227" t="s">
        <v>29</v>
      </c>
      <c r="G57" s="226">
        <f t="shared" si="19"/>
        <v>52760</v>
      </c>
      <c r="H57" s="226">
        <f t="shared" si="20"/>
        <v>4570</v>
      </c>
      <c r="I57" s="226">
        <v>620</v>
      </c>
      <c r="J57" s="226">
        <v>701</v>
      </c>
      <c r="K57" s="226">
        <v>746</v>
      </c>
      <c r="L57" s="226">
        <v>804</v>
      </c>
      <c r="M57" s="226">
        <v>828</v>
      </c>
      <c r="N57" s="226">
        <v>871</v>
      </c>
      <c r="O57" s="226">
        <v>714</v>
      </c>
      <c r="P57" s="226">
        <v>698</v>
      </c>
      <c r="Q57" s="226">
        <v>698</v>
      </c>
      <c r="R57" s="226">
        <v>706</v>
      </c>
      <c r="S57" s="226">
        <v>693</v>
      </c>
      <c r="T57" s="226">
        <v>713</v>
      </c>
      <c r="U57" s="226">
        <v>710</v>
      </c>
      <c r="V57" s="226">
        <v>698</v>
      </c>
      <c r="W57" s="226">
        <v>705</v>
      </c>
      <c r="X57" s="226">
        <v>703</v>
      </c>
      <c r="Y57" s="226">
        <v>704</v>
      </c>
      <c r="Z57" s="226">
        <v>702</v>
      </c>
      <c r="AA57" s="226">
        <v>740</v>
      </c>
      <c r="AB57" s="226">
        <v>766</v>
      </c>
      <c r="AC57" s="226">
        <v>4223</v>
      </c>
      <c r="AD57" s="226">
        <v>4670</v>
      </c>
      <c r="AE57" s="226">
        <v>4478</v>
      </c>
      <c r="AF57" s="226">
        <v>4391</v>
      </c>
      <c r="AG57" s="226">
        <v>4039</v>
      </c>
      <c r="AH57" s="226">
        <v>3601</v>
      </c>
      <c r="AI57" s="226">
        <v>3238</v>
      </c>
      <c r="AJ57" s="226">
        <v>2771</v>
      </c>
      <c r="AK57" s="226">
        <v>2129</v>
      </c>
      <c r="AL57" s="226">
        <v>1660</v>
      </c>
      <c r="AM57" s="226">
        <v>1248</v>
      </c>
      <c r="AN57" s="226">
        <v>844</v>
      </c>
      <c r="AO57" s="226">
        <v>507</v>
      </c>
      <c r="AP57" s="226">
        <v>441</v>
      </c>
      <c r="AQ57" s="226">
        <v>44</v>
      </c>
      <c r="AR57" s="226">
        <v>418</v>
      </c>
      <c r="AS57" s="226">
        <v>428</v>
      </c>
      <c r="AT57" s="130">
        <v>900</v>
      </c>
      <c r="AU57" s="130">
        <v>28335</v>
      </c>
      <c r="AV57" s="130">
        <v>1819</v>
      </c>
      <c r="AW57" s="130">
        <v>1888</v>
      </c>
      <c r="AX57" s="130">
        <v>13390</v>
      </c>
      <c r="AY57" s="295">
        <v>1130</v>
      </c>
    </row>
    <row r="58" spans="2:51" s="131" customFormat="1" x14ac:dyDescent="0.25">
      <c r="B58" s="299" t="s">
        <v>14</v>
      </c>
      <c r="C58" s="226" t="s">
        <v>190</v>
      </c>
      <c r="D58" s="230">
        <v>29167</v>
      </c>
      <c r="E58" s="229" t="s">
        <v>254</v>
      </c>
      <c r="F58" s="227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32"/>
      <c r="AT58" s="233"/>
      <c r="AU58" s="233"/>
      <c r="AV58" s="233"/>
      <c r="AW58" s="233"/>
      <c r="AX58" s="233"/>
      <c r="AY58" s="300"/>
    </row>
    <row r="59" spans="2:51" x14ac:dyDescent="0.25">
      <c r="B59" s="299" t="s">
        <v>14</v>
      </c>
      <c r="C59" s="226" t="s">
        <v>190</v>
      </c>
      <c r="D59" s="230">
        <v>6849</v>
      </c>
      <c r="E59" s="226" t="s">
        <v>63</v>
      </c>
      <c r="F59" s="227" t="s">
        <v>27</v>
      </c>
      <c r="G59" s="226">
        <f t="shared" ref="G59:G60" si="21">SUM(I59:AP59)</f>
        <v>17632</v>
      </c>
      <c r="H59" s="226">
        <f t="shared" ref="H59:H60" si="22">SUM(I59:N59)</f>
        <v>1527</v>
      </c>
      <c r="I59" s="226">
        <v>207</v>
      </c>
      <c r="J59" s="226">
        <v>234</v>
      </c>
      <c r="K59" s="226">
        <v>249</v>
      </c>
      <c r="L59" s="226">
        <v>269</v>
      </c>
      <c r="M59" s="226">
        <v>277</v>
      </c>
      <c r="N59" s="226">
        <v>291</v>
      </c>
      <c r="O59" s="226">
        <v>239</v>
      </c>
      <c r="P59" s="226">
        <v>233</v>
      </c>
      <c r="Q59" s="226">
        <v>233</v>
      </c>
      <c r="R59" s="226">
        <v>236</v>
      </c>
      <c r="S59" s="226">
        <v>231</v>
      </c>
      <c r="T59" s="226">
        <v>238</v>
      </c>
      <c r="U59" s="226">
        <v>237</v>
      </c>
      <c r="V59" s="226">
        <v>233</v>
      </c>
      <c r="W59" s="226">
        <v>236</v>
      </c>
      <c r="X59" s="226">
        <v>235</v>
      </c>
      <c r="Y59" s="226">
        <v>235</v>
      </c>
      <c r="Z59" s="226">
        <v>235</v>
      </c>
      <c r="AA59" s="226">
        <v>247</v>
      </c>
      <c r="AB59" s="226">
        <v>256</v>
      </c>
      <c r="AC59" s="226">
        <v>1411</v>
      </c>
      <c r="AD59" s="226">
        <v>1561</v>
      </c>
      <c r="AE59" s="226">
        <v>1497</v>
      </c>
      <c r="AF59" s="226">
        <v>1468</v>
      </c>
      <c r="AG59" s="226">
        <v>1350</v>
      </c>
      <c r="AH59" s="226">
        <v>1204</v>
      </c>
      <c r="AI59" s="226">
        <v>1082</v>
      </c>
      <c r="AJ59" s="226">
        <v>926</v>
      </c>
      <c r="AK59" s="226">
        <v>712</v>
      </c>
      <c r="AL59" s="226">
        <v>555</v>
      </c>
      <c r="AM59" s="226">
        <v>417</v>
      </c>
      <c r="AN59" s="226">
        <v>282</v>
      </c>
      <c r="AO59" s="226">
        <v>169</v>
      </c>
      <c r="AP59" s="226">
        <v>147</v>
      </c>
      <c r="AQ59" s="226">
        <v>15</v>
      </c>
      <c r="AR59" s="226">
        <v>140</v>
      </c>
      <c r="AS59" s="226">
        <v>143</v>
      </c>
      <c r="AT59" s="130">
        <v>301</v>
      </c>
      <c r="AU59" s="130">
        <v>9471</v>
      </c>
      <c r="AV59" s="130">
        <v>608</v>
      </c>
      <c r="AW59" s="130">
        <v>631</v>
      </c>
      <c r="AX59" s="130">
        <v>4475</v>
      </c>
      <c r="AY59" s="295">
        <v>378</v>
      </c>
    </row>
    <row r="60" spans="2:51" ht="15.75" thickBot="1" x14ac:dyDescent="0.3">
      <c r="B60" s="299" t="s">
        <v>14</v>
      </c>
      <c r="C60" s="226" t="s">
        <v>190</v>
      </c>
      <c r="D60" s="230">
        <v>5933</v>
      </c>
      <c r="E60" s="226" t="s">
        <v>62</v>
      </c>
      <c r="F60" s="227" t="s">
        <v>29</v>
      </c>
      <c r="G60" s="226">
        <f t="shared" si="21"/>
        <v>37815</v>
      </c>
      <c r="H60" s="226">
        <f t="shared" si="22"/>
        <v>3276</v>
      </c>
      <c r="I60" s="226">
        <v>444</v>
      </c>
      <c r="J60" s="226">
        <v>503</v>
      </c>
      <c r="K60" s="226">
        <v>535</v>
      </c>
      <c r="L60" s="226">
        <v>576</v>
      </c>
      <c r="M60" s="226">
        <v>594</v>
      </c>
      <c r="N60" s="226">
        <v>624</v>
      </c>
      <c r="O60" s="226">
        <v>512</v>
      </c>
      <c r="P60" s="226">
        <v>501</v>
      </c>
      <c r="Q60" s="226">
        <v>500</v>
      </c>
      <c r="R60" s="226">
        <v>506</v>
      </c>
      <c r="S60" s="226">
        <v>496</v>
      </c>
      <c r="T60" s="226">
        <v>511</v>
      </c>
      <c r="U60" s="226">
        <v>509</v>
      </c>
      <c r="V60" s="226">
        <v>501</v>
      </c>
      <c r="W60" s="226">
        <v>505</v>
      </c>
      <c r="X60" s="226">
        <v>504</v>
      </c>
      <c r="Y60" s="226">
        <v>505</v>
      </c>
      <c r="Z60" s="226">
        <v>503</v>
      </c>
      <c r="AA60" s="226">
        <v>530</v>
      </c>
      <c r="AB60" s="226">
        <v>549</v>
      </c>
      <c r="AC60" s="226">
        <v>3027</v>
      </c>
      <c r="AD60" s="226">
        <v>3347</v>
      </c>
      <c r="AE60" s="226">
        <v>3210</v>
      </c>
      <c r="AF60" s="226">
        <v>3147</v>
      </c>
      <c r="AG60" s="226">
        <v>2895</v>
      </c>
      <c r="AH60" s="226">
        <v>2581</v>
      </c>
      <c r="AI60" s="226">
        <v>2321</v>
      </c>
      <c r="AJ60" s="226">
        <v>1986</v>
      </c>
      <c r="AK60" s="226">
        <v>1526</v>
      </c>
      <c r="AL60" s="226">
        <v>1189</v>
      </c>
      <c r="AM60" s="226">
        <v>894</v>
      </c>
      <c r="AN60" s="226">
        <v>605</v>
      </c>
      <c r="AO60" s="226">
        <v>363</v>
      </c>
      <c r="AP60" s="226">
        <v>316</v>
      </c>
      <c r="AQ60" s="226">
        <v>32</v>
      </c>
      <c r="AR60" s="226">
        <v>300</v>
      </c>
      <c r="AS60" s="226">
        <v>307</v>
      </c>
      <c r="AT60" s="130">
        <v>645</v>
      </c>
      <c r="AU60" s="130">
        <v>20309</v>
      </c>
      <c r="AV60" s="130">
        <v>1304</v>
      </c>
      <c r="AW60" s="130">
        <v>1353</v>
      </c>
      <c r="AX60" s="130">
        <v>9597</v>
      </c>
      <c r="AY60" s="295">
        <v>810</v>
      </c>
    </row>
    <row r="61" spans="2:51" ht="15.75" thickBot="1" x14ac:dyDescent="0.3">
      <c r="B61" s="132" t="s">
        <v>0</v>
      </c>
      <c r="C61" s="133" t="s">
        <v>269</v>
      </c>
      <c r="D61" s="134" t="s">
        <v>1</v>
      </c>
      <c r="E61" s="144" t="s">
        <v>191</v>
      </c>
      <c r="F61" s="145"/>
      <c r="G61" s="144">
        <f>SUM(G62:G73)</f>
        <v>206568</v>
      </c>
      <c r="H61" s="144">
        <f>SUM(H62:H73)</f>
        <v>14546</v>
      </c>
      <c r="I61" s="144">
        <f t="shared" ref="I61:AY61" si="23">SUM(I62:I73)</f>
        <v>1818</v>
      </c>
      <c r="J61" s="144">
        <f t="shared" si="23"/>
        <v>2108</v>
      </c>
      <c r="K61" s="144">
        <f t="shared" si="23"/>
        <v>2393</v>
      </c>
      <c r="L61" s="144">
        <f t="shared" si="23"/>
        <v>2697</v>
      </c>
      <c r="M61" s="144">
        <f t="shared" si="23"/>
        <v>2765</v>
      </c>
      <c r="N61" s="144">
        <f t="shared" si="23"/>
        <v>2765</v>
      </c>
      <c r="O61" s="144">
        <f t="shared" si="23"/>
        <v>2087</v>
      </c>
      <c r="P61" s="144">
        <f t="shared" si="23"/>
        <v>2093</v>
      </c>
      <c r="Q61" s="144">
        <f t="shared" si="23"/>
        <v>2168</v>
      </c>
      <c r="R61" s="144">
        <f t="shared" si="23"/>
        <v>2194</v>
      </c>
      <c r="S61" s="144">
        <f t="shared" si="23"/>
        <v>2204</v>
      </c>
      <c r="T61" s="144">
        <f t="shared" si="23"/>
        <v>2314</v>
      </c>
      <c r="U61" s="144">
        <f t="shared" si="23"/>
        <v>2382</v>
      </c>
      <c r="V61" s="144">
        <f t="shared" si="23"/>
        <v>2355</v>
      </c>
      <c r="W61" s="144">
        <f t="shared" si="23"/>
        <v>2511</v>
      </c>
      <c r="X61" s="144">
        <f t="shared" si="23"/>
        <v>2400</v>
      </c>
      <c r="Y61" s="144">
        <f t="shared" si="23"/>
        <v>2506</v>
      </c>
      <c r="Z61" s="144">
        <f t="shared" si="23"/>
        <v>2641</v>
      </c>
      <c r="AA61" s="144">
        <f t="shared" si="23"/>
        <v>2672</v>
      </c>
      <c r="AB61" s="144">
        <f t="shared" si="23"/>
        <v>2813</v>
      </c>
      <c r="AC61" s="144">
        <f t="shared" si="23"/>
        <v>15334</v>
      </c>
      <c r="AD61" s="144">
        <f t="shared" si="23"/>
        <v>16266</v>
      </c>
      <c r="AE61" s="144">
        <f t="shared" si="23"/>
        <v>15882</v>
      </c>
      <c r="AF61" s="144">
        <f t="shared" si="23"/>
        <v>15989</v>
      </c>
      <c r="AG61" s="144">
        <f t="shared" si="23"/>
        <v>15647</v>
      </c>
      <c r="AH61" s="144">
        <f t="shared" si="23"/>
        <v>14975</v>
      </c>
      <c r="AI61" s="144">
        <f t="shared" si="23"/>
        <v>13404</v>
      </c>
      <c r="AJ61" s="144">
        <f t="shared" si="23"/>
        <v>12051</v>
      </c>
      <c r="AK61" s="144">
        <f t="shared" si="23"/>
        <v>10070</v>
      </c>
      <c r="AL61" s="144">
        <f t="shared" si="23"/>
        <v>9051</v>
      </c>
      <c r="AM61" s="144">
        <f t="shared" si="23"/>
        <v>7701</v>
      </c>
      <c r="AN61" s="144">
        <f t="shared" si="23"/>
        <v>5569</v>
      </c>
      <c r="AO61" s="144">
        <f t="shared" si="23"/>
        <v>3374</v>
      </c>
      <c r="AP61" s="144">
        <f t="shared" si="23"/>
        <v>3369</v>
      </c>
      <c r="AQ61" s="144">
        <f t="shared" si="23"/>
        <v>143</v>
      </c>
      <c r="AR61" s="144">
        <f t="shared" si="23"/>
        <v>1216</v>
      </c>
      <c r="AS61" s="144">
        <f t="shared" si="23"/>
        <v>1021</v>
      </c>
      <c r="AT61" s="144">
        <f t="shared" si="23"/>
        <v>2737</v>
      </c>
      <c r="AU61" s="144">
        <f t="shared" si="23"/>
        <v>106444</v>
      </c>
      <c r="AV61" s="144">
        <f t="shared" si="23"/>
        <v>5760</v>
      </c>
      <c r="AW61" s="144">
        <f t="shared" si="23"/>
        <v>6747</v>
      </c>
      <c r="AX61" s="144">
        <f t="shared" si="23"/>
        <v>49770</v>
      </c>
      <c r="AY61" s="297">
        <f t="shared" si="23"/>
        <v>3441</v>
      </c>
    </row>
    <row r="62" spans="2:51" x14ac:dyDescent="0.25">
      <c r="B62" s="304" t="s">
        <v>69</v>
      </c>
      <c r="C62" s="138" t="s">
        <v>271</v>
      </c>
      <c r="D62" s="156">
        <v>5906</v>
      </c>
      <c r="E62" s="138" t="s">
        <v>72</v>
      </c>
      <c r="F62" s="139" t="s">
        <v>27</v>
      </c>
      <c r="G62" s="138">
        <f t="shared" ref="G62:G63" si="24">SUM(I62:AP62)</f>
        <v>13151</v>
      </c>
      <c r="H62" s="138">
        <f t="shared" ref="H62:H63" si="25">SUM(I62:N62)</f>
        <v>902</v>
      </c>
      <c r="I62" s="138">
        <v>104</v>
      </c>
      <c r="J62" s="138">
        <v>131</v>
      </c>
      <c r="K62" s="138">
        <v>150</v>
      </c>
      <c r="L62" s="138">
        <v>168</v>
      </c>
      <c r="M62" s="138">
        <v>174</v>
      </c>
      <c r="N62" s="138">
        <v>175</v>
      </c>
      <c r="O62" s="138">
        <v>123</v>
      </c>
      <c r="P62" s="138">
        <v>124</v>
      </c>
      <c r="Q62" s="138">
        <v>128</v>
      </c>
      <c r="R62" s="138">
        <v>132</v>
      </c>
      <c r="S62" s="138">
        <v>135</v>
      </c>
      <c r="T62" s="138">
        <v>141</v>
      </c>
      <c r="U62" s="138">
        <v>143</v>
      </c>
      <c r="V62" s="138">
        <v>143</v>
      </c>
      <c r="W62" s="138">
        <v>151</v>
      </c>
      <c r="X62" s="138">
        <v>148</v>
      </c>
      <c r="Y62" s="138">
        <v>154</v>
      </c>
      <c r="Z62" s="138">
        <v>165</v>
      </c>
      <c r="AA62" s="138">
        <v>168</v>
      </c>
      <c r="AB62" s="138">
        <v>175</v>
      </c>
      <c r="AC62" s="138">
        <v>961</v>
      </c>
      <c r="AD62" s="138">
        <v>1003</v>
      </c>
      <c r="AE62" s="138">
        <v>996</v>
      </c>
      <c r="AF62" s="138">
        <v>1002</v>
      </c>
      <c r="AG62" s="138">
        <v>989</v>
      </c>
      <c r="AH62" s="138">
        <v>954</v>
      </c>
      <c r="AI62" s="138">
        <v>860</v>
      </c>
      <c r="AJ62" s="138">
        <v>792</v>
      </c>
      <c r="AK62" s="138">
        <v>661</v>
      </c>
      <c r="AL62" s="138">
        <v>610</v>
      </c>
      <c r="AM62" s="138">
        <v>529</v>
      </c>
      <c r="AN62" s="138">
        <v>386</v>
      </c>
      <c r="AO62" s="138">
        <v>237</v>
      </c>
      <c r="AP62" s="138">
        <v>239</v>
      </c>
      <c r="AQ62" s="138">
        <v>9</v>
      </c>
      <c r="AR62" s="138">
        <v>66</v>
      </c>
      <c r="AS62" s="138">
        <v>46</v>
      </c>
      <c r="AT62" s="130">
        <v>137</v>
      </c>
      <c r="AU62" s="130">
        <v>6652</v>
      </c>
      <c r="AV62" s="130">
        <v>343</v>
      </c>
      <c r="AW62" s="130">
        <v>416</v>
      </c>
      <c r="AX62" s="130">
        <v>3115</v>
      </c>
      <c r="AY62" s="295">
        <v>172</v>
      </c>
    </row>
    <row r="63" spans="2:51" x14ac:dyDescent="0.25">
      <c r="B63" s="299" t="s">
        <v>69</v>
      </c>
      <c r="C63" s="226" t="s">
        <v>271</v>
      </c>
      <c r="D63" s="230">
        <v>5903</v>
      </c>
      <c r="E63" s="226" t="s">
        <v>70</v>
      </c>
      <c r="F63" s="227" t="s">
        <v>29</v>
      </c>
      <c r="G63" s="226">
        <f t="shared" si="24"/>
        <v>52612</v>
      </c>
      <c r="H63" s="226">
        <f t="shared" si="25"/>
        <v>3612</v>
      </c>
      <c r="I63" s="226">
        <v>413</v>
      </c>
      <c r="J63" s="226">
        <v>526</v>
      </c>
      <c r="K63" s="226">
        <v>602</v>
      </c>
      <c r="L63" s="226">
        <v>675</v>
      </c>
      <c r="M63" s="226">
        <v>694</v>
      </c>
      <c r="N63" s="226">
        <v>702</v>
      </c>
      <c r="O63" s="226">
        <v>493</v>
      </c>
      <c r="P63" s="226">
        <v>498</v>
      </c>
      <c r="Q63" s="226">
        <v>510</v>
      </c>
      <c r="R63" s="226">
        <v>526</v>
      </c>
      <c r="S63" s="226">
        <v>538</v>
      </c>
      <c r="T63" s="226">
        <v>563</v>
      </c>
      <c r="U63" s="226">
        <v>573</v>
      </c>
      <c r="V63" s="226">
        <v>571</v>
      </c>
      <c r="W63" s="226">
        <v>603</v>
      </c>
      <c r="X63" s="226">
        <v>594</v>
      </c>
      <c r="Y63" s="226">
        <v>618</v>
      </c>
      <c r="Z63" s="226">
        <v>658</v>
      </c>
      <c r="AA63" s="226">
        <v>671</v>
      </c>
      <c r="AB63" s="226">
        <v>702</v>
      </c>
      <c r="AC63" s="226">
        <v>3844</v>
      </c>
      <c r="AD63" s="226">
        <v>4010</v>
      </c>
      <c r="AE63" s="226">
        <v>3986</v>
      </c>
      <c r="AF63" s="226">
        <v>4007</v>
      </c>
      <c r="AG63" s="226">
        <v>3957</v>
      </c>
      <c r="AH63" s="226">
        <v>3816</v>
      </c>
      <c r="AI63" s="226">
        <v>3443</v>
      </c>
      <c r="AJ63" s="226">
        <v>3168</v>
      </c>
      <c r="AK63" s="226">
        <v>2642</v>
      </c>
      <c r="AL63" s="226">
        <v>2441</v>
      </c>
      <c r="AM63" s="226">
        <v>2117</v>
      </c>
      <c r="AN63" s="226">
        <v>1547</v>
      </c>
      <c r="AO63" s="226">
        <v>947</v>
      </c>
      <c r="AP63" s="226">
        <v>957</v>
      </c>
      <c r="AQ63" s="226">
        <v>35</v>
      </c>
      <c r="AR63" s="226">
        <v>265</v>
      </c>
      <c r="AS63" s="226">
        <v>183</v>
      </c>
      <c r="AT63" s="130">
        <v>548</v>
      </c>
      <c r="AU63" s="130">
        <v>26613</v>
      </c>
      <c r="AV63" s="130">
        <v>1373</v>
      </c>
      <c r="AW63" s="130">
        <v>1667</v>
      </c>
      <c r="AX63" s="130">
        <v>12464</v>
      </c>
      <c r="AY63" s="295">
        <v>689</v>
      </c>
    </row>
    <row r="64" spans="2:51" x14ac:dyDescent="0.25">
      <c r="B64" s="299" t="s">
        <v>69</v>
      </c>
      <c r="C64" s="226" t="s">
        <v>271</v>
      </c>
      <c r="D64" s="230">
        <v>27426</v>
      </c>
      <c r="E64" s="229" t="s">
        <v>75</v>
      </c>
      <c r="F64" s="227" t="s">
        <v>27</v>
      </c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32"/>
      <c r="AS64" s="232"/>
      <c r="AT64" s="233"/>
      <c r="AU64" s="233"/>
      <c r="AV64" s="233"/>
      <c r="AW64" s="233"/>
      <c r="AX64" s="233"/>
      <c r="AY64" s="300"/>
    </row>
    <row r="65" spans="2:51" x14ac:dyDescent="0.25">
      <c r="B65" s="299" t="s">
        <v>69</v>
      </c>
      <c r="C65" s="226" t="s">
        <v>271</v>
      </c>
      <c r="D65" s="230">
        <v>5907</v>
      </c>
      <c r="E65" s="226" t="s">
        <v>73</v>
      </c>
      <c r="F65" s="227" t="s">
        <v>27</v>
      </c>
      <c r="G65" s="226">
        <f t="shared" ref="G65:G72" si="26">SUM(I65:AP65)</f>
        <v>31097</v>
      </c>
      <c r="H65" s="226">
        <f t="shared" ref="H65:H72" si="27">SUM(I65:N65)</f>
        <v>2134</v>
      </c>
      <c r="I65" s="226">
        <v>245</v>
      </c>
      <c r="J65" s="226">
        <v>311</v>
      </c>
      <c r="K65" s="226">
        <v>355</v>
      </c>
      <c r="L65" s="226">
        <v>398</v>
      </c>
      <c r="M65" s="226">
        <v>410</v>
      </c>
      <c r="N65" s="226">
        <v>415</v>
      </c>
      <c r="O65" s="226">
        <v>291</v>
      </c>
      <c r="P65" s="226">
        <v>294</v>
      </c>
      <c r="Q65" s="226">
        <v>302</v>
      </c>
      <c r="R65" s="226">
        <v>311</v>
      </c>
      <c r="S65" s="226">
        <v>318</v>
      </c>
      <c r="T65" s="226">
        <v>333</v>
      </c>
      <c r="U65" s="226">
        <v>339</v>
      </c>
      <c r="V65" s="226">
        <v>337</v>
      </c>
      <c r="W65" s="226">
        <v>357</v>
      </c>
      <c r="X65" s="226">
        <v>351</v>
      </c>
      <c r="Y65" s="226">
        <v>365</v>
      </c>
      <c r="Z65" s="226">
        <v>389</v>
      </c>
      <c r="AA65" s="226">
        <v>397</v>
      </c>
      <c r="AB65" s="226">
        <v>415</v>
      </c>
      <c r="AC65" s="226">
        <v>2272</v>
      </c>
      <c r="AD65" s="226">
        <v>2371</v>
      </c>
      <c r="AE65" s="226">
        <v>2356</v>
      </c>
      <c r="AF65" s="226">
        <v>2369</v>
      </c>
      <c r="AG65" s="226">
        <v>2339</v>
      </c>
      <c r="AH65" s="226">
        <v>2256</v>
      </c>
      <c r="AI65" s="226">
        <v>2034</v>
      </c>
      <c r="AJ65" s="226">
        <v>1873</v>
      </c>
      <c r="AK65" s="226">
        <v>1562</v>
      </c>
      <c r="AL65" s="226">
        <v>1443</v>
      </c>
      <c r="AM65" s="226">
        <v>1251</v>
      </c>
      <c r="AN65" s="226">
        <v>914</v>
      </c>
      <c r="AO65" s="226">
        <v>559</v>
      </c>
      <c r="AP65" s="226">
        <v>565</v>
      </c>
      <c r="AQ65" s="226">
        <v>20</v>
      </c>
      <c r="AR65" s="226">
        <v>156</v>
      </c>
      <c r="AS65" s="226">
        <v>109</v>
      </c>
      <c r="AT65" s="130">
        <v>324</v>
      </c>
      <c r="AU65" s="130">
        <v>15729</v>
      </c>
      <c r="AV65" s="130">
        <v>811</v>
      </c>
      <c r="AW65" s="130">
        <v>985</v>
      </c>
      <c r="AX65" s="130">
        <v>7366</v>
      </c>
      <c r="AY65" s="295">
        <v>407</v>
      </c>
    </row>
    <row r="66" spans="2:51" x14ac:dyDescent="0.25">
      <c r="B66" s="299" t="s">
        <v>69</v>
      </c>
      <c r="C66" s="226" t="s">
        <v>271</v>
      </c>
      <c r="D66" s="230">
        <v>6616</v>
      </c>
      <c r="E66" s="226" t="s">
        <v>74</v>
      </c>
      <c r="F66" s="227" t="s">
        <v>29</v>
      </c>
      <c r="G66" s="226">
        <f t="shared" si="26"/>
        <v>31597</v>
      </c>
      <c r="H66" s="226">
        <f t="shared" si="27"/>
        <v>2169</v>
      </c>
      <c r="I66" s="226">
        <v>249</v>
      </c>
      <c r="J66" s="226">
        <v>316</v>
      </c>
      <c r="K66" s="226">
        <v>361</v>
      </c>
      <c r="L66" s="226">
        <v>405</v>
      </c>
      <c r="M66" s="226">
        <v>417</v>
      </c>
      <c r="N66" s="226">
        <v>421</v>
      </c>
      <c r="O66" s="226">
        <v>296</v>
      </c>
      <c r="P66" s="226">
        <v>299</v>
      </c>
      <c r="Q66" s="226">
        <v>307</v>
      </c>
      <c r="R66" s="226">
        <v>316</v>
      </c>
      <c r="S66" s="226">
        <v>324</v>
      </c>
      <c r="T66" s="226">
        <v>338</v>
      </c>
      <c r="U66" s="226">
        <v>344</v>
      </c>
      <c r="V66" s="226">
        <v>343</v>
      </c>
      <c r="W66" s="226">
        <v>363</v>
      </c>
      <c r="X66" s="226">
        <v>357</v>
      </c>
      <c r="Y66" s="226">
        <v>371</v>
      </c>
      <c r="Z66" s="226">
        <v>395</v>
      </c>
      <c r="AA66" s="226">
        <v>403</v>
      </c>
      <c r="AB66" s="226">
        <v>422</v>
      </c>
      <c r="AC66" s="226">
        <v>2308</v>
      </c>
      <c r="AD66" s="226">
        <v>2409</v>
      </c>
      <c r="AE66" s="226">
        <v>2394</v>
      </c>
      <c r="AF66" s="226">
        <v>2407</v>
      </c>
      <c r="AG66" s="226">
        <v>2376</v>
      </c>
      <c r="AH66" s="226">
        <v>2292</v>
      </c>
      <c r="AI66" s="226">
        <v>2067</v>
      </c>
      <c r="AJ66" s="226">
        <v>1903</v>
      </c>
      <c r="AK66" s="226">
        <v>1587</v>
      </c>
      <c r="AL66" s="226">
        <v>1466</v>
      </c>
      <c r="AM66" s="226">
        <v>1271</v>
      </c>
      <c r="AN66" s="226">
        <v>928</v>
      </c>
      <c r="AO66" s="226">
        <v>568</v>
      </c>
      <c r="AP66" s="226">
        <v>574</v>
      </c>
      <c r="AQ66" s="226">
        <v>21</v>
      </c>
      <c r="AR66" s="226">
        <v>159</v>
      </c>
      <c r="AS66" s="226">
        <v>111</v>
      </c>
      <c r="AT66" s="130">
        <v>329</v>
      </c>
      <c r="AU66" s="130">
        <v>15982</v>
      </c>
      <c r="AV66" s="130">
        <v>824</v>
      </c>
      <c r="AW66" s="130">
        <v>1000</v>
      </c>
      <c r="AX66" s="130">
        <v>7485</v>
      </c>
      <c r="AY66" s="295">
        <v>414</v>
      </c>
    </row>
    <row r="67" spans="2:51" x14ac:dyDescent="0.25">
      <c r="B67" s="299" t="s">
        <v>69</v>
      </c>
      <c r="C67" s="226" t="s">
        <v>271</v>
      </c>
      <c r="D67" s="230">
        <v>30995</v>
      </c>
      <c r="E67" s="226" t="s">
        <v>71</v>
      </c>
      <c r="F67" s="227" t="s">
        <v>29</v>
      </c>
      <c r="G67" s="226">
        <f t="shared" si="26"/>
        <v>38734</v>
      </c>
      <c r="H67" s="226">
        <f t="shared" si="27"/>
        <v>2658</v>
      </c>
      <c r="I67" s="226">
        <v>305</v>
      </c>
      <c r="J67" s="226">
        <v>387</v>
      </c>
      <c r="K67" s="226">
        <v>443</v>
      </c>
      <c r="L67" s="226">
        <v>496</v>
      </c>
      <c r="M67" s="226">
        <v>511</v>
      </c>
      <c r="N67" s="226">
        <v>516</v>
      </c>
      <c r="O67" s="226">
        <v>363</v>
      </c>
      <c r="P67" s="226">
        <v>366</v>
      </c>
      <c r="Q67" s="226">
        <v>376</v>
      </c>
      <c r="R67" s="226">
        <v>388</v>
      </c>
      <c r="S67" s="226">
        <v>397</v>
      </c>
      <c r="T67" s="226">
        <v>414</v>
      </c>
      <c r="U67" s="226">
        <v>422</v>
      </c>
      <c r="V67" s="226">
        <v>420</v>
      </c>
      <c r="W67" s="226">
        <v>445</v>
      </c>
      <c r="X67" s="226">
        <v>437</v>
      </c>
      <c r="Y67" s="226">
        <v>455</v>
      </c>
      <c r="Z67" s="226">
        <v>485</v>
      </c>
      <c r="AA67" s="226">
        <v>494</v>
      </c>
      <c r="AB67" s="226">
        <v>517</v>
      </c>
      <c r="AC67" s="226">
        <v>2830</v>
      </c>
      <c r="AD67" s="226">
        <v>2953</v>
      </c>
      <c r="AE67" s="226">
        <v>2934</v>
      </c>
      <c r="AF67" s="226">
        <v>2950</v>
      </c>
      <c r="AG67" s="226">
        <v>2913</v>
      </c>
      <c r="AH67" s="226">
        <v>2810</v>
      </c>
      <c r="AI67" s="226">
        <v>2534</v>
      </c>
      <c r="AJ67" s="226">
        <v>2333</v>
      </c>
      <c r="AK67" s="226">
        <v>1946</v>
      </c>
      <c r="AL67" s="226">
        <v>1797</v>
      </c>
      <c r="AM67" s="226">
        <v>1558</v>
      </c>
      <c r="AN67" s="226">
        <v>1138</v>
      </c>
      <c r="AO67" s="226">
        <v>697</v>
      </c>
      <c r="AP67" s="226">
        <v>704</v>
      </c>
      <c r="AQ67" s="226">
        <v>25</v>
      </c>
      <c r="AR67" s="226">
        <v>195</v>
      </c>
      <c r="AS67" s="226">
        <v>136</v>
      </c>
      <c r="AT67" s="130">
        <v>404</v>
      </c>
      <c r="AU67" s="130">
        <v>19591</v>
      </c>
      <c r="AV67" s="130">
        <v>1010</v>
      </c>
      <c r="AW67" s="130">
        <v>1226</v>
      </c>
      <c r="AX67" s="130">
        <v>9175</v>
      </c>
      <c r="AY67" s="295">
        <v>507</v>
      </c>
    </row>
    <row r="68" spans="2:51" s="131" customFormat="1" x14ac:dyDescent="0.25">
      <c r="B68" s="299" t="s">
        <v>69</v>
      </c>
      <c r="C68" s="226" t="s">
        <v>271</v>
      </c>
      <c r="D68" s="230">
        <v>26522</v>
      </c>
      <c r="E68" s="226" t="s">
        <v>266</v>
      </c>
      <c r="F68" s="227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226"/>
      <c r="AK68" s="226"/>
      <c r="AL68" s="226"/>
      <c r="AM68" s="226"/>
      <c r="AN68" s="226"/>
      <c r="AO68" s="226"/>
      <c r="AP68" s="226"/>
      <c r="AQ68" s="226"/>
      <c r="AR68" s="226"/>
      <c r="AS68" s="226"/>
      <c r="AT68" s="130"/>
      <c r="AU68" s="130"/>
      <c r="AV68" s="130"/>
      <c r="AW68" s="130"/>
      <c r="AX68" s="130"/>
      <c r="AY68" s="295"/>
    </row>
    <row r="69" spans="2:51" x14ac:dyDescent="0.25">
      <c r="B69" s="299" t="s">
        <v>76</v>
      </c>
      <c r="C69" s="226" t="s">
        <v>271</v>
      </c>
      <c r="D69" s="230">
        <v>5978</v>
      </c>
      <c r="E69" s="226" t="s">
        <v>77</v>
      </c>
      <c r="F69" s="227" t="s">
        <v>48</v>
      </c>
      <c r="G69" s="226">
        <f t="shared" si="26"/>
        <v>17716</v>
      </c>
      <c r="H69" s="226">
        <f t="shared" si="27"/>
        <v>1381</v>
      </c>
      <c r="I69" s="226">
        <v>225</v>
      </c>
      <c r="J69" s="226">
        <v>196</v>
      </c>
      <c r="K69" s="226">
        <v>218</v>
      </c>
      <c r="L69" s="226">
        <v>250</v>
      </c>
      <c r="M69" s="226">
        <v>251</v>
      </c>
      <c r="N69" s="226">
        <v>241</v>
      </c>
      <c r="O69" s="226">
        <v>235</v>
      </c>
      <c r="P69" s="226">
        <v>231</v>
      </c>
      <c r="Q69" s="226">
        <v>246</v>
      </c>
      <c r="R69" s="226">
        <v>235</v>
      </c>
      <c r="S69" s="226">
        <v>221</v>
      </c>
      <c r="T69" s="226">
        <v>236</v>
      </c>
      <c r="U69" s="226">
        <v>252</v>
      </c>
      <c r="V69" s="226">
        <v>244</v>
      </c>
      <c r="W69" s="226">
        <v>267</v>
      </c>
      <c r="X69" s="226">
        <v>231</v>
      </c>
      <c r="Y69" s="226">
        <v>244</v>
      </c>
      <c r="Z69" s="226">
        <v>246</v>
      </c>
      <c r="AA69" s="226">
        <v>243</v>
      </c>
      <c r="AB69" s="226">
        <v>262</v>
      </c>
      <c r="AC69" s="226">
        <v>1403</v>
      </c>
      <c r="AD69" s="226">
        <v>1584</v>
      </c>
      <c r="AE69" s="226">
        <v>1447</v>
      </c>
      <c r="AF69" s="226">
        <v>1464</v>
      </c>
      <c r="AG69" s="226">
        <v>1383</v>
      </c>
      <c r="AH69" s="226">
        <v>1281</v>
      </c>
      <c r="AI69" s="226">
        <v>1109</v>
      </c>
      <c r="AJ69" s="226">
        <v>891</v>
      </c>
      <c r="AK69" s="226">
        <v>752</v>
      </c>
      <c r="AL69" s="226">
        <v>582</v>
      </c>
      <c r="AM69" s="226">
        <v>438</v>
      </c>
      <c r="AN69" s="226">
        <v>295</v>
      </c>
      <c r="AO69" s="226">
        <v>164</v>
      </c>
      <c r="AP69" s="226">
        <v>149</v>
      </c>
      <c r="AQ69" s="226">
        <v>15</v>
      </c>
      <c r="AR69" s="226">
        <v>169</v>
      </c>
      <c r="AS69" s="226">
        <v>195</v>
      </c>
      <c r="AT69" s="130">
        <v>448</v>
      </c>
      <c r="AU69" s="130">
        <v>9842</v>
      </c>
      <c r="AV69" s="130">
        <v>629</v>
      </c>
      <c r="AW69" s="130">
        <v>654</v>
      </c>
      <c r="AX69" s="130">
        <v>4573</v>
      </c>
      <c r="AY69" s="295">
        <v>563</v>
      </c>
    </row>
    <row r="70" spans="2:51" x14ac:dyDescent="0.25">
      <c r="B70" s="299" t="s">
        <v>76</v>
      </c>
      <c r="C70" s="226" t="s">
        <v>271</v>
      </c>
      <c r="D70" s="230">
        <v>5980</v>
      </c>
      <c r="E70" s="226" t="s">
        <v>79</v>
      </c>
      <c r="F70" s="227" t="s">
        <v>27</v>
      </c>
      <c r="G70" s="226">
        <f t="shared" si="26"/>
        <v>4925</v>
      </c>
      <c r="H70" s="226">
        <f t="shared" si="27"/>
        <v>384</v>
      </c>
      <c r="I70" s="226">
        <v>63</v>
      </c>
      <c r="J70" s="226">
        <v>55</v>
      </c>
      <c r="K70" s="226">
        <v>60</v>
      </c>
      <c r="L70" s="226">
        <v>69</v>
      </c>
      <c r="M70" s="226">
        <v>70</v>
      </c>
      <c r="N70" s="226">
        <v>67</v>
      </c>
      <c r="O70" s="226">
        <v>65</v>
      </c>
      <c r="P70" s="226">
        <v>64</v>
      </c>
      <c r="Q70" s="226">
        <v>68</v>
      </c>
      <c r="R70" s="226">
        <v>65</v>
      </c>
      <c r="S70" s="226">
        <v>62</v>
      </c>
      <c r="T70" s="226">
        <v>66</v>
      </c>
      <c r="U70" s="226">
        <v>70</v>
      </c>
      <c r="V70" s="226">
        <v>68</v>
      </c>
      <c r="W70" s="226">
        <v>74</v>
      </c>
      <c r="X70" s="226">
        <v>64</v>
      </c>
      <c r="Y70" s="226">
        <v>68</v>
      </c>
      <c r="Z70" s="226">
        <v>69</v>
      </c>
      <c r="AA70" s="226">
        <v>67</v>
      </c>
      <c r="AB70" s="226">
        <v>73</v>
      </c>
      <c r="AC70" s="226">
        <v>390</v>
      </c>
      <c r="AD70" s="226">
        <v>440</v>
      </c>
      <c r="AE70" s="226">
        <v>402</v>
      </c>
      <c r="AF70" s="226">
        <v>407</v>
      </c>
      <c r="AG70" s="226">
        <v>384</v>
      </c>
      <c r="AH70" s="226">
        <v>356</v>
      </c>
      <c r="AI70" s="226">
        <v>309</v>
      </c>
      <c r="AJ70" s="226">
        <v>248</v>
      </c>
      <c r="AK70" s="226">
        <v>209</v>
      </c>
      <c r="AL70" s="226">
        <v>162</v>
      </c>
      <c r="AM70" s="226">
        <v>122</v>
      </c>
      <c r="AN70" s="226">
        <v>82</v>
      </c>
      <c r="AO70" s="226">
        <v>46</v>
      </c>
      <c r="AP70" s="226">
        <v>41</v>
      </c>
      <c r="AQ70" s="226">
        <v>4</v>
      </c>
      <c r="AR70" s="226">
        <v>47</v>
      </c>
      <c r="AS70" s="226">
        <v>55</v>
      </c>
      <c r="AT70" s="130">
        <v>124</v>
      </c>
      <c r="AU70" s="130">
        <v>2737</v>
      </c>
      <c r="AV70" s="130">
        <v>175</v>
      </c>
      <c r="AW70" s="130">
        <v>182</v>
      </c>
      <c r="AX70" s="130">
        <v>1272</v>
      </c>
      <c r="AY70" s="295">
        <v>157</v>
      </c>
    </row>
    <row r="71" spans="2:51" x14ac:dyDescent="0.25">
      <c r="B71" s="299" t="s">
        <v>76</v>
      </c>
      <c r="C71" s="226" t="s">
        <v>271</v>
      </c>
      <c r="D71" s="230">
        <v>5979</v>
      </c>
      <c r="E71" s="226" t="s">
        <v>78</v>
      </c>
      <c r="F71" s="227" t="s">
        <v>27</v>
      </c>
      <c r="G71" s="226">
        <f t="shared" si="26"/>
        <v>6731</v>
      </c>
      <c r="H71" s="226">
        <f t="shared" si="27"/>
        <v>526</v>
      </c>
      <c r="I71" s="226">
        <v>86</v>
      </c>
      <c r="J71" s="226">
        <v>75</v>
      </c>
      <c r="K71" s="226">
        <v>82</v>
      </c>
      <c r="L71" s="226">
        <v>95</v>
      </c>
      <c r="M71" s="226">
        <v>96</v>
      </c>
      <c r="N71" s="226">
        <v>92</v>
      </c>
      <c r="O71" s="226">
        <v>89</v>
      </c>
      <c r="P71" s="226">
        <v>87</v>
      </c>
      <c r="Q71" s="226">
        <v>93</v>
      </c>
      <c r="R71" s="226">
        <v>89</v>
      </c>
      <c r="S71" s="226">
        <v>84</v>
      </c>
      <c r="T71" s="226">
        <v>90</v>
      </c>
      <c r="U71" s="226">
        <v>96</v>
      </c>
      <c r="V71" s="226">
        <v>92</v>
      </c>
      <c r="W71" s="226">
        <v>101</v>
      </c>
      <c r="X71" s="226">
        <v>88</v>
      </c>
      <c r="Y71" s="226">
        <v>93</v>
      </c>
      <c r="Z71" s="226">
        <v>94</v>
      </c>
      <c r="AA71" s="226">
        <v>92</v>
      </c>
      <c r="AB71" s="226">
        <v>99</v>
      </c>
      <c r="AC71" s="226">
        <v>533</v>
      </c>
      <c r="AD71" s="226">
        <v>602</v>
      </c>
      <c r="AE71" s="226">
        <v>550</v>
      </c>
      <c r="AF71" s="226">
        <v>556</v>
      </c>
      <c r="AG71" s="226">
        <v>525</v>
      </c>
      <c r="AH71" s="226">
        <v>487</v>
      </c>
      <c r="AI71" s="226">
        <v>421</v>
      </c>
      <c r="AJ71" s="226">
        <v>339</v>
      </c>
      <c r="AK71" s="226">
        <v>286</v>
      </c>
      <c r="AL71" s="226">
        <v>221</v>
      </c>
      <c r="AM71" s="226">
        <v>167</v>
      </c>
      <c r="AN71" s="226">
        <v>112</v>
      </c>
      <c r="AO71" s="226">
        <v>63</v>
      </c>
      <c r="AP71" s="226">
        <v>56</v>
      </c>
      <c r="AQ71" s="226">
        <v>6</v>
      </c>
      <c r="AR71" s="226">
        <v>64</v>
      </c>
      <c r="AS71" s="226">
        <v>75</v>
      </c>
      <c r="AT71" s="130">
        <v>170</v>
      </c>
      <c r="AU71" s="130">
        <v>3739</v>
      </c>
      <c r="AV71" s="130">
        <v>239</v>
      </c>
      <c r="AW71" s="130">
        <v>248</v>
      </c>
      <c r="AX71" s="130">
        <v>1737</v>
      </c>
      <c r="AY71" s="295">
        <v>214</v>
      </c>
    </row>
    <row r="72" spans="2:51" x14ac:dyDescent="0.25">
      <c r="B72" s="299" t="s">
        <v>76</v>
      </c>
      <c r="C72" s="226" t="s">
        <v>271</v>
      </c>
      <c r="D72" s="230">
        <v>29117</v>
      </c>
      <c r="E72" s="226" t="s">
        <v>248</v>
      </c>
      <c r="F72" s="227" t="s">
        <v>29</v>
      </c>
      <c r="G72" s="226">
        <f t="shared" si="26"/>
        <v>10005</v>
      </c>
      <c r="H72" s="226">
        <f t="shared" si="27"/>
        <v>780</v>
      </c>
      <c r="I72" s="226">
        <v>128</v>
      </c>
      <c r="J72" s="226">
        <v>111</v>
      </c>
      <c r="K72" s="226">
        <v>122</v>
      </c>
      <c r="L72" s="226">
        <v>141</v>
      </c>
      <c r="M72" s="226">
        <v>142</v>
      </c>
      <c r="N72" s="226">
        <v>136</v>
      </c>
      <c r="O72" s="226">
        <v>132</v>
      </c>
      <c r="P72" s="226">
        <v>130</v>
      </c>
      <c r="Q72" s="226">
        <v>138</v>
      </c>
      <c r="R72" s="226">
        <v>132</v>
      </c>
      <c r="S72" s="226">
        <v>125</v>
      </c>
      <c r="T72" s="226">
        <v>133</v>
      </c>
      <c r="U72" s="226">
        <v>143</v>
      </c>
      <c r="V72" s="226">
        <v>137</v>
      </c>
      <c r="W72" s="226">
        <v>150</v>
      </c>
      <c r="X72" s="226">
        <v>130</v>
      </c>
      <c r="Y72" s="226">
        <v>138</v>
      </c>
      <c r="Z72" s="226">
        <v>140</v>
      </c>
      <c r="AA72" s="226">
        <v>137</v>
      </c>
      <c r="AB72" s="226">
        <v>148</v>
      </c>
      <c r="AC72" s="226">
        <v>793</v>
      </c>
      <c r="AD72" s="226">
        <v>894</v>
      </c>
      <c r="AE72" s="226">
        <v>817</v>
      </c>
      <c r="AF72" s="226">
        <v>827</v>
      </c>
      <c r="AG72" s="226">
        <v>781</v>
      </c>
      <c r="AH72" s="226">
        <v>723</v>
      </c>
      <c r="AI72" s="226">
        <v>627</v>
      </c>
      <c r="AJ72" s="226">
        <v>504</v>
      </c>
      <c r="AK72" s="226">
        <v>425</v>
      </c>
      <c r="AL72" s="226">
        <v>329</v>
      </c>
      <c r="AM72" s="226">
        <v>248</v>
      </c>
      <c r="AN72" s="226">
        <v>167</v>
      </c>
      <c r="AO72" s="226">
        <v>93</v>
      </c>
      <c r="AP72" s="226">
        <v>84</v>
      </c>
      <c r="AQ72" s="226">
        <v>8</v>
      </c>
      <c r="AR72" s="226">
        <v>95</v>
      </c>
      <c r="AS72" s="226">
        <v>111</v>
      </c>
      <c r="AT72" s="130">
        <v>253</v>
      </c>
      <c r="AU72" s="130">
        <v>5559</v>
      </c>
      <c r="AV72" s="130">
        <v>356</v>
      </c>
      <c r="AW72" s="130">
        <v>369</v>
      </c>
      <c r="AX72" s="130">
        <v>2583</v>
      </c>
      <c r="AY72" s="295">
        <v>318</v>
      </c>
    </row>
    <row r="73" spans="2:51" ht="15.75" thickBot="1" x14ac:dyDescent="0.3">
      <c r="B73" s="303" t="s">
        <v>76</v>
      </c>
      <c r="C73" s="226" t="s">
        <v>271</v>
      </c>
      <c r="D73" s="230">
        <v>29044</v>
      </c>
      <c r="E73" s="151" t="s">
        <v>80</v>
      </c>
      <c r="F73" s="227" t="s">
        <v>27</v>
      </c>
      <c r="G73" s="232"/>
      <c r="H73" s="232"/>
      <c r="I73" s="232" t="s">
        <v>256</v>
      </c>
      <c r="J73" s="232" t="s">
        <v>256</v>
      </c>
      <c r="K73" s="232" t="s">
        <v>256</v>
      </c>
      <c r="L73" s="232" t="s">
        <v>256</v>
      </c>
      <c r="M73" s="232" t="s">
        <v>256</v>
      </c>
      <c r="N73" s="232" t="s">
        <v>256</v>
      </c>
      <c r="O73" s="232" t="s">
        <v>256</v>
      </c>
      <c r="P73" s="232" t="s">
        <v>256</v>
      </c>
      <c r="Q73" s="232" t="s">
        <v>256</v>
      </c>
      <c r="R73" s="232" t="s">
        <v>256</v>
      </c>
      <c r="S73" s="232" t="s">
        <v>256</v>
      </c>
      <c r="T73" s="232" t="s">
        <v>256</v>
      </c>
      <c r="U73" s="232" t="s">
        <v>256</v>
      </c>
      <c r="V73" s="232" t="s">
        <v>256</v>
      </c>
      <c r="W73" s="232" t="s">
        <v>256</v>
      </c>
      <c r="X73" s="232" t="s">
        <v>256</v>
      </c>
      <c r="Y73" s="232" t="s">
        <v>256</v>
      </c>
      <c r="Z73" s="232" t="s">
        <v>256</v>
      </c>
      <c r="AA73" s="232" t="s">
        <v>256</v>
      </c>
      <c r="AB73" s="232" t="s">
        <v>256</v>
      </c>
      <c r="AC73" s="232" t="s">
        <v>256</v>
      </c>
      <c r="AD73" s="232" t="s">
        <v>256</v>
      </c>
      <c r="AE73" s="232" t="s">
        <v>256</v>
      </c>
      <c r="AF73" s="232" t="s">
        <v>256</v>
      </c>
      <c r="AG73" s="232" t="s">
        <v>256</v>
      </c>
      <c r="AH73" s="232" t="s">
        <v>256</v>
      </c>
      <c r="AI73" s="232" t="s">
        <v>256</v>
      </c>
      <c r="AJ73" s="232" t="s">
        <v>256</v>
      </c>
      <c r="AK73" s="232" t="s">
        <v>256</v>
      </c>
      <c r="AL73" s="232" t="s">
        <v>256</v>
      </c>
      <c r="AM73" s="232" t="s">
        <v>256</v>
      </c>
      <c r="AN73" s="232" t="s">
        <v>256</v>
      </c>
      <c r="AO73" s="232" t="s">
        <v>256</v>
      </c>
      <c r="AP73" s="232" t="s">
        <v>256</v>
      </c>
      <c r="AQ73" s="232" t="s">
        <v>256</v>
      </c>
      <c r="AR73" s="232" t="s">
        <v>256</v>
      </c>
      <c r="AS73" s="232" t="s">
        <v>256</v>
      </c>
      <c r="AT73" s="233" t="s">
        <v>256</v>
      </c>
      <c r="AU73" s="233" t="s">
        <v>256</v>
      </c>
      <c r="AV73" s="233" t="s">
        <v>256</v>
      </c>
      <c r="AW73" s="233" t="s">
        <v>256</v>
      </c>
      <c r="AX73" s="233" t="s">
        <v>256</v>
      </c>
      <c r="AY73" s="300"/>
    </row>
    <row r="74" spans="2:51" ht="15.75" thickBot="1" x14ac:dyDescent="0.3">
      <c r="B74" s="166" t="s">
        <v>0</v>
      </c>
      <c r="C74" s="167" t="s">
        <v>269</v>
      </c>
      <c r="D74" s="144" t="s">
        <v>1</v>
      </c>
      <c r="E74" s="144" t="s">
        <v>192</v>
      </c>
      <c r="F74" s="145"/>
      <c r="G74" s="144">
        <f>SUM(G75:G95)</f>
        <v>126971</v>
      </c>
      <c r="H74" s="144">
        <f t="shared" ref="H74:AY74" si="28">SUM(H75:H95)</f>
        <v>9593</v>
      </c>
      <c r="I74" s="144">
        <f t="shared" si="28"/>
        <v>1290</v>
      </c>
      <c r="J74" s="144">
        <f t="shared" si="28"/>
        <v>1414</v>
      </c>
      <c r="K74" s="144">
        <f t="shared" si="28"/>
        <v>1512</v>
      </c>
      <c r="L74" s="144">
        <f t="shared" si="28"/>
        <v>1682</v>
      </c>
      <c r="M74" s="144">
        <f t="shared" si="28"/>
        <v>1808</v>
      </c>
      <c r="N74" s="144">
        <f t="shared" si="28"/>
        <v>1887</v>
      </c>
      <c r="O74" s="144">
        <f t="shared" si="28"/>
        <v>1536</v>
      </c>
      <c r="P74" s="144">
        <f t="shared" si="28"/>
        <v>1479</v>
      </c>
      <c r="Q74" s="144">
        <f t="shared" si="28"/>
        <v>1529</v>
      </c>
      <c r="R74" s="144">
        <f t="shared" si="28"/>
        <v>1653</v>
      </c>
      <c r="S74" s="144">
        <f t="shared" si="28"/>
        <v>1599</v>
      </c>
      <c r="T74" s="144">
        <f t="shared" si="28"/>
        <v>1529</v>
      </c>
      <c r="U74" s="144">
        <f t="shared" si="28"/>
        <v>1559</v>
      </c>
      <c r="V74" s="144">
        <f t="shared" si="28"/>
        <v>1582</v>
      </c>
      <c r="W74" s="144">
        <f t="shared" si="28"/>
        <v>1586</v>
      </c>
      <c r="X74" s="144">
        <f t="shared" si="28"/>
        <v>1673</v>
      </c>
      <c r="Y74" s="144">
        <f t="shared" si="28"/>
        <v>1664</v>
      </c>
      <c r="Z74" s="144">
        <f t="shared" si="28"/>
        <v>1619</v>
      </c>
      <c r="AA74" s="144">
        <f t="shared" si="28"/>
        <v>1789</v>
      </c>
      <c r="AB74" s="144">
        <f t="shared" si="28"/>
        <v>1808</v>
      </c>
      <c r="AC74" s="144">
        <f t="shared" si="28"/>
        <v>9808</v>
      </c>
      <c r="AD74" s="144">
        <f t="shared" si="28"/>
        <v>10845</v>
      </c>
      <c r="AE74" s="144">
        <f t="shared" si="28"/>
        <v>10362</v>
      </c>
      <c r="AF74" s="144">
        <f t="shared" si="28"/>
        <v>10353</v>
      </c>
      <c r="AG74" s="144">
        <f t="shared" si="28"/>
        <v>10176</v>
      </c>
      <c r="AH74" s="144">
        <f t="shared" si="28"/>
        <v>9098</v>
      </c>
      <c r="AI74" s="144">
        <f t="shared" si="28"/>
        <v>8073</v>
      </c>
      <c r="AJ74" s="144">
        <f t="shared" si="28"/>
        <v>6901</v>
      </c>
      <c r="AK74" s="144">
        <f t="shared" si="28"/>
        <v>5478</v>
      </c>
      <c r="AL74" s="144">
        <f t="shared" si="28"/>
        <v>4525</v>
      </c>
      <c r="AM74" s="144">
        <f t="shared" si="28"/>
        <v>3595</v>
      </c>
      <c r="AN74" s="144">
        <f t="shared" si="28"/>
        <v>2501</v>
      </c>
      <c r="AO74" s="144">
        <f t="shared" si="28"/>
        <v>1544</v>
      </c>
      <c r="AP74" s="144">
        <f t="shared" si="28"/>
        <v>1514</v>
      </c>
      <c r="AQ74" s="144">
        <f t="shared" si="28"/>
        <v>74</v>
      </c>
      <c r="AR74" s="144">
        <f t="shared" si="28"/>
        <v>872</v>
      </c>
      <c r="AS74" s="144">
        <f t="shared" si="28"/>
        <v>909</v>
      </c>
      <c r="AT74" s="144">
        <f t="shared" si="28"/>
        <v>2150</v>
      </c>
      <c r="AU74" s="144">
        <f t="shared" si="28"/>
        <v>66783</v>
      </c>
      <c r="AV74" s="144">
        <f t="shared" si="28"/>
        <v>4013</v>
      </c>
      <c r="AW74" s="144">
        <f t="shared" si="28"/>
        <v>4388</v>
      </c>
      <c r="AX74" s="144">
        <f t="shared" si="28"/>
        <v>32095</v>
      </c>
      <c r="AY74" s="297">
        <f t="shared" si="28"/>
        <v>2778</v>
      </c>
    </row>
    <row r="75" spans="2:51" x14ac:dyDescent="0.25">
      <c r="B75" s="298" t="s">
        <v>20</v>
      </c>
      <c r="C75" s="147" t="s">
        <v>272</v>
      </c>
      <c r="D75" s="158">
        <v>5864</v>
      </c>
      <c r="E75" s="147" t="s">
        <v>95</v>
      </c>
      <c r="F75" s="148" t="s">
        <v>29</v>
      </c>
      <c r="G75" s="147">
        <f t="shared" ref="G75:G104" si="29">SUM(I75:AP75)</f>
        <v>6167</v>
      </c>
      <c r="H75" s="147">
        <f t="shared" ref="H75:H79" si="30">SUM(I75:N75)</f>
        <v>374</v>
      </c>
      <c r="I75" s="147">
        <v>50</v>
      </c>
      <c r="J75" s="147">
        <v>54</v>
      </c>
      <c r="K75" s="147">
        <v>58</v>
      </c>
      <c r="L75" s="147">
        <v>69</v>
      </c>
      <c r="M75" s="147">
        <v>70</v>
      </c>
      <c r="N75" s="147">
        <v>73</v>
      </c>
      <c r="O75" s="147">
        <v>83</v>
      </c>
      <c r="P75" s="147">
        <v>79</v>
      </c>
      <c r="Q75" s="147">
        <v>84</v>
      </c>
      <c r="R75" s="147">
        <v>87</v>
      </c>
      <c r="S75" s="147">
        <v>85</v>
      </c>
      <c r="T75" s="147">
        <v>81</v>
      </c>
      <c r="U75" s="147">
        <v>82</v>
      </c>
      <c r="V75" s="147">
        <v>82</v>
      </c>
      <c r="W75" s="147">
        <v>82</v>
      </c>
      <c r="X75" s="147">
        <v>82</v>
      </c>
      <c r="Y75" s="147">
        <v>84</v>
      </c>
      <c r="Z75" s="147">
        <v>83</v>
      </c>
      <c r="AA75" s="147">
        <v>92</v>
      </c>
      <c r="AB75" s="147">
        <v>92</v>
      </c>
      <c r="AC75" s="147">
        <v>499</v>
      </c>
      <c r="AD75" s="147">
        <v>565</v>
      </c>
      <c r="AE75" s="147">
        <v>523</v>
      </c>
      <c r="AF75" s="147">
        <v>526</v>
      </c>
      <c r="AG75" s="147">
        <v>496</v>
      </c>
      <c r="AH75" s="147">
        <v>430</v>
      </c>
      <c r="AI75" s="147">
        <v>388</v>
      </c>
      <c r="AJ75" s="147">
        <v>331</v>
      </c>
      <c r="AK75" s="147">
        <v>257</v>
      </c>
      <c r="AL75" s="147">
        <v>205</v>
      </c>
      <c r="AM75" s="147">
        <v>157</v>
      </c>
      <c r="AN75" s="147">
        <v>108</v>
      </c>
      <c r="AO75" s="147">
        <v>66</v>
      </c>
      <c r="AP75" s="147">
        <v>64</v>
      </c>
      <c r="AQ75" s="147">
        <v>4</v>
      </c>
      <c r="AR75" s="147">
        <v>47</v>
      </c>
      <c r="AS75" s="147">
        <v>48</v>
      </c>
      <c r="AT75" s="130">
        <v>114</v>
      </c>
      <c r="AU75" s="130">
        <v>3380</v>
      </c>
      <c r="AV75" s="130">
        <v>213</v>
      </c>
      <c r="AW75" s="130">
        <v>222</v>
      </c>
      <c r="AX75" s="130">
        <v>1631</v>
      </c>
      <c r="AY75" s="295">
        <v>149</v>
      </c>
    </row>
    <row r="76" spans="2:51" x14ac:dyDescent="0.25">
      <c r="B76" s="299" t="s">
        <v>20</v>
      </c>
      <c r="C76" s="226" t="s">
        <v>272</v>
      </c>
      <c r="D76" s="230">
        <v>5861</v>
      </c>
      <c r="E76" s="226" t="s">
        <v>92</v>
      </c>
      <c r="F76" s="227" t="s">
        <v>29</v>
      </c>
      <c r="G76" s="226">
        <f t="shared" si="29"/>
        <v>10169</v>
      </c>
      <c r="H76" s="226">
        <f t="shared" si="30"/>
        <v>618</v>
      </c>
      <c r="I76" s="226">
        <v>83</v>
      </c>
      <c r="J76" s="226">
        <v>89</v>
      </c>
      <c r="K76" s="226">
        <v>96</v>
      </c>
      <c r="L76" s="226">
        <v>114</v>
      </c>
      <c r="M76" s="226">
        <v>115</v>
      </c>
      <c r="N76" s="226">
        <v>121</v>
      </c>
      <c r="O76" s="226">
        <v>137</v>
      </c>
      <c r="P76" s="226">
        <v>130</v>
      </c>
      <c r="Q76" s="226">
        <v>139</v>
      </c>
      <c r="R76" s="226">
        <v>143</v>
      </c>
      <c r="S76" s="226">
        <v>140</v>
      </c>
      <c r="T76" s="226">
        <v>134</v>
      </c>
      <c r="U76" s="226">
        <v>135</v>
      </c>
      <c r="V76" s="226">
        <v>136</v>
      </c>
      <c r="W76" s="226">
        <v>136</v>
      </c>
      <c r="X76" s="226">
        <v>136</v>
      </c>
      <c r="Y76" s="226">
        <v>138</v>
      </c>
      <c r="Z76" s="226">
        <v>137</v>
      </c>
      <c r="AA76" s="226">
        <v>151</v>
      </c>
      <c r="AB76" s="226">
        <v>152</v>
      </c>
      <c r="AC76" s="226">
        <v>822</v>
      </c>
      <c r="AD76" s="226">
        <v>931</v>
      </c>
      <c r="AE76" s="226">
        <v>863</v>
      </c>
      <c r="AF76" s="226">
        <v>867</v>
      </c>
      <c r="AG76" s="226">
        <v>818</v>
      </c>
      <c r="AH76" s="226">
        <v>709</v>
      </c>
      <c r="AI76" s="226">
        <v>640</v>
      </c>
      <c r="AJ76" s="226">
        <v>545</v>
      </c>
      <c r="AK76" s="226">
        <v>424</v>
      </c>
      <c r="AL76" s="226">
        <v>338</v>
      </c>
      <c r="AM76" s="226">
        <v>259</v>
      </c>
      <c r="AN76" s="226">
        <v>177</v>
      </c>
      <c r="AO76" s="226">
        <v>108</v>
      </c>
      <c r="AP76" s="226">
        <v>106</v>
      </c>
      <c r="AQ76" s="226">
        <v>6</v>
      </c>
      <c r="AR76" s="226">
        <v>77</v>
      </c>
      <c r="AS76" s="226">
        <v>79</v>
      </c>
      <c r="AT76" s="130">
        <v>187</v>
      </c>
      <c r="AU76" s="130">
        <v>5574</v>
      </c>
      <c r="AV76" s="130">
        <v>351</v>
      </c>
      <c r="AW76" s="130">
        <v>365</v>
      </c>
      <c r="AX76" s="130">
        <v>2690</v>
      </c>
      <c r="AY76" s="295">
        <v>245</v>
      </c>
    </row>
    <row r="77" spans="2:51" x14ac:dyDescent="0.25">
      <c r="B77" s="299" t="s">
        <v>20</v>
      </c>
      <c r="C77" s="226" t="s">
        <v>272</v>
      </c>
      <c r="D77" s="230">
        <v>5870</v>
      </c>
      <c r="E77" s="226" t="s">
        <v>101</v>
      </c>
      <c r="F77" s="227" t="s">
        <v>27</v>
      </c>
      <c r="G77" s="226">
        <f t="shared" si="29"/>
        <v>4595</v>
      </c>
      <c r="H77" s="226">
        <f t="shared" si="30"/>
        <v>279</v>
      </c>
      <c r="I77" s="226">
        <v>38</v>
      </c>
      <c r="J77" s="226">
        <v>40</v>
      </c>
      <c r="K77" s="226">
        <v>43</v>
      </c>
      <c r="L77" s="226">
        <v>51</v>
      </c>
      <c r="M77" s="226">
        <v>52</v>
      </c>
      <c r="N77" s="226">
        <v>55</v>
      </c>
      <c r="O77" s="226">
        <v>62</v>
      </c>
      <c r="P77" s="226">
        <v>59</v>
      </c>
      <c r="Q77" s="226">
        <v>63</v>
      </c>
      <c r="R77" s="226">
        <v>64</v>
      </c>
      <c r="S77" s="226">
        <v>63</v>
      </c>
      <c r="T77" s="226">
        <v>61</v>
      </c>
      <c r="U77" s="226">
        <v>61</v>
      </c>
      <c r="V77" s="226">
        <v>61</v>
      </c>
      <c r="W77" s="226">
        <v>61</v>
      </c>
      <c r="X77" s="226">
        <v>61</v>
      </c>
      <c r="Y77" s="226">
        <v>63</v>
      </c>
      <c r="Z77" s="226">
        <v>62</v>
      </c>
      <c r="AA77" s="226">
        <v>68</v>
      </c>
      <c r="AB77" s="226">
        <v>69</v>
      </c>
      <c r="AC77" s="226">
        <v>372</v>
      </c>
      <c r="AD77" s="226">
        <v>421</v>
      </c>
      <c r="AE77" s="226">
        <v>390</v>
      </c>
      <c r="AF77" s="226">
        <v>392</v>
      </c>
      <c r="AG77" s="226">
        <v>369</v>
      </c>
      <c r="AH77" s="226">
        <v>320</v>
      </c>
      <c r="AI77" s="226">
        <v>289</v>
      </c>
      <c r="AJ77" s="226">
        <v>246</v>
      </c>
      <c r="AK77" s="226">
        <v>192</v>
      </c>
      <c r="AL77" s="226">
        <v>153</v>
      </c>
      <c r="AM77" s="226">
        <v>117</v>
      </c>
      <c r="AN77" s="226">
        <v>80</v>
      </c>
      <c r="AO77" s="226">
        <v>49</v>
      </c>
      <c r="AP77" s="226">
        <v>48</v>
      </c>
      <c r="AQ77" s="226">
        <v>3</v>
      </c>
      <c r="AR77" s="226">
        <v>35</v>
      </c>
      <c r="AS77" s="226">
        <v>36</v>
      </c>
      <c r="AT77" s="130">
        <v>85</v>
      </c>
      <c r="AU77" s="130">
        <v>2519</v>
      </c>
      <c r="AV77" s="130">
        <v>159</v>
      </c>
      <c r="AW77" s="130">
        <v>165</v>
      </c>
      <c r="AX77" s="130">
        <v>1215</v>
      </c>
      <c r="AY77" s="295">
        <v>111</v>
      </c>
    </row>
    <row r="78" spans="2:51" x14ac:dyDescent="0.25">
      <c r="B78" s="299" t="s">
        <v>20</v>
      </c>
      <c r="C78" s="226" t="s">
        <v>272</v>
      </c>
      <c r="D78" s="230">
        <v>5867</v>
      </c>
      <c r="E78" s="226" t="s">
        <v>98</v>
      </c>
      <c r="F78" s="227" t="s">
        <v>27</v>
      </c>
      <c r="G78" s="226">
        <f t="shared" si="29"/>
        <v>2779</v>
      </c>
      <c r="H78" s="226">
        <f t="shared" si="30"/>
        <v>169</v>
      </c>
      <c r="I78" s="226">
        <v>23</v>
      </c>
      <c r="J78" s="226">
        <v>24</v>
      </c>
      <c r="K78" s="226">
        <v>26</v>
      </c>
      <c r="L78" s="226">
        <v>31</v>
      </c>
      <c r="M78" s="226">
        <v>32</v>
      </c>
      <c r="N78" s="226">
        <v>33</v>
      </c>
      <c r="O78" s="226">
        <v>37</v>
      </c>
      <c r="P78" s="226">
        <v>36</v>
      </c>
      <c r="Q78" s="226">
        <v>38</v>
      </c>
      <c r="R78" s="226">
        <v>39</v>
      </c>
      <c r="S78" s="226">
        <v>38</v>
      </c>
      <c r="T78" s="226">
        <v>37</v>
      </c>
      <c r="U78" s="226">
        <v>37</v>
      </c>
      <c r="V78" s="226">
        <v>37</v>
      </c>
      <c r="W78" s="226">
        <v>37</v>
      </c>
      <c r="X78" s="226">
        <v>37</v>
      </c>
      <c r="Y78" s="226">
        <v>38</v>
      </c>
      <c r="Z78" s="226">
        <v>37</v>
      </c>
      <c r="AA78" s="226">
        <v>41</v>
      </c>
      <c r="AB78" s="226">
        <v>42</v>
      </c>
      <c r="AC78" s="226">
        <v>225</v>
      </c>
      <c r="AD78" s="226">
        <v>254</v>
      </c>
      <c r="AE78" s="226">
        <v>236</v>
      </c>
      <c r="AF78" s="226">
        <v>237</v>
      </c>
      <c r="AG78" s="226">
        <v>223</v>
      </c>
      <c r="AH78" s="226">
        <v>194</v>
      </c>
      <c r="AI78" s="226">
        <v>175</v>
      </c>
      <c r="AJ78" s="226">
        <v>149</v>
      </c>
      <c r="AK78" s="226">
        <v>116</v>
      </c>
      <c r="AL78" s="226">
        <v>92</v>
      </c>
      <c r="AM78" s="226">
        <v>71</v>
      </c>
      <c r="AN78" s="226">
        <v>48</v>
      </c>
      <c r="AO78" s="226">
        <v>30</v>
      </c>
      <c r="AP78" s="226">
        <v>29</v>
      </c>
      <c r="AQ78" s="226">
        <v>2</v>
      </c>
      <c r="AR78" s="226">
        <v>21</v>
      </c>
      <c r="AS78" s="226">
        <v>22</v>
      </c>
      <c r="AT78" s="130">
        <v>51</v>
      </c>
      <c r="AU78" s="130">
        <v>1523</v>
      </c>
      <c r="AV78" s="130">
        <v>96</v>
      </c>
      <c r="AW78" s="130">
        <v>100</v>
      </c>
      <c r="AX78" s="130">
        <v>735</v>
      </c>
      <c r="AY78" s="295">
        <v>67</v>
      </c>
    </row>
    <row r="79" spans="2:51" x14ac:dyDescent="0.25">
      <c r="B79" s="299" t="s">
        <v>20</v>
      </c>
      <c r="C79" s="226" t="s">
        <v>272</v>
      </c>
      <c r="D79" s="230">
        <v>5862</v>
      </c>
      <c r="E79" s="226" t="s">
        <v>93</v>
      </c>
      <c r="F79" s="227" t="s">
        <v>29</v>
      </c>
      <c r="G79" s="226">
        <f t="shared" si="29"/>
        <v>19502</v>
      </c>
      <c r="H79" s="226">
        <f t="shared" si="30"/>
        <v>1186</v>
      </c>
      <c r="I79" s="226">
        <v>159</v>
      </c>
      <c r="J79" s="226">
        <v>174</v>
      </c>
      <c r="K79" s="226">
        <v>182</v>
      </c>
      <c r="L79" s="226">
        <v>218</v>
      </c>
      <c r="M79" s="226">
        <v>221</v>
      </c>
      <c r="N79" s="226">
        <v>232</v>
      </c>
      <c r="O79" s="226">
        <v>262</v>
      </c>
      <c r="P79" s="226">
        <v>249</v>
      </c>
      <c r="Q79" s="226">
        <v>266</v>
      </c>
      <c r="R79" s="226">
        <v>274</v>
      </c>
      <c r="S79" s="226">
        <v>269</v>
      </c>
      <c r="T79" s="226">
        <v>258</v>
      </c>
      <c r="U79" s="226">
        <v>258</v>
      </c>
      <c r="V79" s="226">
        <v>260</v>
      </c>
      <c r="W79" s="226">
        <v>260</v>
      </c>
      <c r="X79" s="226">
        <v>261</v>
      </c>
      <c r="Y79" s="226">
        <v>265</v>
      </c>
      <c r="Z79" s="226">
        <v>263</v>
      </c>
      <c r="AA79" s="226">
        <v>290</v>
      </c>
      <c r="AB79" s="226">
        <v>292</v>
      </c>
      <c r="AC79" s="226">
        <v>1577</v>
      </c>
      <c r="AD79" s="226">
        <v>1785</v>
      </c>
      <c r="AE79" s="226">
        <v>1655</v>
      </c>
      <c r="AF79" s="226">
        <v>1662</v>
      </c>
      <c r="AG79" s="226">
        <v>1568</v>
      </c>
      <c r="AH79" s="226">
        <v>1360</v>
      </c>
      <c r="AI79" s="226">
        <v>1226</v>
      </c>
      <c r="AJ79" s="226">
        <v>1046</v>
      </c>
      <c r="AK79" s="226">
        <v>813</v>
      </c>
      <c r="AL79" s="226">
        <v>649</v>
      </c>
      <c r="AM79" s="226">
        <v>497</v>
      </c>
      <c r="AN79" s="226">
        <v>340</v>
      </c>
      <c r="AO79" s="226">
        <v>207</v>
      </c>
      <c r="AP79" s="226">
        <v>204</v>
      </c>
      <c r="AQ79" s="226">
        <v>11</v>
      </c>
      <c r="AR79" s="226">
        <v>147</v>
      </c>
      <c r="AS79" s="226">
        <v>152</v>
      </c>
      <c r="AT79" s="130">
        <v>359</v>
      </c>
      <c r="AU79" s="130">
        <v>10688</v>
      </c>
      <c r="AV79" s="130">
        <v>674</v>
      </c>
      <c r="AW79" s="130">
        <v>700</v>
      </c>
      <c r="AX79" s="130">
        <v>5157</v>
      </c>
      <c r="AY79" s="295">
        <v>471</v>
      </c>
    </row>
    <row r="80" spans="2:51" x14ac:dyDescent="0.25">
      <c r="B80" s="299" t="s">
        <v>20</v>
      </c>
      <c r="C80" s="226" t="s">
        <v>272</v>
      </c>
      <c r="D80" s="230">
        <v>5982</v>
      </c>
      <c r="E80" s="226" t="s">
        <v>102</v>
      </c>
      <c r="F80" s="227" t="s">
        <v>29</v>
      </c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2"/>
      <c r="Z80" s="232"/>
      <c r="AA80" s="232"/>
      <c r="AB80" s="232"/>
      <c r="AC80" s="232"/>
      <c r="AD80" s="232"/>
      <c r="AE80" s="232"/>
      <c r="AF80" s="232"/>
      <c r="AG80" s="232"/>
      <c r="AH80" s="232"/>
      <c r="AI80" s="232"/>
      <c r="AJ80" s="232"/>
      <c r="AK80" s="232"/>
      <c r="AL80" s="232"/>
      <c r="AM80" s="232"/>
      <c r="AN80" s="232"/>
      <c r="AO80" s="232"/>
      <c r="AP80" s="232"/>
      <c r="AQ80" s="232"/>
      <c r="AR80" s="232"/>
      <c r="AS80" s="232"/>
      <c r="AT80" s="233"/>
      <c r="AU80" s="233"/>
      <c r="AV80" s="233"/>
      <c r="AW80" s="233"/>
      <c r="AX80" s="233"/>
      <c r="AY80" s="300"/>
    </row>
    <row r="81" spans="2:51" x14ac:dyDescent="0.25">
      <c r="B81" s="299" t="s">
        <v>20</v>
      </c>
      <c r="C81" s="226" t="s">
        <v>272</v>
      </c>
      <c r="D81" s="230">
        <v>5868</v>
      </c>
      <c r="E81" s="226" t="s">
        <v>99</v>
      </c>
      <c r="F81" s="227" t="s">
        <v>27</v>
      </c>
      <c r="G81" s="226">
        <f t="shared" si="29"/>
        <v>6932</v>
      </c>
      <c r="H81" s="226">
        <f t="shared" ref="H81:H104" si="31">SUM(I81:N81)</f>
        <v>422</v>
      </c>
      <c r="I81" s="226">
        <v>57</v>
      </c>
      <c r="J81" s="226">
        <v>61</v>
      </c>
      <c r="K81" s="226">
        <v>65</v>
      </c>
      <c r="L81" s="226">
        <v>78</v>
      </c>
      <c r="M81" s="226">
        <v>79</v>
      </c>
      <c r="N81" s="226">
        <v>82</v>
      </c>
      <c r="O81" s="226">
        <v>93</v>
      </c>
      <c r="P81" s="226">
        <v>89</v>
      </c>
      <c r="Q81" s="226">
        <v>95</v>
      </c>
      <c r="R81" s="226">
        <v>97</v>
      </c>
      <c r="S81" s="226">
        <v>96</v>
      </c>
      <c r="T81" s="226">
        <v>92</v>
      </c>
      <c r="U81" s="226">
        <v>92</v>
      </c>
      <c r="V81" s="226">
        <v>92</v>
      </c>
      <c r="W81" s="226">
        <v>92</v>
      </c>
      <c r="X81" s="226">
        <v>93</v>
      </c>
      <c r="Y81" s="226">
        <v>94</v>
      </c>
      <c r="Z81" s="226">
        <v>93</v>
      </c>
      <c r="AA81" s="226">
        <v>103</v>
      </c>
      <c r="AB81" s="226">
        <v>104</v>
      </c>
      <c r="AC81" s="226">
        <v>560</v>
      </c>
      <c r="AD81" s="226">
        <v>634</v>
      </c>
      <c r="AE81" s="226">
        <v>588</v>
      </c>
      <c r="AF81" s="226">
        <v>591</v>
      </c>
      <c r="AG81" s="226">
        <v>557</v>
      </c>
      <c r="AH81" s="226">
        <v>483</v>
      </c>
      <c r="AI81" s="226">
        <v>436</v>
      </c>
      <c r="AJ81" s="226">
        <v>372</v>
      </c>
      <c r="AK81" s="226">
        <v>289</v>
      </c>
      <c r="AL81" s="226">
        <v>231</v>
      </c>
      <c r="AM81" s="226">
        <v>177</v>
      </c>
      <c r="AN81" s="226">
        <v>121</v>
      </c>
      <c r="AO81" s="226">
        <v>74</v>
      </c>
      <c r="AP81" s="226">
        <v>72</v>
      </c>
      <c r="AQ81" s="226">
        <v>4</v>
      </c>
      <c r="AR81" s="226">
        <v>52</v>
      </c>
      <c r="AS81" s="226">
        <v>54</v>
      </c>
      <c r="AT81" s="130">
        <v>128</v>
      </c>
      <c r="AU81" s="130">
        <v>3798</v>
      </c>
      <c r="AV81" s="130">
        <v>240</v>
      </c>
      <c r="AW81" s="130">
        <v>249</v>
      </c>
      <c r="AX81" s="130">
        <v>1833</v>
      </c>
      <c r="AY81" s="295">
        <v>167</v>
      </c>
    </row>
    <row r="82" spans="2:51" x14ac:dyDescent="0.25">
      <c r="B82" s="299" t="s">
        <v>20</v>
      </c>
      <c r="C82" s="226" t="s">
        <v>272</v>
      </c>
      <c r="D82" s="230">
        <v>5863</v>
      </c>
      <c r="E82" s="226" t="s">
        <v>94</v>
      </c>
      <c r="F82" s="227" t="s">
        <v>29</v>
      </c>
      <c r="G82" s="226">
        <f t="shared" si="29"/>
        <v>12649</v>
      </c>
      <c r="H82" s="226">
        <f t="shared" si="31"/>
        <v>769</v>
      </c>
      <c r="I82" s="226">
        <v>104</v>
      </c>
      <c r="J82" s="226">
        <v>111</v>
      </c>
      <c r="K82" s="226">
        <v>119</v>
      </c>
      <c r="L82" s="226">
        <v>142</v>
      </c>
      <c r="M82" s="226">
        <v>143</v>
      </c>
      <c r="N82" s="226">
        <v>150</v>
      </c>
      <c r="O82" s="226">
        <v>170</v>
      </c>
      <c r="P82" s="226">
        <v>162</v>
      </c>
      <c r="Q82" s="226">
        <v>173</v>
      </c>
      <c r="R82" s="226">
        <v>177</v>
      </c>
      <c r="S82" s="226">
        <v>174</v>
      </c>
      <c r="T82" s="226">
        <v>167</v>
      </c>
      <c r="U82" s="226">
        <v>167</v>
      </c>
      <c r="V82" s="226">
        <v>169</v>
      </c>
      <c r="W82" s="226">
        <v>169</v>
      </c>
      <c r="X82" s="226">
        <v>169</v>
      </c>
      <c r="Y82" s="226">
        <v>172</v>
      </c>
      <c r="Z82" s="226">
        <v>170</v>
      </c>
      <c r="AA82" s="226">
        <v>188</v>
      </c>
      <c r="AB82" s="226">
        <v>190</v>
      </c>
      <c r="AC82" s="226">
        <v>1023</v>
      </c>
      <c r="AD82" s="226">
        <v>1158</v>
      </c>
      <c r="AE82" s="226">
        <v>1073</v>
      </c>
      <c r="AF82" s="226">
        <v>1078</v>
      </c>
      <c r="AG82" s="226">
        <v>1017</v>
      </c>
      <c r="AH82" s="226">
        <v>882</v>
      </c>
      <c r="AI82" s="226">
        <v>795</v>
      </c>
      <c r="AJ82" s="226">
        <v>678</v>
      </c>
      <c r="AK82" s="226">
        <v>527</v>
      </c>
      <c r="AL82" s="226">
        <v>421</v>
      </c>
      <c r="AM82" s="226">
        <v>323</v>
      </c>
      <c r="AN82" s="226">
        <v>221</v>
      </c>
      <c r="AO82" s="226">
        <v>135</v>
      </c>
      <c r="AP82" s="226">
        <v>132</v>
      </c>
      <c r="AQ82" s="226">
        <v>7</v>
      </c>
      <c r="AR82" s="226">
        <v>96</v>
      </c>
      <c r="AS82" s="226">
        <v>99</v>
      </c>
      <c r="AT82" s="130">
        <v>233</v>
      </c>
      <c r="AU82" s="130">
        <v>6932</v>
      </c>
      <c r="AV82" s="130">
        <v>437</v>
      </c>
      <c r="AW82" s="130">
        <v>454</v>
      </c>
      <c r="AX82" s="130">
        <v>3345</v>
      </c>
      <c r="AY82" s="295">
        <v>305</v>
      </c>
    </row>
    <row r="83" spans="2:51" x14ac:dyDescent="0.25">
      <c r="B83" s="299" t="s">
        <v>20</v>
      </c>
      <c r="C83" s="226" t="s">
        <v>272</v>
      </c>
      <c r="D83" s="230">
        <v>5866</v>
      </c>
      <c r="E83" s="226" t="s">
        <v>97</v>
      </c>
      <c r="F83" s="227" t="s">
        <v>27</v>
      </c>
      <c r="G83" s="226">
        <f t="shared" si="29"/>
        <v>3903</v>
      </c>
      <c r="H83" s="226">
        <f t="shared" si="31"/>
        <v>237</v>
      </c>
      <c r="I83" s="226">
        <v>32</v>
      </c>
      <c r="J83" s="226">
        <v>34</v>
      </c>
      <c r="K83" s="226">
        <v>37</v>
      </c>
      <c r="L83" s="226">
        <v>44</v>
      </c>
      <c r="M83" s="226">
        <v>44</v>
      </c>
      <c r="N83" s="226">
        <v>46</v>
      </c>
      <c r="O83" s="226">
        <v>52</v>
      </c>
      <c r="P83" s="226">
        <v>50</v>
      </c>
      <c r="Q83" s="226">
        <v>53</v>
      </c>
      <c r="R83" s="226">
        <v>55</v>
      </c>
      <c r="S83" s="226">
        <v>54</v>
      </c>
      <c r="T83" s="226">
        <v>52</v>
      </c>
      <c r="U83" s="226">
        <v>52</v>
      </c>
      <c r="V83" s="226">
        <v>52</v>
      </c>
      <c r="W83" s="226">
        <v>52</v>
      </c>
      <c r="X83" s="226">
        <v>52</v>
      </c>
      <c r="Y83" s="226">
        <v>53</v>
      </c>
      <c r="Z83" s="226">
        <v>53</v>
      </c>
      <c r="AA83" s="226">
        <v>58</v>
      </c>
      <c r="AB83" s="226">
        <v>58</v>
      </c>
      <c r="AC83" s="226">
        <v>316</v>
      </c>
      <c r="AD83" s="226">
        <v>357</v>
      </c>
      <c r="AE83" s="226">
        <v>331</v>
      </c>
      <c r="AF83" s="226">
        <v>333</v>
      </c>
      <c r="AG83" s="226">
        <v>314</v>
      </c>
      <c r="AH83" s="226">
        <v>272</v>
      </c>
      <c r="AI83" s="226">
        <v>245</v>
      </c>
      <c r="AJ83" s="226">
        <v>209</v>
      </c>
      <c r="AK83" s="226">
        <v>163</v>
      </c>
      <c r="AL83" s="226">
        <v>130</v>
      </c>
      <c r="AM83" s="226">
        <v>100</v>
      </c>
      <c r="AN83" s="226">
        <v>68</v>
      </c>
      <c r="AO83" s="226">
        <v>41</v>
      </c>
      <c r="AP83" s="226">
        <v>41</v>
      </c>
      <c r="AQ83" s="226">
        <v>2</v>
      </c>
      <c r="AR83" s="226">
        <v>30</v>
      </c>
      <c r="AS83" s="226">
        <v>30</v>
      </c>
      <c r="AT83" s="130">
        <v>72</v>
      </c>
      <c r="AU83" s="130">
        <v>2139</v>
      </c>
      <c r="AV83" s="130">
        <v>135</v>
      </c>
      <c r="AW83" s="130">
        <v>140</v>
      </c>
      <c r="AX83" s="130">
        <v>1032</v>
      </c>
      <c r="AY83" s="295">
        <v>94</v>
      </c>
    </row>
    <row r="84" spans="2:51" x14ac:dyDescent="0.25">
      <c r="B84" s="299" t="s">
        <v>20</v>
      </c>
      <c r="C84" s="226" t="s">
        <v>272</v>
      </c>
      <c r="D84" s="230">
        <v>5869</v>
      </c>
      <c r="E84" s="226" t="s">
        <v>100</v>
      </c>
      <c r="F84" s="227" t="s">
        <v>27</v>
      </c>
      <c r="G84" s="226">
        <f t="shared" si="29"/>
        <v>8008</v>
      </c>
      <c r="H84" s="226">
        <f t="shared" si="31"/>
        <v>487</v>
      </c>
      <c r="I84" s="226">
        <v>66</v>
      </c>
      <c r="J84" s="226">
        <v>70</v>
      </c>
      <c r="K84" s="226">
        <v>75</v>
      </c>
      <c r="L84" s="226">
        <v>90</v>
      </c>
      <c r="M84" s="226">
        <v>91</v>
      </c>
      <c r="N84" s="226">
        <v>95</v>
      </c>
      <c r="O84" s="226">
        <v>108</v>
      </c>
      <c r="P84" s="226">
        <v>102</v>
      </c>
      <c r="Q84" s="226">
        <v>109</v>
      </c>
      <c r="R84" s="226">
        <v>112</v>
      </c>
      <c r="S84" s="226">
        <v>110</v>
      </c>
      <c r="T84" s="226">
        <v>106</v>
      </c>
      <c r="U84" s="226">
        <v>106</v>
      </c>
      <c r="V84" s="226">
        <v>107</v>
      </c>
      <c r="W84" s="226">
        <v>107</v>
      </c>
      <c r="X84" s="226">
        <v>107</v>
      </c>
      <c r="Y84" s="226">
        <v>109</v>
      </c>
      <c r="Z84" s="226">
        <v>108</v>
      </c>
      <c r="AA84" s="226">
        <v>119</v>
      </c>
      <c r="AB84" s="226">
        <v>120</v>
      </c>
      <c r="AC84" s="226">
        <v>648</v>
      </c>
      <c r="AD84" s="226">
        <v>733</v>
      </c>
      <c r="AE84" s="226">
        <v>679</v>
      </c>
      <c r="AF84" s="226">
        <v>683</v>
      </c>
      <c r="AG84" s="226">
        <v>644</v>
      </c>
      <c r="AH84" s="226">
        <v>558</v>
      </c>
      <c r="AI84" s="226">
        <v>504</v>
      </c>
      <c r="AJ84" s="226">
        <v>429</v>
      </c>
      <c r="AK84" s="226">
        <v>334</v>
      </c>
      <c r="AL84" s="226">
        <v>266</v>
      </c>
      <c r="AM84" s="226">
        <v>204</v>
      </c>
      <c r="AN84" s="226">
        <v>140</v>
      </c>
      <c r="AO84" s="226">
        <v>85</v>
      </c>
      <c r="AP84" s="226">
        <v>84</v>
      </c>
      <c r="AQ84" s="226">
        <v>5</v>
      </c>
      <c r="AR84" s="226">
        <v>61</v>
      </c>
      <c r="AS84" s="226">
        <v>62</v>
      </c>
      <c r="AT84" s="130">
        <v>148</v>
      </c>
      <c r="AU84" s="130">
        <v>4389</v>
      </c>
      <c r="AV84" s="130">
        <v>277</v>
      </c>
      <c r="AW84" s="130">
        <v>288</v>
      </c>
      <c r="AX84" s="130">
        <v>2118</v>
      </c>
      <c r="AY84" s="295">
        <v>193</v>
      </c>
    </row>
    <row r="85" spans="2:51" x14ac:dyDescent="0.25">
      <c r="B85" s="299" t="s">
        <v>20</v>
      </c>
      <c r="C85" s="226" t="s">
        <v>272</v>
      </c>
      <c r="D85" s="230">
        <v>5865</v>
      </c>
      <c r="E85" s="226" t="s">
        <v>96</v>
      </c>
      <c r="F85" s="227" t="s">
        <v>27</v>
      </c>
      <c r="G85" s="226">
        <f t="shared" si="29"/>
        <v>3557</v>
      </c>
      <c r="H85" s="226">
        <f t="shared" si="31"/>
        <v>215</v>
      </c>
      <c r="I85" s="226">
        <v>29</v>
      </c>
      <c r="J85" s="226">
        <v>31</v>
      </c>
      <c r="K85" s="226">
        <v>33</v>
      </c>
      <c r="L85" s="226">
        <v>40</v>
      </c>
      <c r="M85" s="226">
        <v>40</v>
      </c>
      <c r="N85" s="226">
        <v>42</v>
      </c>
      <c r="O85" s="226">
        <v>48</v>
      </c>
      <c r="P85" s="226">
        <v>46</v>
      </c>
      <c r="Q85" s="226">
        <v>49</v>
      </c>
      <c r="R85" s="226">
        <v>50</v>
      </c>
      <c r="S85" s="226">
        <v>49</v>
      </c>
      <c r="T85" s="226">
        <v>47</v>
      </c>
      <c r="U85" s="226">
        <v>47</v>
      </c>
      <c r="V85" s="226">
        <v>47</v>
      </c>
      <c r="W85" s="226">
        <v>47</v>
      </c>
      <c r="X85" s="226">
        <v>48</v>
      </c>
      <c r="Y85" s="226">
        <v>48</v>
      </c>
      <c r="Z85" s="226">
        <v>48</v>
      </c>
      <c r="AA85" s="226">
        <v>53</v>
      </c>
      <c r="AB85" s="226">
        <v>53</v>
      </c>
      <c r="AC85" s="226">
        <v>288</v>
      </c>
      <c r="AD85" s="226">
        <v>326</v>
      </c>
      <c r="AE85" s="226">
        <v>302</v>
      </c>
      <c r="AF85" s="226">
        <v>303</v>
      </c>
      <c r="AG85" s="226">
        <v>286</v>
      </c>
      <c r="AH85" s="226">
        <v>248</v>
      </c>
      <c r="AI85" s="226">
        <v>224</v>
      </c>
      <c r="AJ85" s="226">
        <v>191</v>
      </c>
      <c r="AK85" s="226">
        <v>148</v>
      </c>
      <c r="AL85" s="226">
        <v>118</v>
      </c>
      <c r="AM85" s="226">
        <v>91</v>
      </c>
      <c r="AN85" s="226">
        <v>62</v>
      </c>
      <c r="AO85" s="226">
        <v>38</v>
      </c>
      <c r="AP85" s="226">
        <v>37</v>
      </c>
      <c r="AQ85" s="226">
        <v>2</v>
      </c>
      <c r="AR85" s="226">
        <v>27</v>
      </c>
      <c r="AS85" s="226">
        <v>28</v>
      </c>
      <c r="AT85" s="130">
        <v>66</v>
      </c>
      <c r="AU85" s="130">
        <v>1951</v>
      </c>
      <c r="AV85" s="130">
        <v>123</v>
      </c>
      <c r="AW85" s="130">
        <v>128</v>
      </c>
      <c r="AX85" s="130">
        <v>942</v>
      </c>
      <c r="AY85" s="295">
        <v>86</v>
      </c>
    </row>
    <row r="86" spans="2:51" x14ac:dyDescent="0.25">
      <c r="B86" s="299" t="s">
        <v>20</v>
      </c>
      <c r="C86" s="226" t="s">
        <v>272</v>
      </c>
      <c r="D86" s="230">
        <v>5943</v>
      </c>
      <c r="E86" s="226" t="s">
        <v>90</v>
      </c>
      <c r="F86" s="227" t="s">
        <v>27</v>
      </c>
      <c r="G86" s="226">
        <f t="shared" si="29"/>
        <v>2084</v>
      </c>
      <c r="H86" s="226">
        <f t="shared" si="31"/>
        <v>127</v>
      </c>
      <c r="I86" s="226">
        <v>17</v>
      </c>
      <c r="J86" s="226">
        <v>18</v>
      </c>
      <c r="K86" s="226">
        <v>20</v>
      </c>
      <c r="L86" s="226">
        <v>23</v>
      </c>
      <c r="M86" s="226">
        <v>24</v>
      </c>
      <c r="N86" s="226">
        <v>25</v>
      </c>
      <c r="O86" s="226">
        <v>28</v>
      </c>
      <c r="P86" s="226">
        <v>27</v>
      </c>
      <c r="Q86" s="226">
        <v>28</v>
      </c>
      <c r="R86" s="226">
        <v>29</v>
      </c>
      <c r="S86" s="226">
        <v>29</v>
      </c>
      <c r="T86" s="226">
        <v>28</v>
      </c>
      <c r="U86" s="226">
        <v>28</v>
      </c>
      <c r="V86" s="226">
        <v>28</v>
      </c>
      <c r="W86" s="226">
        <v>28</v>
      </c>
      <c r="X86" s="226">
        <v>28</v>
      </c>
      <c r="Y86" s="226">
        <v>28</v>
      </c>
      <c r="Z86" s="226">
        <v>28</v>
      </c>
      <c r="AA86" s="226">
        <v>31</v>
      </c>
      <c r="AB86" s="226">
        <v>31</v>
      </c>
      <c r="AC86" s="226">
        <v>168</v>
      </c>
      <c r="AD86" s="226">
        <v>191</v>
      </c>
      <c r="AE86" s="226">
        <v>177</v>
      </c>
      <c r="AF86" s="226">
        <v>178</v>
      </c>
      <c r="AG86" s="226">
        <v>167</v>
      </c>
      <c r="AH86" s="226">
        <v>145</v>
      </c>
      <c r="AI86" s="226">
        <v>131</v>
      </c>
      <c r="AJ86" s="226">
        <v>112</v>
      </c>
      <c r="AK86" s="226">
        <v>87</v>
      </c>
      <c r="AL86" s="226">
        <v>69</v>
      </c>
      <c r="AM86" s="226">
        <v>53</v>
      </c>
      <c r="AN86" s="226">
        <v>36</v>
      </c>
      <c r="AO86" s="226">
        <v>22</v>
      </c>
      <c r="AP86" s="226">
        <v>22</v>
      </c>
      <c r="AQ86" s="226">
        <v>1</v>
      </c>
      <c r="AR86" s="226">
        <v>16</v>
      </c>
      <c r="AS86" s="226">
        <v>16</v>
      </c>
      <c r="AT86" s="130">
        <v>38</v>
      </c>
      <c r="AU86" s="130">
        <v>1142</v>
      </c>
      <c r="AV86" s="130">
        <v>72</v>
      </c>
      <c r="AW86" s="130">
        <v>75</v>
      </c>
      <c r="AX86" s="130">
        <v>551</v>
      </c>
      <c r="AY86" s="295">
        <v>50</v>
      </c>
    </row>
    <row r="87" spans="2:51" x14ac:dyDescent="0.25">
      <c r="B87" s="299" t="s">
        <v>81</v>
      </c>
      <c r="C87" s="226" t="s">
        <v>272</v>
      </c>
      <c r="D87" s="230">
        <v>5935</v>
      </c>
      <c r="E87" s="226" t="s">
        <v>82</v>
      </c>
      <c r="F87" s="227" t="s">
        <v>29</v>
      </c>
      <c r="G87" s="226">
        <f t="shared" si="29"/>
        <v>6768</v>
      </c>
      <c r="H87" s="226">
        <f t="shared" si="31"/>
        <v>719</v>
      </c>
      <c r="I87" s="226">
        <v>96</v>
      </c>
      <c r="J87" s="226">
        <v>109</v>
      </c>
      <c r="K87" s="226">
        <v>117</v>
      </c>
      <c r="L87" s="226">
        <v>116</v>
      </c>
      <c r="M87" s="226">
        <v>138</v>
      </c>
      <c r="N87" s="226">
        <v>143</v>
      </c>
      <c r="O87" s="226">
        <v>66</v>
      </c>
      <c r="P87" s="226">
        <v>65</v>
      </c>
      <c r="Q87" s="226">
        <v>62</v>
      </c>
      <c r="R87" s="226">
        <v>76</v>
      </c>
      <c r="S87" s="226">
        <v>71</v>
      </c>
      <c r="T87" s="226">
        <v>67</v>
      </c>
      <c r="U87" s="226">
        <v>71</v>
      </c>
      <c r="V87" s="226">
        <v>74</v>
      </c>
      <c r="W87" s="226">
        <v>74</v>
      </c>
      <c r="X87" s="226">
        <v>86</v>
      </c>
      <c r="Y87" s="226">
        <v>83</v>
      </c>
      <c r="Z87" s="226">
        <v>78</v>
      </c>
      <c r="AA87" s="226">
        <v>86</v>
      </c>
      <c r="AB87" s="226">
        <v>87</v>
      </c>
      <c r="AC87" s="226">
        <v>478</v>
      </c>
      <c r="AD87" s="226">
        <v>504</v>
      </c>
      <c r="AE87" s="226">
        <v>512</v>
      </c>
      <c r="AF87" s="226">
        <v>506</v>
      </c>
      <c r="AG87" s="226">
        <v>536</v>
      </c>
      <c r="AH87" s="226">
        <v>505</v>
      </c>
      <c r="AI87" s="226">
        <v>436</v>
      </c>
      <c r="AJ87" s="226">
        <v>374</v>
      </c>
      <c r="AK87" s="226">
        <v>307</v>
      </c>
      <c r="AL87" s="226">
        <v>267</v>
      </c>
      <c r="AM87" s="226">
        <v>223</v>
      </c>
      <c r="AN87" s="226">
        <v>159</v>
      </c>
      <c r="AO87" s="226">
        <v>99</v>
      </c>
      <c r="AP87" s="226">
        <v>97</v>
      </c>
      <c r="AQ87" s="226">
        <v>4</v>
      </c>
      <c r="AR87" s="226">
        <v>38</v>
      </c>
      <c r="AS87" s="226">
        <v>41</v>
      </c>
      <c r="AT87" s="130">
        <v>97</v>
      </c>
      <c r="AU87" s="130">
        <v>3283</v>
      </c>
      <c r="AV87" s="130">
        <v>178</v>
      </c>
      <c r="AW87" s="130">
        <v>217</v>
      </c>
      <c r="AX87" s="130">
        <v>1565</v>
      </c>
      <c r="AY87" s="295">
        <v>121</v>
      </c>
    </row>
    <row r="88" spans="2:51" x14ac:dyDescent="0.25">
      <c r="B88" s="299" t="s">
        <v>81</v>
      </c>
      <c r="C88" s="226" t="s">
        <v>272</v>
      </c>
      <c r="D88" s="230">
        <v>5942</v>
      </c>
      <c r="E88" s="226" t="s">
        <v>89</v>
      </c>
      <c r="F88" s="227" t="s">
        <v>27</v>
      </c>
      <c r="G88" s="226">
        <f t="shared" si="29"/>
        <v>579</v>
      </c>
      <c r="H88" s="226">
        <f t="shared" si="31"/>
        <v>61</v>
      </c>
      <c r="I88" s="226">
        <v>8</v>
      </c>
      <c r="J88" s="226">
        <v>9</v>
      </c>
      <c r="K88" s="226">
        <v>10</v>
      </c>
      <c r="L88" s="226">
        <v>10</v>
      </c>
      <c r="M88" s="226">
        <v>12</v>
      </c>
      <c r="N88" s="226">
        <v>12</v>
      </c>
      <c r="O88" s="226">
        <v>6</v>
      </c>
      <c r="P88" s="226">
        <v>6</v>
      </c>
      <c r="Q88" s="226">
        <v>5</v>
      </c>
      <c r="R88" s="226">
        <v>7</v>
      </c>
      <c r="S88" s="226">
        <v>6</v>
      </c>
      <c r="T88" s="226">
        <v>6</v>
      </c>
      <c r="U88" s="226">
        <v>6</v>
      </c>
      <c r="V88" s="226">
        <v>6</v>
      </c>
      <c r="W88" s="226">
        <v>6</v>
      </c>
      <c r="X88" s="226">
        <v>7</v>
      </c>
      <c r="Y88" s="226">
        <v>7</v>
      </c>
      <c r="Z88" s="226">
        <v>7</v>
      </c>
      <c r="AA88" s="226">
        <v>7</v>
      </c>
      <c r="AB88" s="226">
        <v>8</v>
      </c>
      <c r="AC88" s="226">
        <v>41</v>
      </c>
      <c r="AD88" s="226">
        <v>43</v>
      </c>
      <c r="AE88" s="226">
        <v>44</v>
      </c>
      <c r="AF88" s="226">
        <v>43</v>
      </c>
      <c r="AG88" s="226">
        <v>46</v>
      </c>
      <c r="AH88" s="226">
        <v>43</v>
      </c>
      <c r="AI88" s="226">
        <v>37</v>
      </c>
      <c r="AJ88" s="226">
        <v>32</v>
      </c>
      <c r="AK88" s="226">
        <v>26</v>
      </c>
      <c r="AL88" s="226">
        <v>23</v>
      </c>
      <c r="AM88" s="226">
        <v>19</v>
      </c>
      <c r="AN88" s="226">
        <v>14</v>
      </c>
      <c r="AO88" s="226">
        <v>9</v>
      </c>
      <c r="AP88" s="226">
        <v>8</v>
      </c>
      <c r="AQ88" s="226">
        <v>0</v>
      </c>
      <c r="AR88" s="226">
        <v>3</v>
      </c>
      <c r="AS88" s="226">
        <v>4</v>
      </c>
      <c r="AT88" s="130">
        <v>8</v>
      </c>
      <c r="AU88" s="130">
        <v>282</v>
      </c>
      <c r="AV88" s="130">
        <v>15</v>
      </c>
      <c r="AW88" s="130">
        <v>19</v>
      </c>
      <c r="AX88" s="130">
        <v>135</v>
      </c>
      <c r="AY88" s="295">
        <v>10</v>
      </c>
    </row>
    <row r="89" spans="2:51" x14ac:dyDescent="0.25">
      <c r="B89" s="299" t="s">
        <v>81</v>
      </c>
      <c r="C89" s="226" t="s">
        <v>272</v>
      </c>
      <c r="D89" s="230">
        <v>5936</v>
      </c>
      <c r="E89" s="226" t="s">
        <v>83</v>
      </c>
      <c r="F89" s="227" t="s">
        <v>29</v>
      </c>
      <c r="G89" s="226">
        <f t="shared" si="29"/>
        <v>4060</v>
      </c>
      <c r="H89" s="226">
        <f t="shared" si="31"/>
        <v>432</v>
      </c>
      <c r="I89" s="226">
        <v>58</v>
      </c>
      <c r="J89" s="226">
        <v>66</v>
      </c>
      <c r="K89" s="226">
        <v>70</v>
      </c>
      <c r="L89" s="226">
        <v>69</v>
      </c>
      <c r="M89" s="226">
        <v>83</v>
      </c>
      <c r="N89" s="226">
        <v>86</v>
      </c>
      <c r="O89" s="226">
        <v>39</v>
      </c>
      <c r="P89" s="226">
        <v>39</v>
      </c>
      <c r="Q89" s="226">
        <v>37</v>
      </c>
      <c r="R89" s="226">
        <v>46</v>
      </c>
      <c r="S89" s="226">
        <v>43</v>
      </c>
      <c r="T89" s="226">
        <v>40</v>
      </c>
      <c r="U89" s="226">
        <v>43</v>
      </c>
      <c r="V89" s="226">
        <v>44</v>
      </c>
      <c r="W89" s="226">
        <v>45</v>
      </c>
      <c r="X89" s="226">
        <v>52</v>
      </c>
      <c r="Y89" s="226">
        <v>50</v>
      </c>
      <c r="Z89" s="226">
        <v>46</v>
      </c>
      <c r="AA89" s="226">
        <v>52</v>
      </c>
      <c r="AB89" s="226">
        <v>52</v>
      </c>
      <c r="AC89" s="226">
        <v>287</v>
      </c>
      <c r="AD89" s="226">
        <v>302</v>
      </c>
      <c r="AE89" s="226">
        <v>307</v>
      </c>
      <c r="AF89" s="226">
        <v>303</v>
      </c>
      <c r="AG89" s="226">
        <v>322</v>
      </c>
      <c r="AH89" s="226">
        <v>303</v>
      </c>
      <c r="AI89" s="226">
        <v>261</v>
      </c>
      <c r="AJ89" s="226">
        <v>224</v>
      </c>
      <c r="AK89" s="226">
        <v>184</v>
      </c>
      <c r="AL89" s="226">
        <v>160</v>
      </c>
      <c r="AM89" s="226">
        <v>134</v>
      </c>
      <c r="AN89" s="226">
        <v>95</v>
      </c>
      <c r="AO89" s="226">
        <v>60</v>
      </c>
      <c r="AP89" s="226">
        <v>58</v>
      </c>
      <c r="AQ89" s="226">
        <v>2</v>
      </c>
      <c r="AR89" s="226">
        <v>23</v>
      </c>
      <c r="AS89" s="226">
        <v>24</v>
      </c>
      <c r="AT89" s="130">
        <v>58</v>
      </c>
      <c r="AU89" s="130">
        <v>1969</v>
      </c>
      <c r="AV89" s="130">
        <v>107</v>
      </c>
      <c r="AW89" s="130">
        <v>130</v>
      </c>
      <c r="AX89" s="130">
        <v>939</v>
      </c>
      <c r="AY89" s="295">
        <v>73</v>
      </c>
    </row>
    <row r="90" spans="2:51" x14ac:dyDescent="0.25">
      <c r="B90" s="299" t="s">
        <v>81</v>
      </c>
      <c r="C90" s="226" t="s">
        <v>272</v>
      </c>
      <c r="D90" s="230">
        <v>5937</v>
      </c>
      <c r="E90" s="226" t="s">
        <v>84</v>
      </c>
      <c r="F90" s="227" t="s">
        <v>29</v>
      </c>
      <c r="G90" s="226">
        <f t="shared" si="29"/>
        <v>6825</v>
      </c>
      <c r="H90" s="226">
        <f t="shared" si="31"/>
        <v>725</v>
      </c>
      <c r="I90" s="226">
        <v>97</v>
      </c>
      <c r="J90" s="226">
        <v>110</v>
      </c>
      <c r="K90" s="226">
        <v>118</v>
      </c>
      <c r="L90" s="226">
        <v>117</v>
      </c>
      <c r="M90" s="226">
        <v>139</v>
      </c>
      <c r="N90" s="226">
        <v>144</v>
      </c>
      <c r="O90" s="226">
        <v>66</v>
      </c>
      <c r="P90" s="226">
        <v>65</v>
      </c>
      <c r="Q90" s="226">
        <v>63</v>
      </c>
      <c r="R90" s="226">
        <v>77</v>
      </c>
      <c r="S90" s="226">
        <v>72</v>
      </c>
      <c r="T90" s="226">
        <v>68</v>
      </c>
      <c r="U90" s="226">
        <v>72</v>
      </c>
      <c r="V90" s="226">
        <v>74</v>
      </c>
      <c r="W90" s="226">
        <v>75</v>
      </c>
      <c r="X90" s="226">
        <v>87</v>
      </c>
      <c r="Y90" s="226">
        <v>83</v>
      </c>
      <c r="Z90" s="226">
        <v>78</v>
      </c>
      <c r="AA90" s="226">
        <v>87</v>
      </c>
      <c r="AB90" s="226">
        <v>88</v>
      </c>
      <c r="AC90" s="226">
        <v>482</v>
      </c>
      <c r="AD90" s="226">
        <v>508</v>
      </c>
      <c r="AE90" s="226">
        <v>516</v>
      </c>
      <c r="AF90" s="226">
        <v>510</v>
      </c>
      <c r="AG90" s="226">
        <v>541</v>
      </c>
      <c r="AH90" s="226">
        <v>509</v>
      </c>
      <c r="AI90" s="226">
        <v>439</v>
      </c>
      <c r="AJ90" s="226">
        <v>377</v>
      </c>
      <c r="AK90" s="226">
        <v>310</v>
      </c>
      <c r="AL90" s="226">
        <v>270</v>
      </c>
      <c r="AM90" s="226">
        <v>225</v>
      </c>
      <c r="AN90" s="226">
        <v>160</v>
      </c>
      <c r="AO90" s="226">
        <v>100</v>
      </c>
      <c r="AP90" s="226">
        <v>98</v>
      </c>
      <c r="AQ90" s="226">
        <v>4</v>
      </c>
      <c r="AR90" s="226">
        <v>38</v>
      </c>
      <c r="AS90" s="226">
        <v>41</v>
      </c>
      <c r="AT90" s="130">
        <v>97</v>
      </c>
      <c r="AU90" s="130">
        <v>3310</v>
      </c>
      <c r="AV90" s="130">
        <v>180</v>
      </c>
      <c r="AW90" s="130">
        <v>219</v>
      </c>
      <c r="AX90" s="130">
        <v>1578</v>
      </c>
      <c r="AY90" s="295">
        <v>122</v>
      </c>
    </row>
    <row r="91" spans="2:51" x14ac:dyDescent="0.25">
      <c r="B91" s="299" t="s">
        <v>81</v>
      </c>
      <c r="C91" s="226" t="s">
        <v>272</v>
      </c>
      <c r="D91" s="230">
        <v>5938</v>
      </c>
      <c r="E91" s="226" t="s">
        <v>85</v>
      </c>
      <c r="F91" s="227" t="s">
        <v>48</v>
      </c>
      <c r="G91" s="226">
        <f t="shared" si="29"/>
        <v>6728</v>
      </c>
      <c r="H91" s="226">
        <f t="shared" si="31"/>
        <v>716</v>
      </c>
      <c r="I91" s="226">
        <v>96</v>
      </c>
      <c r="J91" s="226">
        <v>109</v>
      </c>
      <c r="K91" s="226">
        <v>117</v>
      </c>
      <c r="L91" s="226">
        <v>114</v>
      </c>
      <c r="M91" s="226">
        <v>137</v>
      </c>
      <c r="N91" s="226">
        <v>143</v>
      </c>
      <c r="O91" s="226">
        <v>65</v>
      </c>
      <c r="P91" s="226">
        <v>64</v>
      </c>
      <c r="Q91" s="226">
        <v>63</v>
      </c>
      <c r="R91" s="226">
        <v>74</v>
      </c>
      <c r="S91" s="226">
        <v>69</v>
      </c>
      <c r="T91" s="226">
        <v>67</v>
      </c>
      <c r="U91" s="226">
        <v>71</v>
      </c>
      <c r="V91" s="226">
        <v>74</v>
      </c>
      <c r="W91" s="226">
        <v>73</v>
      </c>
      <c r="X91" s="226">
        <v>87</v>
      </c>
      <c r="Y91" s="226">
        <v>82</v>
      </c>
      <c r="Z91" s="226">
        <v>77</v>
      </c>
      <c r="AA91" s="226">
        <v>85</v>
      </c>
      <c r="AB91" s="226">
        <v>88</v>
      </c>
      <c r="AC91" s="226">
        <v>473</v>
      </c>
      <c r="AD91" s="226">
        <v>501</v>
      </c>
      <c r="AE91" s="226">
        <v>508</v>
      </c>
      <c r="AF91" s="226">
        <v>502</v>
      </c>
      <c r="AG91" s="226">
        <v>533</v>
      </c>
      <c r="AH91" s="226">
        <v>501</v>
      </c>
      <c r="AI91" s="226">
        <v>434</v>
      </c>
      <c r="AJ91" s="226">
        <v>374</v>
      </c>
      <c r="AK91" s="226">
        <v>306</v>
      </c>
      <c r="AL91" s="226">
        <v>266</v>
      </c>
      <c r="AM91" s="226">
        <v>222</v>
      </c>
      <c r="AN91" s="226">
        <v>157</v>
      </c>
      <c r="AO91" s="226">
        <v>98</v>
      </c>
      <c r="AP91" s="226">
        <v>98</v>
      </c>
      <c r="AQ91" s="226">
        <v>5</v>
      </c>
      <c r="AR91" s="226">
        <v>39</v>
      </c>
      <c r="AS91" s="226">
        <v>40</v>
      </c>
      <c r="AT91" s="130">
        <v>96</v>
      </c>
      <c r="AU91" s="130">
        <v>3264</v>
      </c>
      <c r="AV91" s="130">
        <v>178</v>
      </c>
      <c r="AW91" s="130">
        <v>214</v>
      </c>
      <c r="AX91" s="130">
        <v>1556</v>
      </c>
      <c r="AY91" s="295">
        <v>121</v>
      </c>
    </row>
    <row r="92" spans="2:51" x14ac:dyDescent="0.25">
      <c r="B92" s="299" t="s">
        <v>81</v>
      </c>
      <c r="C92" s="226" t="s">
        <v>272</v>
      </c>
      <c r="D92" s="230">
        <v>5941</v>
      </c>
      <c r="E92" s="226" t="s">
        <v>88</v>
      </c>
      <c r="F92" s="227" t="s">
        <v>27</v>
      </c>
      <c r="G92" s="226">
        <f t="shared" si="29"/>
        <v>2432</v>
      </c>
      <c r="H92" s="226">
        <f t="shared" si="31"/>
        <v>258</v>
      </c>
      <c r="I92" s="226">
        <v>35</v>
      </c>
      <c r="J92" s="226">
        <v>39</v>
      </c>
      <c r="K92" s="226">
        <v>42</v>
      </c>
      <c r="L92" s="226">
        <v>42</v>
      </c>
      <c r="M92" s="226">
        <v>49</v>
      </c>
      <c r="N92" s="226">
        <v>51</v>
      </c>
      <c r="O92" s="226">
        <v>24</v>
      </c>
      <c r="P92" s="226">
        <v>23</v>
      </c>
      <c r="Q92" s="226">
        <v>22</v>
      </c>
      <c r="R92" s="226">
        <v>27</v>
      </c>
      <c r="S92" s="226">
        <v>26</v>
      </c>
      <c r="T92" s="226">
        <v>24</v>
      </c>
      <c r="U92" s="226">
        <v>26</v>
      </c>
      <c r="V92" s="226">
        <v>26</v>
      </c>
      <c r="W92" s="226">
        <v>27</v>
      </c>
      <c r="X92" s="226">
        <v>31</v>
      </c>
      <c r="Y92" s="226">
        <v>30</v>
      </c>
      <c r="Z92" s="226">
        <v>28</v>
      </c>
      <c r="AA92" s="226">
        <v>31</v>
      </c>
      <c r="AB92" s="226">
        <v>31</v>
      </c>
      <c r="AC92" s="226">
        <v>172</v>
      </c>
      <c r="AD92" s="226">
        <v>181</v>
      </c>
      <c r="AE92" s="226">
        <v>184</v>
      </c>
      <c r="AF92" s="226">
        <v>182</v>
      </c>
      <c r="AG92" s="226">
        <v>193</v>
      </c>
      <c r="AH92" s="226">
        <v>181</v>
      </c>
      <c r="AI92" s="226">
        <v>157</v>
      </c>
      <c r="AJ92" s="226">
        <v>134</v>
      </c>
      <c r="AK92" s="226">
        <v>110</v>
      </c>
      <c r="AL92" s="226">
        <v>96</v>
      </c>
      <c r="AM92" s="226">
        <v>80</v>
      </c>
      <c r="AN92" s="226">
        <v>57</v>
      </c>
      <c r="AO92" s="226">
        <v>36</v>
      </c>
      <c r="AP92" s="226">
        <v>35</v>
      </c>
      <c r="AQ92" s="226">
        <v>1</v>
      </c>
      <c r="AR92" s="226">
        <v>14</v>
      </c>
      <c r="AS92" s="226">
        <v>15</v>
      </c>
      <c r="AT92" s="130">
        <v>35</v>
      </c>
      <c r="AU92" s="130">
        <v>1179</v>
      </c>
      <c r="AV92" s="130">
        <v>64</v>
      </c>
      <c r="AW92" s="130">
        <v>78</v>
      </c>
      <c r="AX92" s="130">
        <v>562</v>
      </c>
      <c r="AY92" s="295">
        <v>44</v>
      </c>
    </row>
    <row r="93" spans="2:51" x14ac:dyDescent="0.25">
      <c r="B93" s="299" t="s">
        <v>81</v>
      </c>
      <c r="C93" s="226" t="s">
        <v>272</v>
      </c>
      <c r="D93" s="230">
        <v>5940</v>
      </c>
      <c r="E93" s="226" t="s">
        <v>87</v>
      </c>
      <c r="F93" s="227" t="s">
        <v>27</v>
      </c>
      <c r="G93" s="226">
        <f t="shared" si="29"/>
        <v>5610</v>
      </c>
      <c r="H93" s="226">
        <f t="shared" si="31"/>
        <v>597</v>
      </c>
      <c r="I93" s="226">
        <v>80</v>
      </c>
      <c r="J93" s="226">
        <v>91</v>
      </c>
      <c r="K93" s="226">
        <v>97</v>
      </c>
      <c r="L93" s="226">
        <v>96</v>
      </c>
      <c r="M93" s="226">
        <v>114</v>
      </c>
      <c r="N93" s="226">
        <v>119</v>
      </c>
      <c r="O93" s="226">
        <v>55</v>
      </c>
      <c r="P93" s="226">
        <v>54</v>
      </c>
      <c r="Q93" s="226">
        <v>52</v>
      </c>
      <c r="R93" s="226">
        <v>63</v>
      </c>
      <c r="S93" s="226">
        <v>59</v>
      </c>
      <c r="T93" s="226">
        <v>56</v>
      </c>
      <c r="U93" s="226">
        <v>59</v>
      </c>
      <c r="V93" s="226">
        <v>61</v>
      </c>
      <c r="W93" s="226">
        <v>62</v>
      </c>
      <c r="X93" s="226">
        <v>72</v>
      </c>
      <c r="Y93" s="226">
        <v>68</v>
      </c>
      <c r="Z93" s="226">
        <v>64</v>
      </c>
      <c r="AA93" s="226">
        <v>71</v>
      </c>
      <c r="AB93" s="226">
        <v>72</v>
      </c>
      <c r="AC93" s="226">
        <v>396</v>
      </c>
      <c r="AD93" s="226">
        <v>417</v>
      </c>
      <c r="AE93" s="226">
        <v>424</v>
      </c>
      <c r="AF93" s="226">
        <v>419</v>
      </c>
      <c r="AG93" s="226">
        <v>444</v>
      </c>
      <c r="AH93" s="226">
        <v>418</v>
      </c>
      <c r="AI93" s="226">
        <v>361</v>
      </c>
      <c r="AJ93" s="226">
        <v>310</v>
      </c>
      <c r="AK93" s="226">
        <v>254</v>
      </c>
      <c r="AL93" s="226">
        <v>222</v>
      </c>
      <c r="AM93" s="226">
        <v>185</v>
      </c>
      <c r="AN93" s="226">
        <v>132</v>
      </c>
      <c r="AO93" s="226">
        <v>82</v>
      </c>
      <c r="AP93" s="226">
        <v>81</v>
      </c>
      <c r="AQ93" s="226">
        <v>3</v>
      </c>
      <c r="AR93" s="226">
        <v>31</v>
      </c>
      <c r="AS93" s="226">
        <v>34</v>
      </c>
      <c r="AT93" s="130">
        <v>80</v>
      </c>
      <c r="AU93" s="130">
        <v>2720</v>
      </c>
      <c r="AV93" s="130">
        <v>148</v>
      </c>
      <c r="AW93" s="130">
        <v>180</v>
      </c>
      <c r="AX93" s="130">
        <v>1297</v>
      </c>
      <c r="AY93" s="295">
        <v>100</v>
      </c>
    </row>
    <row r="94" spans="2:51" x14ac:dyDescent="0.25">
      <c r="B94" s="299" t="s">
        <v>81</v>
      </c>
      <c r="C94" s="226" t="s">
        <v>272</v>
      </c>
      <c r="D94" s="230">
        <v>5939</v>
      </c>
      <c r="E94" s="226" t="s">
        <v>86</v>
      </c>
      <c r="F94" s="227" t="s">
        <v>27</v>
      </c>
      <c r="G94" s="226">
        <f t="shared" si="29"/>
        <v>1336</v>
      </c>
      <c r="H94" s="226">
        <f t="shared" si="31"/>
        <v>142</v>
      </c>
      <c r="I94" s="226">
        <v>19</v>
      </c>
      <c r="J94" s="226">
        <v>22</v>
      </c>
      <c r="K94" s="226">
        <v>23</v>
      </c>
      <c r="L94" s="226">
        <v>23</v>
      </c>
      <c r="M94" s="226">
        <v>27</v>
      </c>
      <c r="N94" s="226">
        <v>28</v>
      </c>
      <c r="O94" s="226">
        <v>13</v>
      </c>
      <c r="P94" s="226">
        <v>13</v>
      </c>
      <c r="Q94" s="226">
        <v>12</v>
      </c>
      <c r="R94" s="226">
        <v>15</v>
      </c>
      <c r="S94" s="226">
        <v>14</v>
      </c>
      <c r="T94" s="226">
        <v>13</v>
      </c>
      <c r="U94" s="226">
        <v>14</v>
      </c>
      <c r="V94" s="226">
        <v>15</v>
      </c>
      <c r="W94" s="226">
        <v>15</v>
      </c>
      <c r="X94" s="226">
        <v>17</v>
      </c>
      <c r="Y94" s="226">
        <v>16</v>
      </c>
      <c r="Z94" s="226">
        <v>15</v>
      </c>
      <c r="AA94" s="226">
        <v>17</v>
      </c>
      <c r="AB94" s="226">
        <v>17</v>
      </c>
      <c r="AC94" s="226">
        <v>94</v>
      </c>
      <c r="AD94" s="226">
        <v>99</v>
      </c>
      <c r="AE94" s="226">
        <v>101</v>
      </c>
      <c r="AF94" s="226">
        <v>100</v>
      </c>
      <c r="AG94" s="226">
        <v>106</v>
      </c>
      <c r="AH94" s="226">
        <v>100</v>
      </c>
      <c r="AI94" s="226">
        <v>86</v>
      </c>
      <c r="AJ94" s="226">
        <v>74</v>
      </c>
      <c r="AK94" s="226">
        <v>61</v>
      </c>
      <c r="AL94" s="226">
        <v>53</v>
      </c>
      <c r="AM94" s="226">
        <v>44</v>
      </c>
      <c r="AN94" s="226">
        <v>31</v>
      </c>
      <c r="AO94" s="226">
        <v>20</v>
      </c>
      <c r="AP94" s="226">
        <v>19</v>
      </c>
      <c r="AQ94" s="226">
        <v>1</v>
      </c>
      <c r="AR94" s="226">
        <v>7</v>
      </c>
      <c r="AS94" s="226">
        <v>8</v>
      </c>
      <c r="AT94" s="130">
        <v>19</v>
      </c>
      <c r="AU94" s="130">
        <v>648</v>
      </c>
      <c r="AV94" s="130">
        <v>35</v>
      </c>
      <c r="AW94" s="130">
        <v>43</v>
      </c>
      <c r="AX94" s="130">
        <v>309</v>
      </c>
      <c r="AY94" s="295">
        <v>24</v>
      </c>
    </row>
    <row r="95" spans="2:51" ht="15.75" thickBot="1" x14ac:dyDescent="0.3">
      <c r="B95" s="299" t="s">
        <v>20</v>
      </c>
      <c r="C95" s="226" t="s">
        <v>272</v>
      </c>
      <c r="D95" s="230">
        <v>5944</v>
      </c>
      <c r="E95" s="226" t="s">
        <v>91</v>
      </c>
      <c r="F95" s="227" t="s">
        <v>29</v>
      </c>
      <c r="G95" s="226">
        <f t="shared" si="29"/>
        <v>12288</v>
      </c>
      <c r="H95" s="226">
        <f t="shared" si="31"/>
        <v>1060</v>
      </c>
      <c r="I95" s="226">
        <v>143</v>
      </c>
      <c r="J95" s="226">
        <v>153</v>
      </c>
      <c r="K95" s="226">
        <v>164</v>
      </c>
      <c r="L95" s="226">
        <v>195</v>
      </c>
      <c r="M95" s="226">
        <v>198</v>
      </c>
      <c r="N95" s="226">
        <v>207</v>
      </c>
      <c r="O95" s="226">
        <v>122</v>
      </c>
      <c r="P95" s="226">
        <v>121</v>
      </c>
      <c r="Q95" s="226">
        <v>116</v>
      </c>
      <c r="R95" s="226">
        <v>141</v>
      </c>
      <c r="S95" s="226">
        <v>132</v>
      </c>
      <c r="T95" s="226">
        <v>125</v>
      </c>
      <c r="U95" s="226">
        <v>132</v>
      </c>
      <c r="V95" s="226">
        <v>137</v>
      </c>
      <c r="W95" s="226">
        <v>138</v>
      </c>
      <c r="X95" s="226">
        <v>160</v>
      </c>
      <c r="Y95" s="226">
        <v>153</v>
      </c>
      <c r="Z95" s="226">
        <v>144</v>
      </c>
      <c r="AA95" s="226">
        <v>159</v>
      </c>
      <c r="AB95" s="226">
        <v>162</v>
      </c>
      <c r="AC95" s="226">
        <v>887</v>
      </c>
      <c r="AD95" s="226">
        <v>935</v>
      </c>
      <c r="AE95" s="226">
        <v>949</v>
      </c>
      <c r="AF95" s="226">
        <v>938</v>
      </c>
      <c r="AG95" s="226">
        <v>996</v>
      </c>
      <c r="AH95" s="226">
        <v>937</v>
      </c>
      <c r="AI95" s="226">
        <v>809</v>
      </c>
      <c r="AJ95" s="226">
        <v>694</v>
      </c>
      <c r="AK95" s="226">
        <v>570</v>
      </c>
      <c r="AL95" s="226">
        <v>496</v>
      </c>
      <c r="AM95" s="226">
        <v>414</v>
      </c>
      <c r="AN95" s="226">
        <v>295</v>
      </c>
      <c r="AO95" s="226">
        <v>185</v>
      </c>
      <c r="AP95" s="226">
        <v>181</v>
      </c>
      <c r="AQ95" s="226">
        <v>7</v>
      </c>
      <c r="AR95" s="226">
        <v>70</v>
      </c>
      <c r="AS95" s="226">
        <v>76</v>
      </c>
      <c r="AT95" s="130">
        <v>179</v>
      </c>
      <c r="AU95" s="130">
        <v>6093</v>
      </c>
      <c r="AV95" s="130">
        <v>331</v>
      </c>
      <c r="AW95" s="130">
        <v>402</v>
      </c>
      <c r="AX95" s="130">
        <v>2905</v>
      </c>
      <c r="AY95" s="295">
        <v>225</v>
      </c>
    </row>
    <row r="96" spans="2:51" ht="15.75" thickBot="1" x14ac:dyDescent="0.3">
      <c r="B96" s="166" t="s">
        <v>0</v>
      </c>
      <c r="C96" s="167" t="s">
        <v>269</v>
      </c>
      <c r="D96" s="144" t="s">
        <v>1</v>
      </c>
      <c r="E96" s="144" t="s">
        <v>263</v>
      </c>
      <c r="F96" s="145"/>
      <c r="G96" s="144">
        <f>SUM(G97:G104)</f>
        <v>213195</v>
      </c>
      <c r="H96" s="144">
        <f t="shared" ref="H96:AY96" si="32">SUM(H97:H104)</f>
        <v>12953</v>
      </c>
      <c r="I96" s="144">
        <f t="shared" si="32"/>
        <v>1745</v>
      </c>
      <c r="J96" s="144">
        <f t="shared" si="32"/>
        <v>1873</v>
      </c>
      <c r="K96" s="144">
        <f t="shared" si="32"/>
        <v>2002</v>
      </c>
      <c r="L96" s="144">
        <f t="shared" si="32"/>
        <v>2386</v>
      </c>
      <c r="M96" s="144">
        <f t="shared" si="32"/>
        <v>2417</v>
      </c>
      <c r="N96" s="144">
        <f t="shared" si="32"/>
        <v>2530</v>
      </c>
      <c r="O96" s="144">
        <f t="shared" si="32"/>
        <v>2868</v>
      </c>
      <c r="P96" s="144">
        <f t="shared" si="32"/>
        <v>2725</v>
      </c>
      <c r="Q96" s="144">
        <f t="shared" si="32"/>
        <v>2911</v>
      </c>
      <c r="R96" s="144">
        <f t="shared" si="32"/>
        <v>2992</v>
      </c>
      <c r="S96" s="144">
        <f t="shared" si="32"/>
        <v>2940</v>
      </c>
      <c r="T96" s="144">
        <f t="shared" si="32"/>
        <v>2815</v>
      </c>
      <c r="U96" s="144">
        <f t="shared" si="32"/>
        <v>2822</v>
      </c>
      <c r="V96" s="144">
        <f t="shared" si="32"/>
        <v>2841</v>
      </c>
      <c r="W96" s="144">
        <f t="shared" si="32"/>
        <v>2841</v>
      </c>
      <c r="X96" s="144">
        <f t="shared" si="32"/>
        <v>2851</v>
      </c>
      <c r="Y96" s="144">
        <f t="shared" si="32"/>
        <v>2901</v>
      </c>
      <c r="Z96" s="144">
        <f t="shared" si="32"/>
        <v>2873</v>
      </c>
      <c r="AA96" s="144">
        <f t="shared" si="32"/>
        <v>3176</v>
      </c>
      <c r="AB96" s="144">
        <f t="shared" si="32"/>
        <v>3195</v>
      </c>
      <c r="AC96" s="144">
        <f t="shared" si="32"/>
        <v>17241</v>
      </c>
      <c r="AD96" s="144">
        <f t="shared" si="32"/>
        <v>19515</v>
      </c>
      <c r="AE96" s="144">
        <f t="shared" si="32"/>
        <v>18089</v>
      </c>
      <c r="AF96" s="144">
        <f t="shared" si="32"/>
        <v>18170</v>
      </c>
      <c r="AG96" s="144">
        <f t="shared" si="32"/>
        <v>17140</v>
      </c>
      <c r="AH96" s="144">
        <f t="shared" si="32"/>
        <v>14865</v>
      </c>
      <c r="AI96" s="144">
        <f t="shared" si="32"/>
        <v>13405</v>
      </c>
      <c r="AJ96" s="144">
        <f t="shared" si="32"/>
        <v>11435</v>
      </c>
      <c r="AK96" s="144">
        <f t="shared" si="32"/>
        <v>8883</v>
      </c>
      <c r="AL96" s="144">
        <f t="shared" si="32"/>
        <v>7096</v>
      </c>
      <c r="AM96" s="144">
        <f t="shared" si="32"/>
        <v>5439</v>
      </c>
      <c r="AN96" s="144">
        <f t="shared" si="32"/>
        <v>3718</v>
      </c>
      <c r="AO96" s="144">
        <f t="shared" si="32"/>
        <v>2267</v>
      </c>
      <c r="AP96" s="144">
        <f t="shared" si="32"/>
        <v>2228</v>
      </c>
      <c r="AQ96" s="144">
        <f t="shared" si="32"/>
        <v>122</v>
      </c>
      <c r="AR96" s="144">
        <f t="shared" si="32"/>
        <v>1611</v>
      </c>
      <c r="AS96" s="144">
        <f t="shared" si="32"/>
        <v>1664</v>
      </c>
      <c r="AT96" s="179">
        <f t="shared" si="32"/>
        <v>3928</v>
      </c>
      <c r="AU96" s="179">
        <f t="shared" si="32"/>
        <v>116851</v>
      </c>
      <c r="AV96" s="179">
        <f t="shared" si="32"/>
        <v>7368</v>
      </c>
      <c r="AW96" s="179">
        <f t="shared" si="32"/>
        <v>7658</v>
      </c>
      <c r="AX96" s="179">
        <f t="shared" si="32"/>
        <v>56382</v>
      </c>
      <c r="AY96" s="302">
        <f t="shared" si="32"/>
        <v>5147</v>
      </c>
    </row>
    <row r="97" spans="2:51" x14ac:dyDescent="0.25">
      <c r="B97" s="298" t="s">
        <v>20</v>
      </c>
      <c r="C97" s="147" t="s">
        <v>263</v>
      </c>
      <c r="D97" s="158">
        <v>5897</v>
      </c>
      <c r="E97" s="147" t="s">
        <v>104</v>
      </c>
      <c r="F97" s="148" t="s">
        <v>29</v>
      </c>
      <c r="G97" s="147">
        <f t="shared" si="29"/>
        <v>49502</v>
      </c>
      <c r="H97" s="147">
        <f t="shared" si="31"/>
        <v>3008</v>
      </c>
      <c r="I97" s="147">
        <v>405</v>
      </c>
      <c r="J97" s="147">
        <v>435</v>
      </c>
      <c r="K97" s="147">
        <v>465</v>
      </c>
      <c r="L97" s="147">
        <v>554</v>
      </c>
      <c r="M97" s="147">
        <v>561</v>
      </c>
      <c r="N97" s="147">
        <v>588</v>
      </c>
      <c r="O97" s="147">
        <v>666</v>
      </c>
      <c r="P97" s="147">
        <v>631</v>
      </c>
      <c r="Q97" s="147">
        <v>676</v>
      </c>
      <c r="R97" s="147">
        <v>695</v>
      </c>
      <c r="S97" s="147">
        <v>684</v>
      </c>
      <c r="T97" s="147">
        <v>652</v>
      </c>
      <c r="U97" s="147">
        <v>655</v>
      </c>
      <c r="V97" s="147">
        <v>659</v>
      </c>
      <c r="W97" s="147">
        <v>659</v>
      </c>
      <c r="X97" s="147">
        <v>663</v>
      </c>
      <c r="Y97" s="147">
        <v>674</v>
      </c>
      <c r="Z97" s="147">
        <v>668</v>
      </c>
      <c r="AA97" s="147">
        <v>739</v>
      </c>
      <c r="AB97" s="147">
        <v>742</v>
      </c>
      <c r="AC97" s="147">
        <v>4003</v>
      </c>
      <c r="AD97" s="147">
        <v>4531</v>
      </c>
      <c r="AE97" s="147">
        <v>4201</v>
      </c>
      <c r="AF97" s="147">
        <v>4218</v>
      </c>
      <c r="AG97" s="147">
        <v>3980</v>
      </c>
      <c r="AH97" s="147">
        <v>3452</v>
      </c>
      <c r="AI97" s="147">
        <v>3111</v>
      </c>
      <c r="AJ97" s="147">
        <v>2656</v>
      </c>
      <c r="AK97" s="147">
        <v>2061</v>
      </c>
      <c r="AL97" s="147">
        <v>1648</v>
      </c>
      <c r="AM97" s="147">
        <v>1263</v>
      </c>
      <c r="AN97" s="147">
        <v>863</v>
      </c>
      <c r="AO97" s="147">
        <v>527</v>
      </c>
      <c r="AP97" s="147">
        <v>517</v>
      </c>
      <c r="AQ97" s="147">
        <v>28</v>
      </c>
      <c r="AR97" s="147">
        <v>374</v>
      </c>
      <c r="AS97" s="147">
        <v>388</v>
      </c>
      <c r="AT97" s="130">
        <v>912</v>
      </c>
      <c r="AU97" s="130">
        <v>27133</v>
      </c>
      <c r="AV97" s="130">
        <v>1710</v>
      </c>
      <c r="AW97" s="130">
        <v>1779</v>
      </c>
      <c r="AX97" s="130">
        <v>13092</v>
      </c>
      <c r="AY97" s="295">
        <v>1195</v>
      </c>
    </row>
    <row r="98" spans="2:51" x14ac:dyDescent="0.25">
      <c r="B98" s="299" t="s">
        <v>20</v>
      </c>
      <c r="C98" s="226" t="s">
        <v>263</v>
      </c>
      <c r="D98" s="230">
        <v>5901</v>
      </c>
      <c r="E98" s="226" t="s">
        <v>108</v>
      </c>
      <c r="F98" s="227" t="s">
        <v>27</v>
      </c>
      <c r="G98" s="226">
        <f t="shared" si="29"/>
        <v>16181</v>
      </c>
      <c r="H98" s="226">
        <f t="shared" si="31"/>
        <v>982</v>
      </c>
      <c r="I98" s="226">
        <v>132</v>
      </c>
      <c r="J98" s="226">
        <v>142</v>
      </c>
      <c r="K98" s="226">
        <v>152</v>
      </c>
      <c r="L98" s="226">
        <v>181</v>
      </c>
      <c r="M98" s="226">
        <v>183</v>
      </c>
      <c r="N98" s="226">
        <v>192</v>
      </c>
      <c r="O98" s="226">
        <v>218</v>
      </c>
      <c r="P98" s="226">
        <v>207</v>
      </c>
      <c r="Q98" s="226">
        <v>221</v>
      </c>
      <c r="R98" s="226">
        <v>227</v>
      </c>
      <c r="S98" s="226">
        <v>223</v>
      </c>
      <c r="T98" s="226">
        <v>214</v>
      </c>
      <c r="U98" s="226">
        <v>214</v>
      </c>
      <c r="V98" s="226">
        <v>216</v>
      </c>
      <c r="W98" s="226">
        <v>216</v>
      </c>
      <c r="X98" s="226">
        <v>216</v>
      </c>
      <c r="Y98" s="226">
        <v>220</v>
      </c>
      <c r="Z98" s="226">
        <v>218</v>
      </c>
      <c r="AA98" s="226">
        <v>241</v>
      </c>
      <c r="AB98" s="226">
        <v>242</v>
      </c>
      <c r="AC98" s="226">
        <v>1309</v>
      </c>
      <c r="AD98" s="226">
        <v>1481</v>
      </c>
      <c r="AE98" s="226">
        <v>1373</v>
      </c>
      <c r="AF98" s="226">
        <v>1379</v>
      </c>
      <c r="AG98" s="226">
        <v>1301</v>
      </c>
      <c r="AH98" s="226">
        <v>1128</v>
      </c>
      <c r="AI98" s="226">
        <v>1018</v>
      </c>
      <c r="AJ98" s="226">
        <v>868</v>
      </c>
      <c r="AK98" s="226">
        <v>674</v>
      </c>
      <c r="AL98" s="226">
        <v>539</v>
      </c>
      <c r="AM98" s="226">
        <v>413</v>
      </c>
      <c r="AN98" s="226">
        <v>282</v>
      </c>
      <c r="AO98" s="226">
        <v>172</v>
      </c>
      <c r="AP98" s="226">
        <v>169</v>
      </c>
      <c r="AQ98" s="226">
        <v>9</v>
      </c>
      <c r="AR98" s="226">
        <v>122</v>
      </c>
      <c r="AS98" s="226">
        <v>126</v>
      </c>
      <c r="AT98" s="130">
        <v>298</v>
      </c>
      <c r="AU98" s="130">
        <v>8870</v>
      </c>
      <c r="AV98" s="130">
        <v>559</v>
      </c>
      <c r="AW98" s="130">
        <v>581</v>
      </c>
      <c r="AX98" s="130">
        <v>4280</v>
      </c>
      <c r="AY98" s="295">
        <v>391</v>
      </c>
    </row>
    <row r="99" spans="2:51" x14ac:dyDescent="0.25">
      <c r="B99" s="299" t="s">
        <v>20</v>
      </c>
      <c r="C99" s="226" t="s">
        <v>263</v>
      </c>
      <c r="D99" s="230">
        <v>5898</v>
      </c>
      <c r="E99" s="226" t="s">
        <v>105</v>
      </c>
      <c r="F99" s="227" t="s">
        <v>29</v>
      </c>
      <c r="G99" s="226">
        <f t="shared" si="29"/>
        <v>18659</v>
      </c>
      <c r="H99" s="226">
        <f t="shared" si="31"/>
        <v>1134</v>
      </c>
      <c r="I99" s="226">
        <v>153</v>
      </c>
      <c r="J99" s="226">
        <v>164</v>
      </c>
      <c r="K99" s="226">
        <v>175</v>
      </c>
      <c r="L99" s="226">
        <v>209</v>
      </c>
      <c r="M99" s="226">
        <v>212</v>
      </c>
      <c r="N99" s="226">
        <v>221</v>
      </c>
      <c r="O99" s="226">
        <v>251</v>
      </c>
      <c r="P99" s="226">
        <v>239</v>
      </c>
      <c r="Q99" s="226">
        <v>255</v>
      </c>
      <c r="R99" s="226">
        <v>262</v>
      </c>
      <c r="S99" s="226">
        <v>257</v>
      </c>
      <c r="T99" s="226">
        <v>246</v>
      </c>
      <c r="U99" s="226">
        <v>247</v>
      </c>
      <c r="V99" s="226">
        <v>249</v>
      </c>
      <c r="W99" s="226">
        <v>249</v>
      </c>
      <c r="X99" s="226">
        <v>249</v>
      </c>
      <c r="Y99" s="226">
        <v>254</v>
      </c>
      <c r="Z99" s="226">
        <v>251</v>
      </c>
      <c r="AA99" s="226">
        <v>278</v>
      </c>
      <c r="AB99" s="226">
        <v>280</v>
      </c>
      <c r="AC99" s="226">
        <v>1509</v>
      </c>
      <c r="AD99" s="226">
        <v>1708</v>
      </c>
      <c r="AE99" s="226">
        <v>1583</v>
      </c>
      <c r="AF99" s="226">
        <v>1590</v>
      </c>
      <c r="AG99" s="226">
        <v>1500</v>
      </c>
      <c r="AH99" s="226">
        <v>1301</v>
      </c>
      <c r="AI99" s="226">
        <v>1173</v>
      </c>
      <c r="AJ99" s="226">
        <v>1001</v>
      </c>
      <c r="AK99" s="226">
        <v>778</v>
      </c>
      <c r="AL99" s="226">
        <v>621</v>
      </c>
      <c r="AM99" s="226">
        <v>476</v>
      </c>
      <c r="AN99" s="226">
        <v>325</v>
      </c>
      <c r="AO99" s="226">
        <v>198</v>
      </c>
      <c r="AP99" s="226">
        <v>195</v>
      </c>
      <c r="AQ99" s="226">
        <v>11</v>
      </c>
      <c r="AR99" s="226">
        <v>141</v>
      </c>
      <c r="AS99" s="226">
        <v>146</v>
      </c>
      <c r="AT99" s="130">
        <v>344</v>
      </c>
      <c r="AU99" s="130">
        <v>10226</v>
      </c>
      <c r="AV99" s="130">
        <v>645</v>
      </c>
      <c r="AW99" s="130">
        <v>670</v>
      </c>
      <c r="AX99" s="130">
        <v>4934</v>
      </c>
      <c r="AY99" s="295">
        <v>450</v>
      </c>
    </row>
    <row r="100" spans="2:51" x14ac:dyDescent="0.25">
      <c r="B100" s="299" t="s">
        <v>20</v>
      </c>
      <c r="C100" s="226" t="s">
        <v>263</v>
      </c>
      <c r="D100" s="230">
        <v>5902</v>
      </c>
      <c r="E100" s="226" t="s">
        <v>109</v>
      </c>
      <c r="F100" s="227" t="s">
        <v>29</v>
      </c>
      <c r="G100" s="226">
        <f t="shared" si="29"/>
        <v>19416</v>
      </c>
      <c r="H100" s="226">
        <f t="shared" si="31"/>
        <v>1179</v>
      </c>
      <c r="I100" s="226">
        <v>159</v>
      </c>
      <c r="J100" s="226">
        <v>171</v>
      </c>
      <c r="K100" s="226">
        <v>182</v>
      </c>
      <c r="L100" s="226">
        <v>217</v>
      </c>
      <c r="M100" s="226">
        <v>220</v>
      </c>
      <c r="N100" s="226">
        <v>230</v>
      </c>
      <c r="O100" s="226">
        <v>261</v>
      </c>
      <c r="P100" s="226">
        <v>248</v>
      </c>
      <c r="Q100" s="226">
        <v>265</v>
      </c>
      <c r="R100" s="226">
        <v>272</v>
      </c>
      <c r="S100" s="226">
        <v>268</v>
      </c>
      <c r="T100" s="226">
        <v>257</v>
      </c>
      <c r="U100" s="226">
        <v>257</v>
      </c>
      <c r="V100" s="226">
        <v>259</v>
      </c>
      <c r="W100" s="226">
        <v>259</v>
      </c>
      <c r="X100" s="226">
        <v>260</v>
      </c>
      <c r="Y100" s="226">
        <v>264</v>
      </c>
      <c r="Z100" s="226">
        <v>262</v>
      </c>
      <c r="AA100" s="226">
        <v>289</v>
      </c>
      <c r="AB100" s="226">
        <v>291</v>
      </c>
      <c r="AC100" s="226">
        <v>1570</v>
      </c>
      <c r="AD100" s="226">
        <v>1777</v>
      </c>
      <c r="AE100" s="226">
        <v>1647</v>
      </c>
      <c r="AF100" s="226">
        <v>1655</v>
      </c>
      <c r="AG100" s="226">
        <v>1561</v>
      </c>
      <c r="AH100" s="226">
        <v>1354</v>
      </c>
      <c r="AI100" s="226">
        <v>1221</v>
      </c>
      <c r="AJ100" s="226">
        <v>1041</v>
      </c>
      <c r="AK100" s="226">
        <v>809</v>
      </c>
      <c r="AL100" s="226">
        <v>646</v>
      </c>
      <c r="AM100" s="226">
        <v>495</v>
      </c>
      <c r="AN100" s="226">
        <v>339</v>
      </c>
      <c r="AO100" s="226">
        <v>207</v>
      </c>
      <c r="AP100" s="226">
        <v>203</v>
      </c>
      <c r="AQ100" s="226">
        <v>11</v>
      </c>
      <c r="AR100" s="226">
        <v>147</v>
      </c>
      <c r="AS100" s="226">
        <v>151</v>
      </c>
      <c r="AT100" s="130">
        <v>358</v>
      </c>
      <c r="AU100" s="130">
        <v>10642</v>
      </c>
      <c r="AV100" s="130">
        <v>671</v>
      </c>
      <c r="AW100" s="130">
        <v>697</v>
      </c>
      <c r="AX100" s="130">
        <v>5135</v>
      </c>
      <c r="AY100" s="295">
        <v>469</v>
      </c>
    </row>
    <row r="101" spans="2:51" x14ac:dyDescent="0.25">
      <c r="B101" s="299" t="s">
        <v>20</v>
      </c>
      <c r="C101" s="226" t="s">
        <v>263</v>
      </c>
      <c r="D101" s="230">
        <v>5900</v>
      </c>
      <c r="E101" s="226" t="s">
        <v>107</v>
      </c>
      <c r="F101" s="227" t="s">
        <v>29</v>
      </c>
      <c r="G101" s="226">
        <f t="shared" si="29"/>
        <v>34164</v>
      </c>
      <c r="H101" s="226">
        <f t="shared" si="31"/>
        <v>2076</v>
      </c>
      <c r="I101" s="226">
        <v>280</v>
      </c>
      <c r="J101" s="226">
        <v>300</v>
      </c>
      <c r="K101" s="226">
        <v>321</v>
      </c>
      <c r="L101" s="226">
        <v>382</v>
      </c>
      <c r="M101" s="226">
        <v>387</v>
      </c>
      <c r="N101" s="226">
        <v>406</v>
      </c>
      <c r="O101" s="226">
        <v>460</v>
      </c>
      <c r="P101" s="226">
        <v>437</v>
      </c>
      <c r="Q101" s="226">
        <v>466</v>
      </c>
      <c r="R101" s="226">
        <v>479</v>
      </c>
      <c r="S101" s="226">
        <v>471</v>
      </c>
      <c r="T101" s="226">
        <v>451</v>
      </c>
      <c r="U101" s="226">
        <v>452</v>
      </c>
      <c r="V101" s="226">
        <v>455</v>
      </c>
      <c r="W101" s="226">
        <v>455</v>
      </c>
      <c r="X101" s="226">
        <v>457</v>
      </c>
      <c r="Y101" s="226">
        <v>465</v>
      </c>
      <c r="Z101" s="226">
        <v>460</v>
      </c>
      <c r="AA101" s="226">
        <v>509</v>
      </c>
      <c r="AB101" s="226">
        <v>512</v>
      </c>
      <c r="AC101" s="226">
        <v>2763</v>
      </c>
      <c r="AD101" s="226">
        <v>3127</v>
      </c>
      <c r="AE101" s="226">
        <v>2899</v>
      </c>
      <c r="AF101" s="226">
        <v>2912</v>
      </c>
      <c r="AG101" s="226">
        <v>2747</v>
      </c>
      <c r="AH101" s="226">
        <v>2382</v>
      </c>
      <c r="AI101" s="226">
        <v>2148</v>
      </c>
      <c r="AJ101" s="226">
        <v>1832</v>
      </c>
      <c r="AK101" s="226">
        <v>1424</v>
      </c>
      <c r="AL101" s="226">
        <v>1137</v>
      </c>
      <c r="AM101" s="226">
        <v>872</v>
      </c>
      <c r="AN101" s="226">
        <v>596</v>
      </c>
      <c r="AO101" s="226">
        <v>363</v>
      </c>
      <c r="AP101" s="226">
        <v>357</v>
      </c>
      <c r="AQ101" s="226">
        <v>20</v>
      </c>
      <c r="AR101" s="226">
        <v>258</v>
      </c>
      <c r="AS101" s="226">
        <v>267</v>
      </c>
      <c r="AT101" s="130">
        <v>630</v>
      </c>
      <c r="AU101" s="130">
        <v>18725</v>
      </c>
      <c r="AV101" s="130">
        <v>1181</v>
      </c>
      <c r="AW101" s="130">
        <v>1227</v>
      </c>
      <c r="AX101" s="130">
        <v>9035</v>
      </c>
      <c r="AY101" s="295">
        <v>825</v>
      </c>
    </row>
    <row r="102" spans="2:51" x14ac:dyDescent="0.25">
      <c r="B102" s="299" t="s">
        <v>20</v>
      </c>
      <c r="C102" s="226" t="s">
        <v>263</v>
      </c>
      <c r="D102" s="230">
        <v>6735</v>
      </c>
      <c r="E102" s="226" t="s">
        <v>110</v>
      </c>
      <c r="F102" s="227" t="s">
        <v>27</v>
      </c>
      <c r="G102" s="226">
        <f t="shared" si="29"/>
        <v>17871</v>
      </c>
      <c r="H102" s="226">
        <f t="shared" si="31"/>
        <v>1086</v>
      </c>
      <c r="I102" s="226">
        <v>146</v>
      </c>
      <c r="J102" s="226">
        <v>157</v>
      </c>
      <c r="K102" s="226">
        <v>168</v>
      </c>
      <c r="L102" s="226">
        <v>200</v>
      </c>
      <c r="M102" s="226">
        <v>203</v>
      </c>
      <c r="N102" s="226">
        <v>212</v>
      </c>
      <c r="O102" s="226">
        <v>240</v>
      </c>
      <c r="P102" s="226">
        <v>229</v>
      </c>
      <c r="Q102" s="226">
        <v>244</v>
      </c>
      <c r="R102" s="226">
        <v>251</v>
      </c>
      <c r="S102" s="226">
        <v>246</v>
      </c>
      <c r="T102" s="226">
        <v>236</v>
      </c>
      <c r="U102" s="226">
        <v>237</v>
      </c>
      <c r="V102" s="226">
        <v>238</v>
      </c>
      <c r="W102" s="226">
        <v>238</v>
      </c>
      <c r="X102" s="226">
        <v>239</v>
      </c>
      <c r="Y102" s="226">
        <v>243</v>
      </c>
      <c r="Z102" s="226">
        <v>241</v>
      </c>
      <c r="AA102" s="226">
        <v>266</v>
      </c>
      <c r="AB102" s="226">
        <v>268</v>
      </c>
      <c r="AC102" s="226">
        <v>1445</v>
      </c>
      <c r="AD102" s="226">
        <v>1636</v>
      </c>
      <c r="AE102" s="226">
        <v>1516</v>
      </c>
      <c r="AF102" s="226">
        <v>1523</v>
      </c>
      <c r="AG102" s="226">
        <v>1436</v>
      </c>
      <c r="AH102" s="226">
        <v>1246</v>
      </c>
      <c r="AI102" s="226">
        <v>1124</v>
      </c>
      <c r="AJ102" s="226">
        <v>958</v>
      </c>
      <c r="AK102" s="226">
        <v>745</v>
      </c>
      <c r="AL102" s="226">
        <v>595</v>
      </c>
      <c r="AM102" s="226">
        <v>456</v>
      </c>
      <c r="AN102" s="226">
        <v>312</v>
      </c>
      <c r="AO102" s="226">
        <v>190</v>
      </c>
      <c r="AP102" s="226">
        <v>187</v>
      </c>
      <c r="AQ102" s="226">
        <v>10</v>
      </c>
      <c r="AR102" s="226">
        <v>135</v>
      </c>
      <c r="AS102" s="226">
        <v>139</v>
      </c>
      <c r="AT102" s="130">
        <v>329</v>
      </c>
      <c r="AU102" s="130">
        <v>9793</v>
      </c>
      <c r="AV102" s="130">
        <v>618</v>
      </c>
      <c r="AW102" s="130">
        <v>642</v>
      </c>
      <c r="AX102" s="130">
        <v>4725</v>
      </c>
      <c r="AY102" s="295">
        <v>431</v>
      </c>
    </row>
    <row r="103" spans="2:51" x14ac:dyDescent="0.25">
      <c r="B103" s="299" t="s">
        <v>20</v>
      </c>
      <c r="C103" s="226" t="s">
        <v>263</v>
      </c>
      <c r="D103" s="230">
        <v>10093</v>
      </c>
      <c r="E103" s="226" t="s">
        <v>103</v>
      </c>
      <c r="F103" s="227" t="s">
        <v>27</v>
      </c>
      <c r="G103" s="226">
        <f t="shared" si="29"/>
        <v>17223</v>
      </c>
      <c r="H103" s="226">
        <f t="shared" si="31"/>
        <v>1046</v>
      </c>
      <c r="I103" s="226">
        <v>141</v>
      </c>
      <c r="J103" s="226">
        <v>151</v>
      </c>
      <c r="K103" s="226">
        <v>162</v>
      </c>
      <c r="L103" s="226">
        <v>193</v>
      </c>
      <c r="M103" s="226">
        <v>195</v>
      </c>
      <c r="N103" s="226">
        <v>204</v>
      </c>
      <c r="O103" s="226">
        <v>232</v>
      </c>
      <c r="P103" s="226">
        <v>220</v>
      </c>
      <c r="Q103" s="226">
        <v>235</v>
      </c>
      <c r="R103" s="226">
        <v>242</v>
      </c>
      <c r="S103" s="226">
        <v>237</v>
      </c>
      <c r="T103" s="226">
        <v>228</v>
      </c>
      <c r="U103" s="226">
        <v>228</v>
      </c>
      <c r="V103" s="226">
        <v>230</v>
      </c>
      <c r="W103" s="226">
        <v>230</v>
      </c>
      <c r="X103" s="226">
        <v>230</v>
      </c>
      <c r="Y103" s="226">
        <v>234</v>
      </c>
      <c r="Z103" s="226">
        <v>232</v>
      </c>
      <c r="AA103" s="226">
        <v>256</v>
      </c>
      <c r="AB103" s="226">
        <v>258</v>
      </c>
      <c r="AC103" s="226">
        <v>1393</v>
      </c>
      <c r="AD103" s="226">
        <v>1577</v>
      </c>
      <c r="AE103" s="226">
        <v>1461</v>
      </c>
      <c r="AF103" s="226">
        <v>1468</v>
      </c>
      <c r="AG103" s="226">
        <v>1385</v>
      </c>
      <c r="AH103" s="226">
        <v>1201</v>
      </c>
      <c r="AI103" s="226">
        <v>1083</v>
      </c>
      <c r="AJ103" s="226">
        <v>924</v>
      </c>
      <c r="AK103" s="226">
        <v>718</v>
      </c>
      <c r="AL103" s="226">
        <v>573</v>
      </c>
      <c r="AM103" s="226">
        <v>439</v>
      </c>
      <c r="AN103" s="226">
        <v>300</v>
      </c>
      <c r="AO103" s="226">
        <v>183</v>
      </c>
      <c r="AP103" s="226">
        <v>180</v>
      </c>
      <c r="AQ103" s="226">
        <v>10</v>
      </c>
      <c r="AR103" s="226">
        <v>130</v>
      </c>
      <c r="AS103" s="226">
        <v>134</v>
      </c>
      <c r="AT103" s="130">
        <v>317</v>
      </c>
      <c r="AU103" s="130">
        <v>9440</v>
      </c>
      <c r="AV103" s="130">
        <v>595</v>
      </c>
      <c r="AW103" s="130">
        <v>619</v>
      </c>
      <c r="AX103" s="130">
        <v>4555</v>
      </c>
      <c r="AY103" s="295">
        <v>416</v>
      </c>
    </row>
    <row r="104" spans="2:51" ht="15.75" thickBot="1" x14ac:dyDescent="0.3">
      <c r="B104" s="303" t="s">
        <v>20</v>
      </c>
      <c r="C104" s="150" t="s">
        <v>263</v>
      </c>
      <c r="D104" s="159">
        <v>5899</v>
      </c>
      <c r="E104" s="150" t="s">
        <v>106</v>
      </c>
      <c r="F104" s="155" t="s">
        <v>27</v>
      </c>
      <c r="G104" s="150">
        <f t="shared" si="29"/>
        <v>40179</v>
      </c>
      <c r="H104" s="150">
        <f t="shared" si="31"/>
        <v>2442</v>
      </c>
      <c r="I104" s="150">
        <v>329</v>
      </c>
      <c r="J104" s="150">
        <v>353</v>
      </c>
      <c r="K104" s="150">
        <v>377</v>
      </c>
      <c r="L104" s="150">
        <v>450</v>
      </c>
      <c r="M104" s="150">
        <v>456</v>
      </c>
      <c r="N104" s="150">
        <v>477</v>
      </c>
      <c r="O104" s="150">
        <v>540</v>
      </c>
      <c r="P104" s="150">
        <v>514</v>
      </c>
      <c r="Q104" s="150">
        <v>549</v>
      </c>
      <c r="R104" s="150">
        <v>564</v>
      </c>
      <c r="S104" s="150">
        <v>554</v>
      </c>
      <c r="T104" s="150">
        <v>531</v>
      </c>
      <c r="U104" s="150">
        <v>532</v>
      </c>
      <c r="V104" s="150">
        <v>535</v>
      </c>
      <c r="W104" s="150">
        <v>535</v>
      </c>
      <c r="X104" s="150">
        <v>537</v>
      </c>
      <c r="Y104" s="150">
        <v>547</v>
      </c>
      <c r="Z104" s="150">
        <v>541</v>
      </c>
      <c r="AA104" s="150">
        <v>598</v>
      </c>
      <c r="AB104" s="150">
        <v>602</v>
      </c>
      <c r="AC104" s="150">
        <v>3249</v>
      </c>
      <c r="AD104" s="150">
        <v>3678</v>
      </c>
      <c r="AE104" s="150">
        <v>3409</v>
      </c>
      <c r="AF104" s="150">
        <v>3425</v>
      </c>
      <c r="AG104" s="150">
        <v>3230</v>
      </c>
      <c r="AH104" s="150">
        <v>2801</v>
      </c>
      <c r="AI104" s="150">
        <v>2527</v>
      </c>
      <c r="AJ104" s="150">
        <v>2155</v>
      </c>
      <c r="AK104" s="150">
        <v>1674</v>
      </c>
      <c r="AL104" s="150">
        <v>1337</v>
      </c>
      <c r="AM104" s="150">
        <v>1025</v>
      </c>
      <c r="AN104" s="150">
        <v>701</v>
      </c>
      <c r="AO104" s="150">
        <v>427</v>
      </c>
      <c r="AP104" s="150">
        <v>420</v>
      </c>
      <c r="AQ104" s="150">
        <v>23</v>
      </c>
      <c r="AR104" s="150">
        <v>304</v>
      </c>
      <c r="AS104" s="305">
        <v>313</v>
      </c>
      <c r="AT104" s="306">
        <v>740</v>
      </c>
      <c r="AU104" s="306">
        <v>22022</v>
      </c>
      <c r="AV104" s="306">
        <v>1389</v>
      </c>
      <c r="AW104" s="306">
        <v>1443</v>
      </c>
      <c r="AX104" s="306">
        <v>10626</v>
      </c>
      <c r="AY104" s="307">
        <v>970</v>
      </c>
    </row>
    <row r="105" spans="2:51" x14ac:dyDescent="0.25">
      <c r="B105" s="181" t="s">
        <v>261</v>
      </c>
    </row>
    <row r="106" spans="2:51" x14ac:dyDescent="0.25">
      <c r="B106" s="181" t="s">
        <v>251</v>
      </c>
    </row>
    <row r="107" spans="2:51" s="101" customFormat="1" x14ac:dyDescent="0.25">
      <c r="B107" s="181" t="s">
        <v>252</v>
      </c>
      <c r="AP107" s="131"/>
    </row>
    <row r="108" spans="2:51" s="101" customFormat="1" x14ac:dyDescent="0.25">
      <c r="B108" s="55"/>
      <c r="AP108" s="131"/>
    </row>
    <row r="109" spans="2:51" s="101" customFormat="1" x14ac:dyDescent="0.25">
      <c r="AP109" s="131"/>
    </row>
    <row r="110" spans="2:51" s="101" customFormat="1" x14ac:dyDescent="0.25">
      <c r="AP110" s="131"/>
    </row>
    <row r="111" spans="2:51" ht="15.75" thickBot="1" x14ac:dyDescent="0.3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</row>
    <row r="112" spans="2:51" ht="15.75" thickBot="1" x14ac:dyDescent="0.3">
      <c r="C112" s="121"/>
      <c r="E112" s="390" t="s">
        <v>249</v>
      </c>
      <c r="F112" s="391"/>
      <c r="G112" s="385" t="s">
        <v>154</v>
      </c>
      <c r="H112" s="385" t="s">
        <v>250</v>
      </c>
      <c r="I112" s="366" t="s">
        <v>219</v>
      </c>
      <c r="J112" s="367"/>
      <c r="K112" s="367"/>
      <c r="L112" s="367"/>
      <c r="M112" s="367"/>
      <c r="N112" s="367"/>
      <c r="O112" s="367"/>
      <c r="P112" s="367"/>
      <c r="Q112" s="367"/>
      <c r="R112" s="367"/>
      <c r="S112" s="367"/>
      <c r="T112" s="367"/>
      <c r="U112" s="367"/>
      <c r="V112" s="367"/>
      <c r="W112" s="367"/>
      <c r="X112" s="367"/>
      <c r="Y112" s="367"/>
      <c r="Z112" s="367"/>
      <c r="AA112" s="367"/>
      <c r="AB112" s="368"/>
      <c r="AC112" s="369" t="s">
        <v>135</v>
      </c>
      <c r="AD112" s="370"/>
      <c r="AE112" s="370"/>
      <c r="AF112" s="370"/>
      <c r="AG112" s="370"/>
      <c r="AH112" s="370"/>
      <c r="AI112" s="370"/>
      <c r="AJ112" s="370"/>
      <c r="AK112" s="370"/>
      <c r="AL112" s="370"/>
      <c r="AM112" s="370"/>
      <c r="AN112" s="370"/>
      <c r="AO112" s="371"/>
      <c r="AP112" s="236"/>
      <c r="AQ112" s="387" t="s">
        <v>220</v>
      </c>
      <c r="AR112" s="388"/>
      <c r="AS112" s="389"/>
      <c r="AT112" s="358" t="s">
        <v>221</v>
      </c>
      <c r="AU112" s="360" t="s">
        <v>222</v>
      </c>
      <c r="AV112" s="362" t="s">
        <v>223</v>
      </c>
      <c r="AW112" s="363"/>
      <c r="AX112" s="364"/>
      <c r="AY112" s="360" t="s">
        <v>224</v>
      </c>
    </row>
    <row r="113" spans="3:51" ht="15.75" thickBot="1" x14ac:dyDescent="0.3">
      <c r="C113" s="121"/>
      <c r="E113" s="392"/>
      <c r="F113" s="393"/>
      <c r="G113" s="386"/>
      <c r="H113" s="386"/>
      <c r="I113" s="168" t="s">
        <v>225</v>
      </c>
      <c r="J113" s="169">
        <v>1</v>
      </c>
      <c r="K113" s="170">
        <v>2</v>
      </c>
      <c r="L113" s="170">
        <v>3</v>
      </c>
      <c r="M113" s="171">
        <v>4</v>
      </c>
      <c r="N113" s="170">
        <v>5</v>
      </c>
      <c r="O113" s="170">
        <v>6</v>
      </c>
      <c r="P113" s="169">
        <v>7</v>
      </c>
      <c r="Q113" s="170">
        <v>8</v>
      </c>
      <c r="R113" s="171">
        <v>9</v>
      </c>
      <c r="S113" s="170">
        <v>10</v>
      </c>
      <c r="T113" s="169">
        <v>11</v>
      </c>
      <c r="U113" s="170">
        <v>12</v>
      </c>
      <c r="V113" s="170">
        <v>13</v>
      </c>
      <c r="W113" s="171">
        <v>14</v>
      </c>
      <c r="X113" s="170">
        <v>15</v>
      </c>
      <c r="Y113" s="169">
        <v>16</v>
      </c>
      <c r="Z113" s="170">
        <v>17</v>
      </c>
      <c r="AA113" s="170">
        <v>18</v>
      </c>
      <c r="AB113" s="171">
        <v>19</v>
      </c>
      <c r="AC113" s="172" t="s">
        <v>226</v>
      </c>
      <c r="AD113" s="173" t="s">
        <v>227</v>
      </c>
      <c r="AE113" s="172" t="s">
        <v>228</v>
      </c>
      <c r="AF113" s="173" t="s">
        <v>229</v>
      </c>
      <c r="AG113" s="172" t="s">
        <v>230</v>
      </c>
      <c r="AH113" s="173" t="s">
        <v>231</v>
      </c>
      <c r="AI113" s="172" t="s">
        <v>232</v>
      </c>
      <c r="AJ113" s="173" t="s">
        <v>233</v>
      </c>
      <c r="AK113" s="172" t="s">
        <v>234</v>
      </c>
      <c r="AL113" s="173" t="s">
        <v>235</v>
      </c>
      <c r="AM113" s="172" t="s">
        <v>236</v>
      </c>
      <c r="AN113" s="173" t="s">
        <v>237</v>
      </c>
      <c r="AO113" s="172" t="s">
        <v>238</v>
      </c>
      <c r="AP113" s="172" t="s">
        <v>257</v>
      </c>
      <c r="AQ113" s="174" t="s">
        <v>239</v>
      </c>
      <c r="AR113" s="175" t="s">
        <v>240</v>
      </c>
      <c r="AS113" s="175" t="s">
        <v>241</v>
      </c>
      <c r="AT113" s="359"/>
      <c r="AU113" s="361"/>
      <c r="AV113" s="111" t="s">
        <v>242</v>
      </c>
      <c r="AW113" s="112" t="s">
        <v>243</v>
      </c>
      <c r="AX113" s="113" t="s">
        <v>244</v>
      </c>
      <c r="AY113" s="365"/>
    </row>
    <row r="114" spans="3:51" x14ac:dyDescent="0.25">
      <c r="C114" s="122"/>
      <c r="E114" s="407" t="s">
        <v>12</v>
      </c>
      <c r="F114" s="408"/>
      <c r="G114" s="158">
        <f>SUM(G115:G121)</f>
        <v>1709382</v>
      </c>
      <c r="H114" s="158">
        <f>+I114+J114+K114+L114+M114+N114</f>
        <v>140892</v>
      </c>
      <c r="I114" s="158">
        <f>SUM(I115:I121)</f>
        <v>18911</v>
      </c>
      <c r="J114" s="158">
        <f t="shared" ref="J114:AY114" si="33">SUM(J115:J121)</f>
        <v>21250</v>
      </c>
      <c r="K114" s="158">
        <f t="shared" si="33"/>
        <v>22796</v>
      </c>
      <c r="L114" s="158">
        <f t="shared" si="33"/>
        <v>25035</v>
      </c>
      <c r="M114" s="158">
        <f t="shared" si="33"/>
        <v>25871</v>
      </c>
      <c r="N114" s="158">
        <f t="shared" si="33"/>
        <v>27029</v>
      </c>
      <c r="O114" s="158">
        <f t="shared" si="33"/>
        <v>21885</v>
      </c>
      <c r="P114" s="158">
        <f t="shared" si="33"/>
        <v>21459</v>
      </c>
      <c r="Q114" s="158">
        <f t="shared" si="33"/>
        <v>21691</v>
      </c>
      <c r="R114" s="158">
        <f t="shared" si="33"/>
        <v>22160</v>
      </c>
      <c r="S114" s="158">
        <f t="shared" si="33"/>
        <v>21911</v>
      </c>
      <c r="T114" s="158">
        <f t="shared" si="33"/>
        <v>22116</v>
      </c>
      <c r="U114" s="158">
        <f t="shared" si="33"/>
        <v>22247</v>
      </c>
      <c r="V114" s="158">
        <f t="shared" si="33"/>
        <v>22043</v>
      </c>
      <c r="W114" s="158">
        <f t="shared" si="33"/>
        <v>22340</v>
      </c>
      <c r="X114" s="158">
        <f t="shared" si="33"/>
        <v>22250</v>
      </c>
      <c r="Y114" s="158">
        <f t="shared" si="33"/>
        <v>22473</v>
      </c>
      <c r="Z114" s="158">
        <f t="shared" si="33"/>
        <v>22763</v>
      </c>
      <c r="AA114" s="158">
        <f t="shared" si="33"/>
        <v>23510</v>
      </c>
      <c r="AB114" s="158">
        <f t="shared" si="33"/>
        <v>24341</v>
      </c>
      <c r="AC114" s="158">
        <f t="shared" si="33"/>
        <v>133633</v>
      </c>
      <c r="AD114" s="158">
        <f t="shared" si="33"/>
        <v>148105</v>
      </c>
      <c r="AE114" s="158">
        <f t="shared" si="33"/>
        <v>142146</v>
      </c>
      <c r="AF114" s="158">
        <f t="shared" si="33"/>
        <v>139888</v>
      </c>
      <c r="AG114" s="158">
        <f t="shared" si="33"/>
        <v>131827</v>
      </c>
      <c r="AH114" s="158">
        <f t="shared" si="33"/>
        <v>118589</v>
      </c>
      <c r="AI114" s="158">
        <f t="shared" si="33"/>
        <v>106231</v>
      </c>
      <c r="AJ114" s="158">
        <f t="shared" si="33"/>
        <v>91840</v>
      </c>
      <c r="AK114" s="158">
        <f t="shared" si="33"/>
        <v>72213</v>
      </c>
      <c r="AL114" s="158">
        <f t="shared" si="33"/>
        <v>58303</v>
      </c>
      <c r="AM114" s="158">
        <f t="shared" si="33"/>
        <v>45390</v>
      </c>
      <c r="AN114" s="158">
        <f t="shared" si="33"/>
        <v>30919</v>
      </c>
      <c r="AO114" s="158">
        <f t="shared" si="33"/>
        <v>18829</v>
      </c>
      <c r="AP114" s="158">
        <f t="shared" ref="AP114" si="34">SUM(AP115:AP121)</f>
        <v>17388</v>
      </c>
      <c r="AQ114" s="158">
        <f t="shared" si="33"/>
        <v>1304</v>
      </c>
      <c r="AR114" s="158">
        <f t="shared" si="33"/>
        <v>12434</v>
      </c>
      <c r="AS114" s="158">
        <f t="shared" si="33"/>
        <v>12638</v>
      </c>
      <c r="AT114" s="158">
        <f t="shared" si="33"/>
        <v>24732</v>
      </c>
      <c r="AU114" s="158">
        <f t="shared" si="33"/>
        <v>856812</v>
      </c>
      <c r="AV114" s="158">
        <f t="shared" si="33"/>
        <v>53932</v>
      </c>
      <c r="AW114" s="158">
        <f t="shared" si="33"/>
        <v>58773</v>
      </c>
      <c r="AX114" s="158">
        <f t="shared" si="33"/>
        <v>416106</v>
      </c>
      <c r="AY114" s="158">
        <f t="shared" si="33"/>
        <v>34378</v>
      </c>
    </row>
    <row r="115" spans="3:51" x14ac:dyDescent="0.25">
      <c r="C115" s="122"/>
      <c r="E115" s="403" t="s">
        <v>17</v>
      </c>
      <c r="F115" s="404"/>
      <c r="G115" s="157">
        <f>SUM(I115:AP115)</f>
        <v>230361</v>
      </c>
      <c r="H115" s="158">
        <f t="shared" ref="H115:H121" si="35">+I115+J115+K115+L115+M115+N115</f>
        <v>20255</v>
      </c>
      <c r="I115" s="157">
        <f>SUM(I15:I25)</f>
        <v>2811</v>
      </c>
      <c r="J115" s="157">
        <f t="shared" ref="J115:AS115" si="36">SUM(J15:J25)</f>
        <v>3163</v>
      </c>
      <c r="K115" s="157">
        <f t="shared" si="36"/>
        <v>3234</v>
      </c>
      <c r="L115" s="157">
        <f t="shared" si="36"/>
        <v>3593</v>
      </c>
      <c r="M115" s="157">
        <f t="shared" si="36"/>
        <v>3605</v>
      </c>
      <c r="N115" s="157">
        <f t="shared" si="36"/>
        <v>3849</v>
      </c>
      <c r="O115" s="157">
        <f t="shared" si="36"/>
        <v>2982</v>
      </c>
      <c r="P115" s="157">
        <f t="shared" si="36"/>
        <v>2908</v>
      </c>
      <c r="Q115" s="157">
        <f t="shared" si="36"/>
        <v>2895</v>
      </c>
      <c r="R115" s="157">
        <f t="shared" si="36"/>
        <v>2970</v>
      </c>
      <c r="S115" s="157">
        <f t="shared" si="36"/>
        <v>2946</v>
      </c>
      <c r="T115" s="157">
        <f t="shared" si="36"/>
        <v>2967</v>
      </c>
      <c r="U115" s="157">
        <f t="shared" si="36"/>
        <v>2990</v>
      </c>
      <c r="V115" s="157">
        <f t="shared" si="36"/>
        <v>2914</v>
      </c>
      <c r="W115" s="157">
        <f t="shared" si="36"/>
        <v>2968</v>
      </c>
      <c r="X115" s="157">
        <f t="shared" si="36"/>
        <v>2973</v>
      </c>
      <c r="Y115" s="157">
        <f t="shared" si="36"/>
        <v>3045</v>
      </c>
      <c r="Z115" s="157">
        <f t="shared" si="36"/>
        <v>3175</v>
      </c>
      <c r="AA115" s="157">
        <f t="shared" si="36"/>
        <v>3084</v>
      </c>
      <c r="AB115" s="157">
        <f t="shared" si="36"/>
        <v>3216</v>
      </c>
      <c r="AC115" s="157">
        <f t="shared" si="36"/>
        <v>17875</v>
      </c>
      <c r="AD115" s="157">
        <f t="shared" si="36"/>
        <v>19456</v>
      </c>
      <c r="AE115" s="157">
        <f t="shared" si="36"/>
        <v>18890</v>
      </c>
      <c r="AF115" s="157">
        <f t="shared" si="36"/>
        <v>18533</v>
      </c>
      <c r="AG115" s="157">
        <f t="shared" si="36"/>
        <v>17338</v>
      </c>
      <c r="AH115" s="157">
        <f t="shared" si="36"/>
        <v>15856</v>
      </c>
      <c r="AI115" s="157">
        <f t="shared" si="36"/>
        <v>14396</v>
      </c>
      <c r="AJ115" s="157">
        <f t="shared" si="36"/>
        <v>12569</v>
      </c>
      <c r="AK115" s="157">
        <f t="shared" si="36"/>
        <v>10129</v>
      </c>
      <c r="AL115" s="157">
        <f t="shared" si="36"/>
        <v>7927</v>
      </c>
      <c r="AM115" s="157">
        <f t="shared" si="36"/>
        <v>5995</v>
      </c>
      <c r="AN115" s="157">
        <f t="shared" si="36"/>
        <v>4012</v>
      </c>
      <c r="AO115" s="157">
        <f t="shared" si="36"/>
        <v>2626</v>
      </c>
      <c r="AP115" s="230">
        <f t="shared" ref="AP115" si="37">SUM(AP15:AP25)</f>
        <v>2471</v>
      </c>
      <c r="AQ115" s="157">
        <f t="shared" si="36"/>
        <v>170</v>
      </c>
      <c r="AR115" s="157">
        <f t="shared" si="36"/>
        <v>1453</v>
      </c>
      <c r="AS115" s="176">
        <f t="shared" si="36"/>
        <v>1557</v>
      </c>
      <c r="AT115" s="115">
        <v>3713</v>
      </c>
      <c r="AU115" s="115">
        <v>112372</v>
      </c>
      <c r="AV115" s="115">
        <v>6964</v>
      </c>
      <c r="AW115" s="115">
        <v>7412</v>
      </c>
      <c r="AX115" s="115">
        <v>51898</v>
      </c>
      <c r="AY115" s="124">
        <v>5171</v>
      </c>
    </row>
    <row r="116" spans="3:51" x14ac:dyDescent="0.25">
      <c r="C116" s="122"/>
      <c r="E116" s="403" t="s">
        <v>23</v>
      </c>
      <c r="F116" s="404"/>
      <c r="G116" s="230">
        <f t="shared" ref="G116:G121" si="38">SUM(I116:AP116)</f>
        <v>230783</v>
      </c>
      <c r="H116" s="158">
        <f t="shared" si="35"/>
        <v>22783</v>
      </c>
      <c r="I116" s="157">
        <f>SUM(I26:I36)</f>
        <v>3005</v>
      </c>
      <c r="J116" s="157">
        <f t="shared" ref="J116:AS116" si="39">SUM(J26:J36)</f>
        <v>3367</v>
      </c>
      <c r="K116" s="157">
        <f t="shared" si="39"/>
        <v>3737</v>
      </c>
      <c r="L116" s="157">
        <f t="shared" si="39"/>
        <v>3987</v>
      </c>
      <c r="M116" s="157">
        <f t="shared" si="39"/>
        <v>4264</v>
      </c>
      <c r="N116" s="157">
        <f t="shared" si="39"/>
        <v>4423</v>
      </c>
      <c r="O116" s="157">
        <f t="shared" si="39"/>
        <v>2912</v>
      </c>
      <c r="P116" s="157">
        <f t="shared" si="39"/>
        <v>2968</v>
      </c>
      <c r="Q116" s="157">
        <f t="shared" si="39"/>
        <v>2909</v>
      </c>
      <c r="R116" s="157">
        <f t="shared" si="39"/>
        <v>2970</v>
      </c>
      <c r="S116" s="157">
        <f t="shared" si="39"/>
        <v>3014</v>
      </c>
      <c r="T116" s="157">
        <f t="shared" si="39"/>
        <v>3008</v>
      </c>
      <c r="U116" s="157">
        <f t="shared" si="39"/>
        <v>3060</v>
      </c>
      <c r="V116" s="157">
        <f t="shared" si="39"/>
        <v>3065</v>
      </c>
      <c r="W116" s="157">
        <f t="shared" si="39"/>
        <v>3062</v>
      </c>
      <c r="X116" s="157">
        <f t="shared" si="39"/>
        <v>3007</v>
      </c>
      <c r="Y116" s="157">
        <f t="shared" si="39"/>
        <v>2992</v>
      </c>
      <c r="Z116" s="157">
        <f t="shared" si="39"/>
        <v>3115</v>
      </c>
      <c r="AA116" s="157">
        <f t="shared" si="39"/>
        <v>2948</v>
      </c>
      <c r="AB116" s="157">
        <f t="shared" si="39"/>
        <v>3120</v>
      </c>
      <c r="AC116" s="157">
        <f t="shared" si="39"/>
        <v>17230</v>
      </c>
      <c r="AD116" s="157">
        <f t="shared" si="39"/>
        <v>19926</v>
      </c>
      <c r="AE116" s="157">
        <f t="shared" si="39"/>
        <v>19384</v>
      </c>
      <c r="AF116" s="157">
        <f t="shared" si="39"/>
        <v>18459</v>
      </c>
      <c r="AG116" s="157">
        <f t="shared" si="39"/>
        <v>17824</v>
      </c>
      <c r="AH116" s="157">
        <f t="shared" si="39"/>
        <v>15910</v>
      </c>
      <c r="AI116" s="157">
        <f t="shared" si="39"/>
        <v>13904</v>
      </c>
      <c r="AJ116" s="157">
        <f t="shared" si="39"/>
        <v>12043</v>
      </c>
      <c r="AK116" s="157">
        <f t="shared" si="39"/>
        <v>9343</v>
      </c>
      <c r="AL116" s="157">
        <f t="shared" si="39"/>
        <v>7639</v>
      </c>
      <c r="AM116" s="157">
        <f t="shared" si="39"/>
        <v>6067</v>
      </c>
      <c r="AN116" s="157">
        <f t="shared" si="39"/>
        <v>3897</v>
      </c>
      <c r="AO116" s="157">
        <f t="shared" si="39"/>
        <v>2278</v>
      </c>
      <c r="AP116" s="230">
        <f t="shared" ref="AP116" si="40">SUM(AP26:AP36)</f>
        <v>1946</v>
      </c>
      <c r="AQ116" s="157">
        <f t="shared" si="39"/>
        <v>207</v>
      </c>
      <c r="AR116" s="157">
        <f t="shared" si="39"/>
        <v>1720</v>
      </c>
      <c r="AS116" s="176">
        <f t="shared" si="39"/>
        <v>1794</v>
      </c>
      <c r="AT116" s="115">
        <v>3949</v>
      </c>
      <c r="AU116" s="115">
        <v>132222</v>
      </c>
      <c r="AV116" s="115">
        <v>7492</v>
      </c>
      <c r="AW116" s="115">
        <v>8647</v>
      </c>
      <c r="AX116" s="115">
        <v>64260</v>
      </c>
      <c r="AY116" s="124">
        <v>5500</v>
      </c>
    </row>
    <row r="117" spans="3:51" x14ac:dyDescent="0.25">
      <c r="C117" s="122"/>
      <c r="E117" s="403" t="s">
        <v>14</v>
      </c>
      <c r="F117" s="404"/>
      <c r="G117" s="230">
        <f t="shared" si="38"/>
        <v>701504</v>
      </c>
      <c r="H117" s="158">
        <f t="shared" si="35"/>
        <v>60762</v>
      </c>
      <c r="I117" s="157">
        <f>+I38+I39+I40+I41+I42+I43+I44+I45+I46+I50+I51+I52+I53+I54+I56+I57+I59+I60+I12</f>
        <v>8242</v>
      </c>
      <c r="J117" s="157">
        <f t="shared" ref="J117:AS117" si="41">+J38+J39+J40+J41+J42+J43+J44+J45+J46+J50+J51+J52+J53+J54+J56+J57+J59+J60+J12</f>
        <v>9325</v>
      </c>
      <c r="K117" s="157">
        <f t="shared" si="41"/>
        <v>9918</v>
      </c>
      <c r="L117" s="157">
        <f t="shared" si="41"/>
        <v>10690</v>
      </c>
      <c r="M117" s="157">
        <f t="shared" si="41"/>
        <v>11012</v>
      </c>
      <c r="N117" s="157">
        <f t="shared" si="41"/>
        <v>11575</v>
      </c>
      <c r="O117" s="157">
        <f t="shared" si="41"/>
        <v>9500</v>
      </c>
      <c r="P117" s="157">
        <f t="shared" si="41"/>
        <v>9286</v>
      </c>
      <c r="Q117" s="157">
        <f t="shared" si="41"/>
        <v>9279</v>
      </c>
      <c r="R117" s="157">
        <f t="shared" si="41"/>
        <v>9381</v>
      </c>
      <c r="S117" s="157">
        <f t="shared" si="41"/>
        <v>9208</v>
      </c>
      <c r="T117" s="157">
        <f t="shared" si="41"/>
        <v>9483</v>
      </c>
      <c r="U117" s="157">
        <f t="shared" si="41"/>
        <v>9434</v>
      </c>
      <c r="V117" s="157">
        <f t="shared" si="41"/>
        <v>9286</v>
      </c>
      <c r="W117" s="157">
        <f t="shared" si="41"/>
        <v>9372</v>
      </c>
      <c r="X117" s="157">
        <f t="shared" si="41"/>
        <v>9346</v>
      </c>
      <c r="Y117" s="157">
        <f t="shared" si="41"/>
        <v>9365</v>
      </c>
      <c r="Z117" s="157">
        <f t="shared" si="41"/>
        <v>9340</v>
      </c>
      <c r="AA117" s="157">
        <f t="shared" si="41"/>
        <v>9841</v>
      </c>
      <c r="AB117" s="157">
        <f t="shared" si="41"/>
        <v>10189</v>
      </c>
      <c r="AC117" s="157">
        <f t="shared" si="41"/>
        <v>56145</v>
      </c>
      <c r="AD117" s="157">
        <f t="shared" si="41"/>
        <v>62097</v>
      </c>
      <c r="AE117" s="157">
        <f t="shared" si="41"/>
        <v>59539</v>
      </c>
      <c r="AF117" s="157">
        <f t="shared" si="41"/>
        <v>58384</v>
      </c>
      <c r="AG117" s="157">
        <f t="shared" si="41"/>
        <v>53702</v>
      </c>
      <c r="AH117" s="157">
        <f t="shared" si="41"/>
        <v>47885</v>
      </c>
      <c r="AI117" s="157">
        <f t="shared" si="41"/>
        <v>43049</v>
      </c>
      <c r="AJ117" s="157">
        <f t="shared" si="41"/>
        <v>36841</v>
      </c>
      <c r="AK117" s="157">
        <f t="shared" si="41"/>
        <v>28310</v>
      </c>
      <c r="AL117" s="157">
        <f t="shared" si="41"/>
        <v>22065</v>
      </c>
      <c r="AM117" s="157">
        <f t="shared" si="41"/>
        <v>16593</v>
      </c>
      <c r="AN117" s="157">
        <f t="shared" si="41"/>
        <v>11222</v>
      </c>
      <c r="AO117" s="157">
        <f t="shared" si="41"/>
        <v>6740</v>
      </c>
      <c r="AP117" s="230">
        <f t="shared" ref="AP117" si="42">+AP38+AP39+AP40+AP41+AP42+AP43+AP44+AP45+AP46+AP50+AP51+AP52+AP53+AP54+AP56+AP57+AP59+AP60+AP12</f>
        <v>5860</v>
      </c>
      <c r="AQ117" s="157">
        <f t="shared" si="41"/>
        <v>588</v>
      </c>
      <c r="AR117" s="157">
        <f t="shared" si="41"/>
        <v>5562</v>
      </c>
      <c r="AS117" s="176">
        <f t="shared" si="41"/>
        <v>5693</v>
      </c>
      <c r="AT117" s="115">
        <v>10758</v>
      </c>
      <c r="AU117" s="115">
        <v>358269</v>
      </c>
      <c r="AV117" s="115">
        <v>23530</v>
      </c>
      <c r="AW117" s="115">
        <v>25322</v>
      </c>
      <c r="AX117" s="115">
        <v>176931</v>
      </c>
      <c r="AY117" s="124">
        <v>14980</v>
      </c>
    </row>
    <row r="118" spans="3:51" x14ac:dyDescent="0.25">
      <c r="C118" s="122"/>
      <c r="E118" s="403" t="s">
        <v>69</v>
      </c>
      <c r="F118" s="404"/>
      <c r="G118" s="230">
        <f t="shared" si="38"/>
        <v>167191</v>
      </c>
      <c r="H118" s="158">
        <f t="shared" si="35"/>
        <v>11475</v>
      </c>
      <c r="I118" s="157">
        <f>SUM(I62:I67)</f>
        <v>1316</v>
      </c>
      <c r="J118" s="157">
        <f t="shared" ref="J118:AS118" si="43">SUM(J62:J67)</f>
        <v>1671</v>
      </c>
      <c r="K118" s="157">
        <f t="shared" si="43"/>
        <v>1911</v>
      </c>
      <c r="L118" s="157">
        <f t="shared" si="43"/>
        <v>2142</v>
      </c>
      <c r="M118" s="157">
        <f t="shared" si="43"/>
        <v>2206</v>
      </c>
      <c r="N118" s="157">
        <f t="shared" si="43"/>
        <v>2229</v>
      </c>
      <c r="O118" s="157">
        <f t="shared" si="43"/>
        <v>1566</v>
      </c>
      <c r="P118" s="157">
        <f t="shared" si="43"/>
        <v>1581</v>
      </c>
      <c r="Q118" s="157">
        <f t="shared" si="43"/>
        <v>1623</v>
      </c>
      <c r="R118" s="157">
        <f t="shared" si="43"/>
        <v>1673</v>
      </c>
      <c r="S118" s="157">
        <f t="shared" si="43"/>
        <v>1712</v>
      </c>
      <c r="T118" s="157">
        <f t="shared" si="43"/>
        <v>1789</v>
      </c>
      <c r="U118" s="157">
        <f t="shared" si="43"/>
        <v>1821</v>
      </c>
      <c r="V118" s="157">
        <f t="shared" si="43"/>
        <v>1814</v>
      </c>
      <c r="W118" s="157">
        <f t="shared" si="43"/>
        <v>1919</v>
      </c>
      <c r="X118" s="157">
        <f t="shared" si="43"/>
        <v>1887</v>
      </c>
      <c r="Y118" s="157">
        <f t="shared" si="43"/>
        <v>1963</v>
      </c>
      <c r="Z118" s="157">
        <f t="shared" si="43"/>
        <v>2092</v>
      </c>
      <c r="AA118" s="157">
        <f t="shared" si="43"/>
        <v>2133</v>
      </c>
      <c r="AB118" s="157">
        <f t="shared" si="43"/>
        <v>2231</v>
      </c>
      <c r="AC118" s="157">
        <f t="shared" si="43"/>
        <v>12215</v>
      </c>
      <c r="AD118" s="157">
        <f t="shared" si="43"/>
        <v>12746</v>
      </c>
      <c r="AE118" s="157">
        <f t="shared" si="43"/>
        <v>12666</v>
      </c>
      <c r="AF118" s="157">
        <f t="shared" si="43"/>
        <v>12735</v>
      </c>
      <c r="AG118" s="157">
        <f t="shared" si="43"/>
        <v>12574</v>
      </c>
      <c r="AH118" s="157">
        <f t="shared" si="43"/>
        <v>12128</v>
      </c>
      <c r="AI118" s="157">
        <f t="shared" si="43"/>
        <v>10938</v>
      </c>
      <c r="AJ118" s="157">
        <f t="shared" si="43"/>
        <v>10069</v>
      </c>
      <c r="AK118" s="157">
        <f t="shared" si="43"/>
        <v>8398</v>
      </c>
      <c r="AL118" s="157">
        <f t="shared" si="43"/>
        <v>7757</v>
      </c>
      <c r="AM118" s="157">
        <f t="shared" si="43"/>
        <v>6726</v>
      </c>
      <c r="AN118" s="157">
        <f t="shared" si="43"/>
        <v>4913</v>
      </c>
      <c r="AO118" s="157">
        <f t="shared" si="43"/>
        <v>3008</v>
      </c>
      <c r="AP118" s="230">
        <f t="shared" ref="AP118" si="44">SUM(AP62:AP67)</f>
        <v>3039</v>
      </c>
      <c r="AQ118" s="157">
        <f t="shared" si="43"/>
        <v>110</v>
      </c>
      <c r="AR118" s="157">
        <f t="shared" si="43"/>
        <v>841</v>
      </c>
      <c r="AS118" s="176">
        <f t="shared" si="43"/>
        <v>585</v>
      </c>
      <c r="AT118" s="115">
        <v>2165</v>
      </c>
      <c r="AU118" s="115">
        <v>96401</v>
      </c>
      <c r="AV118" s="115">
        <v>4929</v>
      </c>
      <c r="AW118" s="115">
        <v>6023</v>
      </c>
      <c r="AX118" s="115">
        <v>51952</v>
      </c>
      <c r="AY118" s="124">
        <v>3016</v>
      </c>
    </row>
    <row r="119" spans="3:51" x14ac:dyDescent="0.25">
      <c r="C119" s="122"/>
      <c r="E119" s="403" t="s">
        <v>76</v>
      </c>
      <c r="F119" s="404"/>
      <c r="G119" s="230">
        <f t="shared" si="38"/>
        <v>39377</v>
      </c>
      <c r="H119" s="158">
        <f t="shared" si="35"/>
        <v>3071</v>
      </c>
      <c r="I119" s="157">
        <f>SUM(I69:I72)</f>
        <v>502</v>
      </c>
      <c r="J119" s="157">
        <f t="shared" ref="J119:AS119" si="45">SUM(J69:J72)</f>
        <v>437</v>
      </c>
      <c r="K119" s="157">
        <f t="shared" si="45"/>
        <v>482</v>
      </c>
      <c r="L119" s="157">
        <f t="shared" si="45"/>
        <v>555</v>
      </c>
      <c r="M119" s="157">
        <f t="shared" si="45"/>
        <v>559</v>
      </c>
      <c r="N119" s="157">
        <f t="shared" si="45"/>
        <v>536</v>
      </c>
      <c r="O119" s="157">
        <f t="shared" si="45"/>
        <v>521</v>
      </c>
      <c r="P119" s="157">
        <f t="shared" si="45"/>
        <v>512</v>
      </c>
      <c r="Q119" s="157">
        <f t="shared" si="45"/>
        <v>545</v>
      </c>
      <c r="R119" s="157">
        <f t="shared" si="45"/>
        <v>521</v>
      </c>
      <c r="S119" s="157">
        <f t="shared" si="45"/>
        <v>492</v>
      </c>
      <c r="T119" s="157">
        <f t="shared" si="45"/>
        <v>525</v>
      </c>
      <c r="U119" s="157">
        <f t="shared" si="45"/>
        <v>561</v>
      </c>
      <c r="V119" s="157">
        <f t="shared" si="45"/>
        <v>541</v>
      </c>
      <c r="W119" s="157">
        <f t="shared" si="45"/>
        <v>592</v>
      </c>
      <c r="X119" s="157">
        <f t="shared" si="45"/>
        <v>513</v>
      </c>
      <c r="Y119" s="157">
        <f t="shared" si="45"/>
        <v>543</v>
      </c>
      <c r="Z119" s="157">
        <f t="shared" si="45"/>
        <v>549</v>
      </c>
      <c r="AA119" s="157">
        <f t="shared" si="45"/>
        <v>539</v>
      </c>
      <c r="AB119" s="157">
        <f t="shared" si="45"/>
        <v>582</v>
      </c>
      <c r="AC119" s="157">
        <f t="shared" si="45"/>
        <v>3119</v>
      </c>
      <c r="AD119" s="157">
        <f t="shared" si="45"/>
        <v>3520</v>
      </c>
      <c r="AE119" s="157">
        <f t="shared" si="45"/>
        <v>3216</v>
      </c>
      <c r="AF119" s="157">
        <f t="shared" si="45"/>
        <v>3254</v>
      </c>
      <c r="AG119" s="157">
        <f t="shared" si="45"/>
        <v>3073</v>
      </c>
      <c r="AH119" s="157">
        <f t="shared" si="45"/>
        <v>2847</v>
      </c>
      <c r="AI119" s="157">
        <f t="shared" si="45"/>
        <v>2466</v>
      </c>
      <c r="AJ119" s="157">
        <f t="shared" si="45"/>
        <v>1982</v>
      </c>
      <c r="AK119" s="157">
        <f t="shared" si="45"/>
        <v>1672</v>
      </c>
      <c r="AL119" s="157">
        <f t="shared" si="45"/>
        <v>1294</v>
      </c>
      <c r="AM119" s="157">
        <f t="shared" si="45"/>
        <v>975</v>
      </c>
      <c r="AN119" s="157">
        <f t="shared" si="45"/>
        <v>656</v>
      </c>
      <c r="AO119" s="157">
        <f t="shared" si="45"/>
        <v>366</v>
      </c>
      <c r="AP119" s="230">
        <f t="shared" ref="AP119" si="46">SUM(AP69:AP72)</f>
        <v>330</v>
      </c>
      <c r="AQ119" s="157">
        <f t="shared" si="45"/>
        <v>33</v>
      </c>
      <c r="AR119" s="157">
        <f t="shared" si="45"/>
        <v>375</v>
      </c>
      <c r="AS119" s="176">
        <f t="shared" si="45"/>
        <v>436</v>
      </c>
      <c r="AT119" s="115">
        <v>513</v>
      </c>
      <c r="AU119" s="115">
        <v>27941</v>
      </c>
      <c r="AV119" s="115">
        <v>1806</v>
      </c>
      <c r="AW119" s="115">
        <v>2073</v>
      </c>
      <c r="AX119" s="115">
        <v>12015</v>
      </c>
      <c r="AY119" s="124">
        <v>716</v>
      </c>
    </row>
    <row r="120" spans="3:51" x14ac:dyDescent="0.25">
      <c r="C120" s="122"/>
      <c r="E120" s="403" t="s">
        <v>81</v>
      </c>
      <c r="F120" s="404"/>
      <c r="G120" s="230">
        <f t="shared" si="38"/>
        <v>34338</v>
      </c>
      <c r="H120" s="158">
        <f t="shared" si="35"/>
        <v>3650</v>
      </c>
      <c r="I120" s="157">
        <f>SUM(I87:I94)</f>
        <v>489</v>
      </c>
      <c r="J120" s="230">
        <f t="shared" ref="J120:AY120" si="47">SUM(J87:J94)</f>
        <v>555</v>
      </c>
      <c r="K120" s="230">
        <f t="shared" si="47"/>
        <v>594</v>
      </c>
      <c r="L120" s="230">
        <f t="shared" si="47"/>
        <v>587</v>
      </c>
      <c r="M120" s="230">
        <f t="shared" si="47"/>
        <v>699</v>
      </c>
      <c r="N120" s="230">
        <f t="shared" si="47"/>
        <v>726</v>
      </c>
      <c r="O120" s="230">
        <f t="shared" si="47"/>
        <v>334</v>
      </c>
      <c r="P120" s="230">
        <f t="shared" si="47"/>
        <v>329</v>
      </c>
      <c r="Q120" s="230">
        <f t="shared" si="47"/>
        <v>316</v>
      </c>
      <c r="R120" s="230">
        <f t="shared" si="47"/>
        <v>385</v>
      </c>
      <c r="S120" s="230">
        <f t="shared" si="47"/>
        <v>360</v>
      </c>
      <c r="T120" s="230">
        <f t="shared" si="47"/>
        <v>341</v>
      </c>
      <c r="U120" s="230">
        <f t="shared" si="47"/>
        <v>362</v>
      </c>
      <c r="V120" s="230">
        <f t="shared" si="47"/>
        <v>374</v>
      </c>
      <c r="W120" s="230">
        <f t="shared" si="47"/>
        <v>377</v>
      </c>
      <c r="X120" s="230">
        <f t="shared" si="47"/>
        <v>439</v>
      </c>
      <c r="Y120" s="230">
        <f t="shared" si="47"/>
        <v>419</v>
      </c>
      <c r="Z120" s="230">
        <f t="shared" si="47"/>
        <v>393</v>
      </c>
      <c r="AA120" s="230">
        <f t="shared" si="47"/>
        <v>436</v>
      </c>
      <c r="AB120" s="230">
        <f t="shared" si="47"/>
        <v>443</v>
      </c>
      <c r="AC120" s="230">
        <f t="shared" si="47"/>
        <v>2423</v>
      </c>
      <c r="AD120" s="230">
        <f t="shared" si="47"/>
        <v>2555</v>
      </c>
      <c r="AE120" s="230">
        <f t="shared" si="47"/>
        <v>2596</v>
      </c>
      <c r="AF120" s="230">
        <f t="shared" si="47"/>
        <v>2565</v>
      </c>
      <c r="AG120" s="230">
        <f t="shared" si="47"/>
        <v>2721</v>
      </c>
      <c r="AH120" s="230">
        <f t="shared" si="47"/>
        <v>2560</v>
      </c>
      <c r="AI120" s="230">
        <f t="shared" si="47"/>
        <v>2211</v>
      </c>
      <c r="AJ120" s="230">
        <f t="shared" si="47"/>
        <v>1899</v>
      </c>
      <c r="AK120" s="230">
        <f t="shared" si="47"/>
        <v>1558</v>
      </c>
      <c r="AL120" s="230">
        <f t="shared" si="47"/>
        <v>1357</v>
      </c>
      <c r="AM120" s="230">
        <f t="shared" si="47"/>
        <v>1132</v>
      </c>
      <c r="AN120" s="230">
        <f t="shared" si="47"/>
        <v>805</v>
      </c>
      <c r="AO120" s="230">
        <f t="shared" si="47"/>
        <v>504</v>
      </c>
      <c r="AP120" s="230">
        <f t="shared" si="47"/>
        <v>494</v>
      </c>
      <c r="AQ120" s="230">
        <f t="shared" si="47"/>
        <v>20</v>
      </c>
      <c r="AR120" s="230">
        <f t="shared" si="47"/>
        <v>193</v>
      </c>
      <c r="AS120" s="230">
        <f t="shared" si="47"/>
        <v>207</v>
      </c>
      <c r="AT120" s="230">
        <f t="shared" si="47"/>
        <v>490</v>
      </c>
      <c r="AU120" s="230">
        <f t="shared" si="47"/>
        <v>16655</v>
      </c>
      <c r="AV120" s="230">
        <f t="shared" si="47"/>
        <v>905</v>
      </c>
      <c r="AW120" s="230">
        <f t="shared" si="47"/>
        <v>1100</v>
      </c>
      <c r="AX120" s="230">
        <f t="shared" si="47"/>
        <v>7941</v>
      </c>
      <c r="AY120" s="230">
        <f t="shared" si="47"/>
        <v>615</v>
      </c>
    </row>
    <row r="121" spans="3:51" ht="15.75" thickBot="1" x14ac:dyDescent="0.3">
      <c r="C121" s="122"/>
      <c r="E121" s="405" t="s">
        <v>20</v>
      </c>
      <c r="F121" s="406"/>
      <c r="G121" s="178">
        <f t="shared" si="38"/>
        <v>305828</v>
      </c>
      <c r="H121" s="178">
        <f t="shared" si="35"/>
        <v>18896</v>
      </c>
      <c r="I121" s="159">
        <f>+I104+I103+I102+I101+I100+I99+I98+I97+I95+I75+I76+I77+I78+I79+I81+I82+I83+I84+I85+I86</f>
        <v>2546</v>
      </c>
      <c r="J121" s="159">
        <f t="shared" ref="J121:AS121" si="48">+J104+J103+J102+J101+J100+J99+J98+J97+J95+J75+J76+J77+J78+J79+J81+J82+J83+J84+J85+J86</f>
        <v>2732</v>
      </c>
      <c r="K121" s="159">
        <f t="shared" si="48"/>
        <v>2920</v>
      </c>
      <c r="L121" s="159">
        <f t="shared" si="48"/>
        <v>3481</v>
      </c>
      <c r="M121" s="159">
        <f t="shared" si="48"/>
        <v>3526</v>
      </c>
      <c r="N121" s="159">
        <f t="shared" si="48"/>
        <v>3691</v>
      </c>
      <c r="O121" s="159">
        <f t="shared" si="48"/>
        <v>4070</v>
      </c>
      <c r="P121" s="159">
        <f t="shared" si="48"/>
        <v>3875</v>
      </c>
      <c r="Q121" s="159">
        <f t="shared" si="48"/>
        <v>4124</v>
      </c>
      <c r="R121" s="159">
        <f t="shared" si="48"/>
        <v>4260</v>
      </c>
      <c r="S121" s="159">
        <f t="shared" si="48"/>
        <v>4179</v>
      </c>
      <c r="T121" s="159">
        <f t="shared" si="48"/>
        <v>4003</v>
      </c>
      <c r="U121" s="159">
        <f t="shared" si="48"/>
        <v>4019</v>
      </c>
      <c r="V121" s="159">
        <f t="shared" si="48"/>
        <v>4049</v>
      </c>
      <c r="W121" s="159">
        <f t="shared" si="48"/>
        <v>4050</v>
      </c>
      <c r="X121" s="159">
        <f t="shared" si="48"/>
        <v>4085</v>
      </c>
      <c r="Y121" s="159">
        <f t="shared" si="48"/>
        <v>4146</v>
      </c>
      <c r="Z121" s="159">
        <f t="shared" si="48"/>
        <v>4099</v>
      </c>
      <c r="AA121" s="159">
        <f t="shared" si="48"/>
        <v>4529</v>
      </c>
      <c r="AB121" s="159">
        <f t="shared" si="48"/>
        <v>4560</v>
      </c>
      <c r="AC121" s="159">
        <f t="shared" si="48"/>
        <v>24626</v>
      </c>
      <c r="AD121" s="159">
        <f t="shared" si="48"/>
        <v>27805</v>
      </c>
      <c r="AE121" s="159">
        <f t="shared" si="48"/>
        <v>25855</v>
      </c>
      <c r="AF121" s="159">
        <f t="shared" si="48"/>
        <v>25958</v>
      </c>
      <c r="AG121" s="159">
        <f t="shared" si="48"/>
        <v>24595</v>
      </c>
      <c r="AH121" s="159">
        <f t="shared" si="48"/>
        <v>21403</v>
      </c>
      <c r="AI121" s="159">
        <f t="shared" si="48"/>
        <v>19267</v>
      </c>
      <c r="AJ121" s="159">
        <f t="shared" si="48"/>
        <v>16437</v>
      </c>
      <c r="AK121" s="159">
        <f t="shared" si="48"/>
        <v>12803</v>
      </c>
      <c r="AL121" s="159">
        <f t="shared" si="48"/>
        <v>10264</v>
      </c>
      <c r="AM121" s="159">
        <f t="shared" si="48"/>
        <v>7902</v>
      </c>
      <c r="AN121" s="159">
        <f t="shared" si="48"/>
        <v>5414</v>
      </c>
      <c r="AO121" s="159">
        <f t="shared" si="48"/>
        <v>3307</v>
      </c>
      <c r="AP121" s="159">
        <f t="shared" ref="AP121" si="49">+AP104+AP103+AP102+AP101+AP100+AP99+AP98+AP97+AP95+AP75+AP76+AP77+AP78+AP79+AP81+AP82+AP83+AP84+AP85+AP86</f>
        <v>3248</v>
      </c>
      <c r="AQ121" s="159">
        <f t="shared" si="48"/>
        <v>176</v>
      </c>
      <c r="AR121" s="159">
        <f t="shared" si="48"/>
        <v>2290</v>
      </c>
      <c r="AS121" s="177">
        <f t="shared" si="48"/>
        <v>2366</v>
      </c>
      <c r="AT121" s="117">
        <v>3144</v>
      </c>
      <c r="AU121" s="117">
        <v>112952</v>
      </c>
      <c r="AV121" s="117">
        <v>8306</v>
      </c>
      <c r="AW121" s="117">
        <v>8196</v>
      </c>
      <c r="AX121" s="117">
        <v>51109</v>
      </c>
      <c r="AY121" s="125">
        <v>4380</v>
      </c>
    </row>
    <row r="122" spans="3:51" x14ac:dyDescent="0.25">
      <c r="C122" s="119"/>
      <c r="E122" s="181" t="s">
        <v>261</v>
      </c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I122" s="131"/>
      <c r="AJ122" s="131"/>
      <c r="AK122" s="131"/>
      <c r="AL122" s="131"/>
      <c r="AM122" s="131"/>
      <c r="AN122" s="131"/>
      <c r="AO122" s="131"/>
      <c r="AQ122" s="131"/>
      <c r="AR122" s="131"/>
      <c r="AS122" s="131"/>
    </row>
    <row r="123" spans="3:51" x14ac:dyDescent="0.25">
      <c r="C123" s="119"/>
      <c r="E123" s="181" t="s">
        <v>251</v>
      </c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Q123" s="131"/>
      <c r="AR123" s="131"/>
      <c r="AS123" s="131"/>
    </row>
    <row r="124" spans="3:51" x14ac:dyDescent="0.25">
      <c r="C124" s="119"/>
      <c r="E124" s="181" t="s">
        <v>252</v>
      </c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31"/>
      <c r="AQ124" s="131"/>
      <c r="AR124" s="131"/>
      <c r="AS124" s="131"/>
    </row>
    <row r="125" spans="3:51" x14ac:dyDescent="0.25">
      <c r="C125" s="119"/>
      <c r="E125" s="55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Q125" s="131"/>
      <c r="AR125" s="131"/>
      <c r="AS125" s="131"/>
    </row>
  </sheetData>
  <mergeCells count="27">
    <mergeCell ref="E119:F119"/>
    <mergeCell ref="E120:F120"/>
    <mergeCell ref="E121:F121"/>
    <mergeCell ref="E114:F114"/>
    <mergeCell ref="E115:F115"/>
    <mergeCell ref="E116:F116"/>
    <mergeCell ref="E117:F117"/>
    <mergeCell ref="E118:F118"/>
    <mergeCell ref="H112:H113"/>
    <mergeCell ref="G112:G113"/>
    <mergeCell ref="AQ112:AS112"/>
    <mergeCell ref="E112:F113"/>
    <mergeCell ref="B4:F5"/>
    <mergeCell ref="AC4:AP4"/>
    <mergeCell ref="AV4:AX4"/>
    <mergeCell ref="AY4:AY5"/>
    <mergeCell ref="G4:G5"/>
    <mergeCell ref="H4:H5"/>
    <mergeCell ref="AQ4:AS4"/>
    <mergeCell ref="AT4:AT5"/>
    <mergeCell ref="AU4:AU5"/>
    <mergeCell ref="AT112:AT113"/>
    <mergeCell ref="AU112:AU113"/>
    <mergeCell ref="AV112:AX112"/>
    <mergeCell ref="AY112:AY113"/>
    <mergeCell ref="I112:AB112"/>
    <mergeCell ref="AC112:AO1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2:BT129"/>
  <sheetViews>
    <sheetView showGridLines="0" zoomScale="70" zoomScaleNormal="70" workbookViewId="0">
      <pane xSplit="8" ySplit="7" topLeftCell="I65" activePane="bottomRight" state="frozen"/>
      <selection activeCell="E11" sqref="E11"/>
      <selection pane="topRight" activeCell="E11" sqref="E11"/>
      <selection pane="bottomLeft" activeCell="E11" sqref="E11"/>
      <selection pane="bottomRight" activeCell="C11" sqref="C11:D108"/>
    </sheetView>
  </sheetViews>
  <sheetFormatPr baseColWidth="10" defaultRowHeight="15" x14ac:dyDescent="0.25"/>
  <cols>
    <col min="1" max="1" width="3.42578125" customWidth="1"/>
    <col min="3" max="3" width="23.85546875" customWidth="1"/>
    <col min="5" max="5" width="31.7109375" customWidth="1"/>
    <col min="6" max="6" width="8.5703125" customWidth="1"/>
    <col min="7" max="7" width="10.7109375" bestFit="1" customWidth="1"/>
    <col min="8" max="8" width="13.5703125" customWidth="1"/>
    <col min="9" max="41" width="9.7109375" customWidth="1"/>
    <col min="42" max="42" width="9.7109375" style="131" customWidth="1"/>
    <col min="43" max="43" width="10.7109375" bestFit="1" customWidth="1"/>
    <col min="44" max="44" width="15.85546875" customWidth="1"/>
    <col min="45" max="45" width="14.85546875" customWidth="1"/>
    <col min="46" max="46" width="13.140625" hidden="1" customWidth="1"/>
  </cols>
  <sheetData>
    <row r="2" spans="1:72" ht="15.75" customHeight="1" x14ac:dyDescent="0.25"/>
    <row r="3" spans="1:72" ht="26.25" x14ac:dyDescent="0.4">
      <c r="E3" s="409" t="s">
        <v>264</v>
      </c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</row>
    <row r="4" spans="1:72" ht="8.25" customHeight="1" x14ac:dyDescent="0.25"/>
    <row r="5" spans="1:72" ht="8.25" customHeight="1" x14ac:dyDescent="0.25">
      <c r="J5" s="410"/>
    </row>
    <row r="6" spans="1:72" ht="8.25" customHeight="1" x14ac:dyDescent="0.25">
      <c r="J6" s="410"/>
    </row>
    <row r="7" spans="1:72" ht="8.25" customHeight="1" thickBot="1" x14ac:dyDescent="0.3"/>
    <row r="8" spans="1:72" ht="27.75" customHeight="1" thickBot="1" x14ac:dyDescent="0.3">
      <c r="A8" s="2"/>
      <c r="B8" s="411"/>
      <c r="C8" s="412"/>
      <c r="D8" s="412"/>
      <c r="E8" s="412"/>
      <c r="F8" s="413"/>
      <c r="G8" s="417" t="s">
        <v>154</v>
      </c>
      <c r="H8" s="417" t="s">
        <v>218</v>
      </c>
      <c r="I8" s="216" t="s">
        <v>219</v>
      </c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8"/>
      <c r="AC8" s="419" t="s">
        <v>135</v>
      </c>
      <c r="AD8" s="420"/>
      <c r="AE8" s="420"/>
      <c r="AF8" s="420"/>
      <c r="AG8" s="420"/>
      <c r="AH8" s="420"/>
      <c r="AI8" s="420"/>
      <c r="AJ8" s="420"/>
      <c r="AK8" s="420"/>
      <c r="AL8" s="420"/>
      <c r="AM8" s="420"/>
      <c r="AN8" s="420"/>
      <c r="AO8" s="420"/>
      <c r="AP8" s="421"/>
      <c r="AQ8" s="430" t="s">
        <v>220</v>
      </c>
      <c r="AR8" s="431"/>
      <c r="AS8" s="432"/>
      <c r="AT8" s="428" t="s">
        <v>221</v>
      </c>
      <c r="AV8" s="422" t="s">
        <v>158</v>
      </c>
      <c r="AW8" s="422"/>
      <c r="AX8" s="422"/>
      <c r="AY8" s="422"/>
      <c r="AZ8" s="422"/>
      <c r="BA8" s="422"/>
      <c r="BB8" s="422"/>
      <c r="BC8" s="422"/>
      <c r="BD8" s="422"/>
      <c r="BE8" s="422"/>
      <c r="BF8" s="422"/>
      <c r="BG8" s="422"/>
      <c r="BH8" s="422"/>
      <c r="BI8" s="422"/>
      <c r="BJ8" s="422"/>
      <c r="BK8" s="422"/>
      <c r="BL8" s="422"/>
      <c r="BN8" s="423" t="s">
        <v>157</v>
      </c>
      <c r="BO8" s="424"/>
      <c r="BP8" s="425" t="s">
        <v>158</v>
      </c>
      <c r="BQ8" s="426"/>
      <c r="BR8" s="426"/>
      <c r="BS8" s="426"/>
      <c r="BT8" s="427"/>
    </row>
    <row r="9" spans="1:72" ht="39" thickBot="1" x14ac:dyDescent="0.3">
      <c r="A9" s="2"/>
      <c r="B9" s="414"/>
      <c r="C9" s="415"/>
      <c r="D9" s="415"/>
      <c r="E9" s="415"/>
      <c r="F9" s="416"/>
      <c r="G9" s="418"/>
      <c r="H9" s="418"/>
      <c r="I9" s="219" t="s">
        <v>225</v>
      </c>
      <c r="J9" s="220">
        <v>1</v>
      </c>
      <c r="K9" s="221">
        <v>2</v>
      </c>
      <c r="L9" s="221">
        <v>3</v>
      </c>
      <c r="M9" s="222">
        <v>4</v>
      </c>
      <c r="N9" s="221">
        <v>5</v>
      </c>
      <c r="O9" s="221">
        <v>6</v>
      </c>
      <c r="P9" s="220">
        <v>7</v>
      </c>
      <c r="Q9" s="221">
        <v>8</v>
      </c>
      <c r="R9" s="222">
        <v>9</v>
      </c>
      <c r="S9" s="221">
        <v>10</v>
      </c>
      <c r="T9" s="220">
        <v>11</v>
      </c>
      <c r="U9" s="221">
        <v>12</v>
      </c>
      <c r="V9" s="221">
        <v>13</v>
      </c>
      <c r="W9" s="222">
        <v>14</v>
      </c>
      <c r="X9" s="221">
        <v>15</v>
      </c>
      <c r="Y9" s="220">
        <v>16</v>
      </c>
      <c r="Z9" s="221">
        <v>17</v>
      </c>
      <c r="AA9" s="221">
        <v>18</v>
      </c>
      <c r="AB9" s="222">
        <v>19</v>
      </c>
      <c r="AC9" s="221" t="s">
        <v>226</v>
      </c>
      <c r="AD9" s="220" t="s">
        <v>227</v>
      </c>
      <c r="AE9" s="221" t="s">
        <v>228</v>
      </c>
      <c r="AF9" s="220" t="s">
        <v>229</v>
      </c>
      <c r="AG9" s="221" t="s">
        <v>230</v>
      </c>
      <c r="AH9" s="220" t="s">
        <v>231</v>
      </c>
      <c r="AI9" s="221" t="s">
        <v>232</v>
      </c>
      <c r="AJ9" s="220" t="s">
        <v>233</v>
      </c>
      <c r="AK9" s="221" t="s">
        <v>234</v>
      </c>
      <c r="AL9" s="220" t="s">
        <v>235</v>
      </c>
      <c r="AM9" s="221" t="s">
        <v>236</v>
      </c>
      <c r="AN9" s="220" t="s">
        <v>237</v>
      </c>
      <c r="AO9" s="221" t="s">
        <v>238</v>
      </c>
      <c r="AP9" s="221" t="s">
        <v>257</v>
      </c>
      <c r="AQ9" s="223" t="s">
        <v>239</v>
      </c>
      <c r="AR9" s="224" t="s">
        <v>240</v>
      </c>
      <c r="AS9" s="225" t="s">
        <v>241</v>
      </c>
      <c r="AT9" s="429"/>
      <c r="AV9" s="271" t="s">
        <v>162</v>
      </c>
      <c r="AW9" s="271" t="s">
        <v>163</v>
      </c>
      <c r="AX9" s="271" t="s">
        <v>164</v>
      </c>
      <c r="AY9" s="271" t="s">
        <v>165</v>
      </c>
      <c r="AZ9" s="271" t="s">
        <v>166</v>
      </c>
      <c r="BA9" s="271" t="s">
        <v>167</v>
      </c>
      <c r="BB9" s="271" t="s">
        <v>168</v>
      </c>
      <c r="BC9" s="271" t="s">
        <v>169</v>
      </c>
      <c r="BD9" s="271" t="s">
        <v>170</v>
      </c>
      <c r="BE9" s="271" t="s">
        <v>171</v>
      </c>
      <c r="BF9" s="271" t="s">
        <v>172</v>
      </c>
      <c r="BG9" s="271" t="s">
        <v>173</v>
      </c>
      <c r="BH9" s="271" t="s">
        <v>174</v>
      </c>
      <c r="BI9" s="271" t="s">
        <v>175</v>
      </c>
      <c r="BJ9" s="271" t="s">
        <v>176</v>
      </c>
      <c r="BK9" s="271" t="s">
        <v>177</v>
      </c>
      <c r="BL9" s="271" t="s">
        <v>178</v>
      </c>
      <c r="BN9" s="90" t="s">
        <v>160</v>
      </c>
      <c r="BO9" s="75" t="s">
        <v>161</v>
      </c>
      <c r="BP9" s="86" t="s">
        <v>136</v>
      </c>
      <c r="BQ9" s="87" t="s">
        <v>137</v>
      </c>
      <c r="BR9" s="87" t="s">
        <v>138</v>
      </c>
      <c r="BS9" s="87" t="s">
        <v>139</v>
      </c>
      <c r="BT9" s="88" t="s">
        <v>140</v>
      </c>
    </row>
    <row r="10" spans="1:72" ht="27.75" customHeight="1" thickBot="1" x14ac:dyDescent="0.3">
      <c r="A10" s="2"/>
      <c r="B10" s="194"/>
      <c r="C10" s="195"/>
      <c r="D10" s="196"/>
      <c r="E10" s="196" t="s">
        <v>12</v>
      </c>
      <c r="F10" s="197"/>
      <c r="G10" s="198">
        <f t="shared" ref="G10:BL10" si="0">+G18+G11+G41+G53+G65+G78+G100</f>
        <v>804342</v>
      </c>
      <c r="H10" s="198">
        <f t="shared" si="0"/>
        <v>72052</v>
      </c>
      <c r="I10" s="198">
        <f t="shared" si="0"/>
        <v>9603</v>
      </c>
      <c r="J10" s="198">
        <f t="shared" si="0"/>
        <v>10965</v>
      </c>
      <c r="K10" s="198">
        <f t="shared" si="0"/>
        <v>11522</v>
      </c>
      <c r="L10" s="198">
        <f t="shared" si="0"/>
        <v>12836</v>
      </c>
      <c r="M10" s="198">
        <f t="shared" si="0"/>
        <v>13112</v>
      </c>
      <c r="N10" s="198">
        <f t="shared" si="0"/>
        <v>14014</v>
      </c>
      <c r="O10" s="198">
        <f t="shared" si="0"/>
        <v>11137</v>
      </c>
      <c r="P10" s="198">
        <f t="shared" si="0"/>
        <v>10800</v>
      </c>
      <c r="Q10" s="198">
        <f t="shared" si="0"/>
        <v>10953</v>
      </c>
      <c r="R10" s="198">
        <f t="shared" si="0"/>
        <v>10960</v>
      </c>
      <c r="S10" s="198">
        <f t="shared" si="0"/>
        <v>10647</v>
      </c>
      <c r="T10" s="198">
        <f t="shared" si="0"/>
        <v>10751</v>
      </c>
      <c r="U10" s="198">
        <f t="shared" si="0"/>
        <v>10828</v>
      </c>
      <c r="V10" s="198">
        <f t="shared" si="0"/>
        <v>10766</v>
      </c>
      <c r="W10" s="198">
        <f t="shared" si="0"/>
        <v>10891</v>
      </c>
      <c r="X10" s="198">
        <f t="shared" si="0"/>
        <v>10695</v>
      </c>
      <c r="Y10" s="198">
        <f t="shared" si="0"/>
        <v>10902</v>
      </c>
      <c r="Z10" s="198">
        <f t="shared" si="0"/>
        <v>11034</v>
      </c>
      <c r="AA10" s="198">
        <f t="shared" si="0"/>
        <v>11134</v>
      </c>
      <c r="AB10" s="198">
        <f t="shared" si="0"/>
        <v>11371</v>
      </c>
      <c r="AC10" s="198">
        <f t="shared" si="0"/>
        <v>60054</v>
      </c>
      <c r="AD10" s="198">
        <f t="shared" si="0"/>
        <v>69252</v>
      </c>
      <c r="AE10" s="198">
        <f t="shared" si="0"/>
        <v>70485</v>
      </c>
      <c r="AF10" s="198">
        <f t="shared" si="0"/>
        <v>69322</v>
      </c>
      <c r="AG10" s="198">
        <f t="shared" si="0"/>
        <v>63285</v>
      </c>
      <c r="AH10" s="198">
        <f t="shared" si="0"/>
        <v>53887</v>
      </c>
      <c r="AI10" s="198">
        <f t="shared" si="0"/>
        <v>46979</v>
      </c>
      <c r="AJ10" s="198">
        <f t="shared" si="0"/>
        <v>41133</v>
      </c>
      <c r="AK10" s="198">
        <f t="shared" si="0"/>
        <v>30889</v>
      </c>
      <c r="AL10" s="198">
        <f t="shared" si="0"/>
        <v>24909</v>
      </c>
      <c r="AM10" s="198">
        <f t="shared" si="0"/>
        <v>20411</v>
      </c>
      <c r="AN10" s="198">
        <f t="shared" si="0"/>
        <v>13914</v>
      </c>
      <c r="AO10" s="198">
        <f t="shared" si="0"/>
        <v>8291</v>
      </c>
      <c r="AP10" s="198">
        <f t="shared" si="0"/>
        <v>6610</v>
      </c>
      <c r="AQ10" s="198">
        <f t="shared" si="0"/>
        <v>661</v>
      </c>
      <c r="AR10" s="198">
        <f t="shared" si="0"/>
        <v>4765</v>
      </c>
      <c r="AS10" s="269">
        <f t="shared" si="0"/>
        <v>4838</v>
      </c>
      <c r="AT10" s="238">
        <f t="shared" si="0"/>
        <v>11043</v>
      </c>
      <c r="AV10" s="272">
        <f t="shared" si="0"/>
        <v>58038</v>
      </c>
      <c r="AW10" s="272">
        <f t="shared" si="0"/>
        <v>57864</v>
      </c>
      <c r="AX10" s="272">
        <f t="shared" si="0"/>
        <v>53883</v>
      </c>
      <c r="AY10" s="272">
        <f t="shared" si="0"/>
        <v>55136</v>
      </c>
      <c r="AZ10" s="272">
        <f t="shared" si="0"/>
        <v>60054</v>
      </c>
      <c r="BA10" s="272">
        <f t="shared" si="0"/>
        <v>69252</v>
      </c>
      <c r="BB10" s="272">
        <f t="shared" si="0"/>
        <v>70485</v>
      </c>
      <c r="BC10" s="272">
        <f t="shared" si="0"/>
        <v>69322</v>
      </c>
      <c r="BD10" s="272">
        <f t="shared" si="0"/>
        <v>63285</v>
      </c>
      <c r="BE10" s="272">
        <f t="shared" si="0"/>
        <v>53887</v>
      </c>
      <c r="BF10" s="272">
        <f t="shared" si="0"/>
        <v>46979</v>
      </c>
      <c r="BG10" s="272">
        <f t="shared" si="0"/>
        <v>41133</v>
      </c>
      <c r="BH10" s="272">
        <f t="shared" si="0"/>
        <v>30889</v>
      </c>
      <c r="BI10" s="272">
        <f t="shared" si="0"/>
        <v>24909</v>
      </c>
      <c r="BJ10" s="272">
        <f t="shared" si="0"/>
        <v>20411</v>
      </c>
      <c r="BK10" s="272">
        <f t="shared" si="0"/>
        <v>13914</v>
      </c>
      <c r="BL10" s="272">
        <f t="shared" si="0"/>
        <v>14901</v>
      </c>
      <c r="BN10" s="272">
        <f t="shared" ref="BN10:BT10" si="1">+BN18+BN11+BN41+BN53+BN65+BN78+BN100</f>
        <v>72052</v>
      </c>
      <c r="BO10" s="272">
        <f t="shared" si="1"/>
        <v>0</v>
      </c>
      <c r="BP10" s="272">
        <f t="shared" si="1"/>
        <v>137300</v>
      </c>
      <c r="BQ10" s="272">
        <f t="shared" si="1"/>
        <v>65116</v>
      </c>
      <c r="BR10" s="272">
        <f t="shared" si="1"/>
        <v>151811</v>
      </c>
      <c r="BS10" s="272">
        <f t="shared" si="1"/>
        <v>345091</v>
      </c>
      <c r="BT10" s="272">
        <f t="shared" si="1"/>
        <v>105024</v>
      </c>
    </row>
    <row r="11" spans="1:72" ht="15.75" thickBot="1" x14ac:dyDescent="0.3">
      <c r="A11" s="2"/>
      <c r="B11" s="132" t="s">
        <v>0</v>
      </c>
      <c r="C11" s="133" t="s">
        <v>269</v>
      </c>
      <c r="D11" s="134" t="s">
        <v>1</v>
      </c>
      <c r="E11" s="134" t="s">
        <v>13</v>
      </c>
      <c r="F11" s="135"/>
      <c r="G11" s="136">
        <f>SUM(G12:G17)</f>
        <v>47802</v>
      </c>
      <c r="H11" s="136">
        <f>SUM(H12:H17)</f>
        <v>4566</v>
      </c>
      <c r="I11" s="136">
        <f t="shared" ref="I11:BL11" si="2">SUM(I12:I17)</f>
        <v>622</v>
      </c>
      <c r="J11" s="136">
        <f t="shared" si="2"/>
        <v>703</v>
      </c>
      <c r="K11" s="136">
        <f t="shared" si="2"/>
        <v>739</v>
      </c>
      <c r="L11" s="136">
        <f t="shared" si="2"/>
        <v>806</v>
      </c>
      <c r="M11" s="136">
        <f t="shared" si="2"/>
        <v>817</v>
      </c>
      <c r="N11" s="136">
        <f t="shared" si="2"/>
        <v>879</v>
      </c>
      <c r="O11" s="136">
        <f t="shared" si="2"/>
        <v>698</v>
      </c>
      <c r="P11" s="136">
        <f t="shared" si="2"/>
        <v>682</v>
      </c>
      <c r="Q11" s="136">
        <f t="shared" si="2"/>
        <v>695</v>
      </c>
      <c r="R11" s="136">
        <f t="shared" si="2"/>
        <v>680</v>
      </c>
      <c r="S11" s="136">
        <f t="shared" si="2"/>
        <v>644</v>
      </c>
      <c r="T11" s="136">
        <f t="shared" si="2"/>
        <v>665</v>
      </c>
      <c r="U11" s="136">
        <f t="shared" si="2"/>
        <v>671</v>
      </c>
      <c r="V11" s="136">
        <f t="shared" si="2"/>
        <v>666</v>
      </c>
      <c r="W11" s="136">
        <f t="shared" si="2"/>
        <v>671</v>
      </c>
      <c r="X11" s="136">
        <f t="shared" si="2"/>
        <v>664</v>
      </c>
      <c r="Y11" s="136">
        <f t="shared" si="2"/>
        <v>667</v>
      </c>
      <c r="Z11" s="136">
        <f t="shared" si="2"/>
        <v>665</v>
      </c>
      <c r="AA11" s="136">
        <f t="shared" si="2"/>
        <v>689</v>
      </c>
      <c r="AB11" s="136">
        <f t="shared" si="2"/>
        <v>697</v>
      </c>
      <c r="AC11" s="136">
        <f t="shared" si="2"/>
        <v>3686</v>
      </c>
      <c r="AD11" s="136">
        <f t="shared" si="2"/>
        <v>4304</v>
      </c>
      <c r="AE11" s="136">
        <f t="shared" si="2"/>
        <v>4393</v>
      </c>
      <c r="AF11" s="136">
        <f t="shared" si="2"/>
        <v>4283</v>
      </c>
      <c r="AG11" s="136">
        <f t="shared" si="2"/>
        <v>3739</v>
      </c>
      <c r="AH11" s="136">
        <f t="shared" si="2"/>
        <v>3061</v>
      </c>
      <c r="AI11" s="136">
        <f t="shared" si="2"/>
        <v>2650</v>
      </c>
      <c r="AJ11" s="136">
        <f t="shared" si="2"/>
        <v>2272</v>
      </c>
      <c r="AK11" s="136">
        <f t="shared" si="2"/>
        <v>1667</v>
      </c>
      <c r="AL11" s="136">
        <f t="shared" si="2"/>
        <v>1305</v>
      </c>
      <c r="AM11" s="136">
        <f t="shared" si="2"/>
        <v>1031</v>
      </c>
      <c r="AN11" s="136">
        <f t="shared" si="2"/>
        <v>696</v>
      </c>
      <c r="AO11" s="136">
        <f t="shared" si="2"/>
        <v>406</v>
      </c>
      <c r="AP11" s="136">
        <f t="shared" si="2"/>
        <v>289</v>
      </c>
      <c r="AQ11" s="136">
        <f t="shared" si="2"/>
        <v>44</v>
      </c>
      <c r="AR11" s="136">
        <f t="shared" si="2"/>
        <v>312</v>
      </c>
      <c r="AS11" s="136">
        <f t="shared" si="2"/>
        <v>312</v>
      </c>
      <c r="AT11" s="239">
        <f t="shared" si="2"/>
        <v>664</v>
      </c>
      <c r="AV11" s="273">
        <f t="shared" si="2"/>
        <v>3687</v>
      </c>
      <c r="AW11" s="273">
        <f t="shared" si="2"/>
        <v>3634</v>
      </c>
      <c r="AX11" s="273">
        <f t="shared" si="2"/>
        <v>3317</v>
      </c>
      <c r="AY11" s="273">
        <f t="shared" si="2"/>
        <v>3382</v>
      </c>
      <c r="AZ11" s="273">
        <f t="shared" si="2"/>
        <v>3686</v>
      </c>
      <c r="BA11" s="273">
        <f t="shared" si="2"/>
        <v>4304</v>
      </c>
      <c r="BB11" s="273">
        <f t="shared" si="2"/>
        <v>4393</v>
      </c>
      <c r="BC11" s="273">
        <f t="shared" si="2"/>
        <v>4283</v>
      </c>
      <c r="BD11" s="273">
        <f t="shared" si="2"/>
        <v>3739</v>
      </c>
      <c r="BE11" s="273">
        <f t="shared" si="2"/>
        <v>3061</v>
      </c>
      <c r="BF11" s="273">
        <f t="shared" si="2"/>
        <v>2650</v>
      </c>
      <c r="BG11" s="273">
        <f t="shared" si="2"/>
        <v>2272</v>
      </c>
      <c r="BH11" s="273">
        <f t="shared" si="2"/>
        <v>1667</v>
      </c>
      <c r="BI11" s="273">
        <f t="shared" si="2"/>
        <v>1305</v>
      </c>
      <c r="BJ11" s="273">
        <f t="shared" si="2"/>
        <v>1031</v>
      </c>
      <c r="BK11" s="273">
        <f t="shared" si="2"/>
        <v>696</v>
      </c>
      <c r="BL11" s="273">
        <f t="shared" si="2"/>
        <v>695</v>
      </c>
      <c r="BN11" s="273">
        <f t="shared" ref="BN11:BT11" si="3">SUM(BN12:BN17)</f>
        <v>4566</v>
      </c>
      <c r="BO11" s="273">
        <f t="shared" si="3"/>
        <v>0</v>
      </c>
      <c r="BP11" s="273">
        <f t="shared" si="3"/>
        <v>8630</v>
      </c>
      <c r="BQ11" s="273">
        <f t="shared" si="3"/>
        <v>4004</v>
      </c>
      <c r="BR11" s="273">
        <f t="shared" si="3"/>
        <v>9376</v>
      </c>
      <c r="BS11" s="273">
        <f t="shared" si="3"/>
        <v>20398</v>
      </c>
      <c r="BT11" s="273">
        <f t="shared" si="3"/>
        <v>5394</v>
      </c>
    </row>
    <row r="12" spans="1:72" x14ac:dyDescent="0.25">
      <c r="A12" s="2"/>
      <c r="B12" s="137" t="s">
        <v>14</v>
      </c>
      <c r="C12" s="138" t="s">
        <v>13</v>
      </c>
      <c r="D12" s="156">
        <v>5945</v>
      </c>
      <c r="E12" s="156" t="s">
        <v>15</v>
      </c>
      <c r="F12" s="162" t="s">
        <v>16</v>
      </c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240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</row>
    <row r="13" spans="1:72" x14ac:dyDescent="0.25">
      <c r="B13" s="141" t="s">
        <v>17</v>
      </c>
      <c r="C13" s="226" t="s">
        <v>13</v>
      </c>
      <c r="D13" s="230">
        <v>5946</v>
      </c>
      <c r="E13" s="230" t="s">
        <v>18</v>
      </c>
      <c r="F13" s="163" t="s">
        <v>19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240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</row>
    <row r="14" spans="1:72" x14ac:dyDescent="0.25">
      <c r="B14" s="141" t="s">
        <v>20</v>
      </c>
      <c r="C14" s="226" t="s">
        <v>13</v>
      </c>
      <c r="D14" s="230">
        <v>5947</v>
      </c>
      <c r="E14" s="230" t="s">
        <v>21</v>
      </c>
      <c r="F14" s="163" t="s">
        <v>22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240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</row>
    <row r="15" spans="1:72" x14ac:dyDescent="0.25">
      <c r="B15" s="141" t="s">
        <v>23</v>
      </c>
      <c r="C15" s="226" t="s">
        <v>13</v>
      </c>
      <c r="D15" s="230">
        <v>5948</v>
      </c>
      <c r="E15" s="230" t="s">
        <v>24</v>
      </c>
      <c r="F15" s="163" t="s">
        <v>19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240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</row>
    <row r="16" spans="1:72" x14ac:dyDescent="0.25">
      <c r="B16" s="141" t="s">
        <v>14</v>
      </c>
      <c r="C16" s="226" t="s">
        <v>13</v>
      </c>
      <c r="D16" s="160">
        <v>5883</v>
      </c>
      <c r="E16" s="160" t="s">
        <v>25</v>
      </c>
      <c r="F16" s="164" t="s">
        <v>16</v>
      </c>
      <c r="G16" s="226">
        <f>SUM(I16:AP16)</f>
        <v>47802</v>
      </c>
      <c r="H16" s="226">
        <f>SUM(I16:N16)</f>
        <v>4566</v>
      </c>
      <c r="I16" s="226">
        <v>622</v>
      </c>
      <c r="J16" s="226">
        <v>703</v>
      </c>
      <c r="K16" s="226">
        <v>739</v>
      </c>
      <c r="L16" s="226">
        <v>806</v>
      </c>
      <c r="M16" s="226">
        <v>817</v>
      </c>
      <c r="N16" s="226">
        <v>879</v>
      </c>
      <c r="O16" s="226">
        <v>698</v>
      </c>
      <c r="P16" s="226">
        <v>682</v>
      </c>
      <c r="Q16" s="226">
        <v>695</v>
      </c>
      <c r="R16" s="226">
        <v>680</v>
      </c>
      <c r="S16" s="226">
        <v>644</v>
      </c>
      <c r="T16" s="226">
        <v>665</v>
      </c>
      <c r="U16" s="226">
        <v>671</v>
      </c>
      <c r="V16" s="226">
        <v>666</v>
      </c>
      <c r="W16" s="226">
        <v>671</v>
      </c>
      <c r="X16" s="226">
        <v>664</v>
      </c>
      <c r="Y16" s="226">
        <v>667</v>
      </c>
      <c r="Z16" s="226">
        <v>665</v>
      </c>
      <c r="AA16" s="226">
        <v>689</v>
      </c>
      <c r="AB16" s="226">
        <v>697</v>
      </c>
      <c r="AC16" s="226">
        <v>3686</v>
      </c>
      <c r="AD16" s="226">
        <v>4304</v>
      </c>
      <c r="AE16" s="226">
        <v>4393</v>
      </c>
      <c r="AF16" s="226">
        <v>4283</v>
      </c>
      <c r="AG16" s="226">
        <v>3739</v>
      </c>
      <c r="AH16" s="226">
        <v>3061</v>
      </c>
      <c r="AI16" s="226">
        <v>2650</v>
      </c>
      <c r="AJ16" s="226">
        <v>2272</v>
      </c>
      <c r="AK16" s="226">
        <v>1667</v>
      </c>
      <c r="AL16" s="226">
        <v>1305</v>
      </c>
      <c r="AM16" s="226">
        <v>1031</v>
      </c>
      <c r="AN16" s="226">
        <v>696</v>
      </c>
      <c r="AO16" s="226">
        <v>406</v>
      </c>
      <c r="AP16" s="226">
        <v>289</v>
      </c>
      <c r="AQ16" s="226">
        <v>44</v>
      </c>
      <c r="AR16" s="226">
        <v>312</v>
      </c>
      <c r="AS16" s="226">
        <v>312</v>
      </c>
      <c r="AT16" s="242">
        <v>664</v>
      </c>
      <c r="AV16" s="274">
        <f>SUM(I16:M16)</f>
        <v>3687</v>
      </c>
      <c r="AW16" s="274">
        <f>SUM(N16:R16)</f>
        <v>3634</v>
      </c>
      <c r="AX16" s="274">
        <f>SUM(S16:W16)</f>
        <v>3317</v>
      </c>
      <c r="AY16" s="274">
        <f>SUM(X16:AB16)</f>
        <v>3382</v>
      </c>
      <c r="AZ16" s="274">
        <f>+AC16</f>
        <v>3686</v>
      </c>
      <c r="BA16" s="274">
        <f t="shared" ref="BA16:BG16" si="4">+AD16</f>
        <v>4304</v>
      </c>
      <c r="BB16" s="274">
        <f t="shared" si="4"/>
        <v>4393</v>
      </c>
      <c r="BC16" s="274">
        <f t="shared" si="4"/>
        <v>4283</v>
      </c>
      <c r="BD16" s="274">
        <f t="shared" si="4"/>
        <v>3739</v>
      </c>
      <c r="BE16" s="274">
        <f t="shared" si="4"/>
        <v>3061</v>
      </c>
      <c r="BF16" s="274">
        <f t="shared" si="4"/>
        <v>2650</v>
      </c>
      <c r="BG16" s="274">
        <f t="shared" si="4"/>
        <v>2272</v>
      </c>
      <c r="BH16" s="274">
        <f>+AK16</f>
        <v>1667</v>
      </c>
      <c r="BI16" s="274">
        <f t="shared" ref="BI16:BK16" si="5">+AL16</f>
        <v>1305</v>
      </c>
      <c r="BJ16" s="274">
        <f t="shared" si="5"/>
        <v>1031</v>
      </c>
      <c r="BK16" s="274">
        <f t="shared" si="5"/>
        <v>696</v>
      </c>
      <c r="BL16" s="274">
        <f>SUM(AO16:AP16)</f>
        <v>695</v>
      </c>
      <c r="BN16">
        <f>SUM(I16:N16)</f>
        <v>4566</v>
      </c>
      <c r="BP16">
        <f>SUM(I16:T16)</f>
        <v>8630</v>
      </c>
      <c r="BQ16">
        <f>SUM(U16:Z16)</f>
        <v>4004</v>
      </c>
      <c r="BR16">
        <f>SUM(AA16:AD16)</f>
        <v>9376</v>
      </c>
      <c r="BS16">
        <f>SUM(AE16:AJ16)</f>
        <v>20398</v>
      </c>
      <c r="BT16">
        <f>SUM(AK16:AP16)</f>
        <v>5394</v>
      </c>
    </row>
    <row r="17" spans="2:72" ht="15.75" thickBot="1" x14ac:dyDescent="0.3">
      <c r="B17" s="141" t="s">
        <v>14</v>
      </c>
      <c r="C17" s="226" t="s">
        <v>13</v>
      </c>
      <c r="D17" s="150">
        <v>28025</v>
      </c>
      <c r="E17" s="150" t="s">
        <v>245</v>
      </c>
      <c r="F17" s="165" t="s">
        <v>246</v>
      </c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240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</row>
    <row r="18" spans="2:72" ht="15" customHeight="1" thickBot="1" x14ac:dyDescent="0.3">
      <c r="B18" s="166" t="s">
        <v>0</v>
      </c>
      <c r="C18" s="167" t="s">
        <v>269</v>
      </c>
      <c r="D18" s="144" t="s">
        <v>1</v>
      </c>
      <c r="E18" s="144" t="s">
        <v>189</v>
      </c>
      <c r="F18" s="145"/>
      <c r="G18" s="144">
        <f>SUM(G19:G40)</f>
        <v>219347</v>
      </c>
      <c r="H18" s="144">
        <f>SUM(H19:H40)</f>
        <v>22074</v>
      </c>
      <c r="I18" s="144">
        <f t="shared" ref="I18:BT18" si="6">SUM(I19:I40)</f>
        <v>2910</v>
      </c>
      <c r="J18" s="144">
        <f t="shared" si="6"/>
        <v>3408</v>
      </c>
      <c r="K18" s="144">
        <f t="shared" si="6"/>
        <v>3503</v>
      </c>
      <c r="L18" s="144">
        <f t="shared" si="6"/>
        <v>3905</v>
      </c>
      <c r="M18" s="144">
        <f t="shared" si="6"/>
        <v>4057</v>
      </c>
      <c r="N18" s="144">
        <f t="shared" si="6"/>
        <v>4291</v>
      </c>
      <c r="O18" s="144">
        <f t="shared" si="6"/>
        <v>3002</v>
      </c>
      <c r="P18" s="144">
        <f t="shared" si="6"/>
        <v>2971</v>
      </c>
      <c r="Q18" s="144">
        <f t="shared" si="6"/>
        <v>2952</v>
      </c>
      <c r="R18" s="144">
        <f t="shared" si="6"/>
        <v>2989</v>
      </c>
      <c r="S18" s="144">
        <f t="shared" si="6"/>
        <v>2917</v>
      </c>
      <c r="T18" s="144">
        <f t="shared" si="6"/>
        <v>2906</v>
      </c>
      <c r="U18" s="144">
        <f t="shared" si="6"/>
        <v>2945</v>
      </c>
      <c r="V18" s="144">
        <f t="shared" si="6"/>
        <v>2889</v>
      </c>
      <c r="W18" s="144">
        <f t="shared" si="6"/>
        <v>2895</v>
      </c>
      <c r="X18" s="144">
        <f t="shared" si="6"/>
        <v>2798</v>
      </c>
      <c r="Y18" s="144">
        <f t="shared" si="6"/>
        <v>2916</v>
      </c>
      <c r="Z18" s="144">
        <f t="shared" si="6"/>
        <v>2974</v>
      </c>
      <c r="AA18" s="144">
        <f t="shared" si="6"/>
        <v>2787</v>
      </c>
      <c r="AB18" s="144">
        <f t="shared" si="6"/>
        <v>2889</v>
      </c>
      <c r="AC18" s="144">
        <f t="shared" si="6"/>
        <v>15640</v>
      </c>
      <c r="AD18" s="144">
        <f t="shared" si="6"/>
        <v>18582</v>
      </c>
      <c r="AE18" s="144">
        <f t="shared" si="6"/>
        <v>19278</v>
      </c>
      <c r="AF18" s="144">
        <f t="shared" si="6"/>
        <v>19059</v>
      </c>
      <c r="AG18" s="144">
        <f t="shared" si="6"/>
        <v>17555</v>
      </c>
      <c r="AH18" s="144">
        <f t="shared" si="6"/>
        <v>14946</v>
      </c>
      <c r="AI18" s="144">
        <f t="shared" si="6"/>
        <v>12597</v>
      </c>
      <c r="AJ18" s="144">
        <f t="shared" si="6"/>
        <v>11115</v>
      </c>
      <c r="AK18" s="144">
        <f t="shared" si="6"/>
        <v>8253</v>
      </c>
      <c r="AL18" s="144">
        <f t="shared" si="6"/>
        <v>6598</v>
      </c>
      <c r="AM18" s="144">
        <f t="shared" si="6"/>
        <v>5486</v>
      </c>
      <c r="AN18" s="144">
        <f t="shared" si="6"/>
        <v>3569</v>
      </c>
      <c r="AO18" s="144">
        <f t="shared" si="6"/>
        <v>2168</v>
      </c>
      <c r="AP18" s="144">
        <f t="shared" si="6"/>
        <v>1597</v>
      </c>
      <c r="AQ18" s="144">
        <f t="shared" si="6"/>
        <v>191</v>
      </c>
      <c r="AR18" s="144">
        <f t="shared" si="6"/>
        <v>1394</v>
      </c>
      <c r="AS18" s="144">
        <f t="shared" si="6"/>
        <v>1516</v>
      </c>
      <c r="AT18" s="239">
        <f t="shared" si="6"/>
        <v>3565</v>
      </c>
      <c r="AV18" s="275">
        <f t="shared" si="6"/>
        <v>17783</v>
      </c>
      <c r="AW18" s="275">
        <f t="shared" si="6"/>
        <v>16205</v>
      </c>
      <c r="AX18" s="275">
        <f t="shared" si="6"/>
        <v>14552</v>
      </c>
      <c r="AY18" s="275">
        <f t="shared" si="6"/>
        <v>14364</v>
      </c>
      <c r="AZ18" s="275">
        <f t="shared" si="6"/>
        <v>15640</v>
      </c>
      <c r="BA18" s="275">
        <f t="shared" si="6"/>
        <v>18582</v>
      </c>
      <c r="BB18" s="275">
        <f t="shared" si="6"/>
        <v>19278</v>
      </c>
      <c r="BC18" s="275">
        <f t="shared" si="6"/>
        <v>19059</v>
      </c>
      <c r="BD18" s="275">
        <f t="shared" si="6"/>
        <v>17555</v>
      </c>
      <c r="BE18" s="275">
        <f t="shared" si="6"/>
        <v>14946</v>
      </c>
      <c r="BF18" s="275">
        <f t="shared" si="6"/>
        <v>12597</v>
      </c>
      <c r="BG18" s="275">
        <f t="shared" si="6"/>
        <v>11115</v>
      </c>
      <c r="BH18" s="275">
        <f t="shared" si="6"/>
        <v>8253</v>
      </c>
      <c r="BI18" s="275">
        <f t="shared" si="6"/>
        <v>6598</v>
      </c>
      <c r="BJ18" s="275">
        <f t="shared" si="6"/>
        <v>5486</v>
      </c>
      <c r="BK18" s="275">
        <f t="shared" si="6"/>
        <v>3569</v>
      </c>
      <c r="BL18" s="275">
        <f t="shared" si="6"/>
        <v>3765</v>
      </c>
      <c r="BN18" s="275">
        <f t="shared" si="6"/>
        <v>22074</v>
      </c>
      <c r="BO18" s="275">
        <f t="shared" si="6"/>
        <v>0</v>
      </c>
      <c r="BP18" s="275">
        <f t="shared" si="6"/>
        <v>39811</v>
      </c>
      <c r="BQ18" s="275">
        <f t="shared" si="6"/>
        <v>17417</v>
      </c>
      <c r="BR18" s="275">
        <f t="shared" si="6"/>
        <v>39898</v>
      </c>
      <c r="BS18" s="275">
        <f t="shared" si="6"/>
        <v>94550</v>
      </c>
      <c r="BT18" s="275">
        <f t="shared" si="6"/>
        <v>27671</v>
      </c>
    </row>
    <row r="19" spans="2:72" x14ac:dyDescent="0.25">
      <c r="B19" s="146" t="s">
        <v>17</v>
      </c>
      <c r="C19" s="147" t="s">
        <v>270</v>
      </c>
      <c r="D19" s="158">
        <v>5918</v>
      </c>
      <c r="E19" s="147" t="s">
        <v>28</v>
      </c>
      <c r="F19" s="148" t="s">
        <v>29</v>
      </c>
      <c r="G19" s="147">
        <f>SUM(I19:AP19)</f>
        <v>20142</v>
      </c>
      <c r="H19" s="147">
        <f t="shared" ref="H19:H22" si="7">SUM(I19:N19)</f>
        <v>1894</v>
      </c>
      <c r="I19" s="147">
        <v>258</v>
      </c>
      <c r="J19" s="147">
        <v>300</v>
      </c>
      <c r="K19" s="147">
        <v>297</v>
      </c>
      <c r="L19" s="147">
        <v>343</v>
      </c>
      <c r="M19" s="147">
        <v>332</v>
      </c>
      <c r="N19" s="147">
        <v>364</v>
      </c>
      <c r="O19" s="147">
        <v>272</v>
      </c>
      <c r="P19" s="147">
        <v>270</v>
      </c>
      <c r="Q19" s="147">
        <v>269</v>
      </c>
      <c r="R19" s="147">
        <v>274</v>
      </c>
      <c r="S19" s="147">
        <v>262</v>
      </c>
      <c r="T19" s="147">
        <v>262</v>
      </c>
      <c r="U19" s="147">
        <v>272</v>
      </c>
      <c r="V19" s="147">
        <v>271</v>
      </c>
      <c r="W19" s="147">
        <v>264</v>
      </c>
      <c r="X19" s="147">
        <v>258</v>
      </c>
      <c r="Y19" s="147">
        <v>273</v>
      </c>
      <c r="Z19" s="147">
        <v>277</v>
      </c>
      <c r="AA19" s="147">
        <v>265</v>
      </c>
      <c r="AB19" s="147">
        <v>273</v>
      </c>
      <c r="AC19" s="147">
        <v>1446</v>
      </c>
      <c r="AD19" s="147">
        <v>1665</v>
      </c>
      <c r="AE19" s="147">
        <v>1685</v>
      </c>
      <c r="AF19" s="147">
        <v>1666</v>
      </c>
      <c r="AG19" s="147">
        <v>1541</v>
      </c>
      <c r="AH19" s="147">
        <v>1351</v>
      </c>
      <c r="AI19" s="147">
        <v>1224</v>
      </c>
      <c r="AJ19" s="147">
        <v>1132</v>
      </c>
      <c r="AK19" s="147">
        <v>878</v>
      </c>
      <c r="AL19" s="147">
        <v>681</v>
      </c>
      <c r="AM19" s="147">
        <v>517</v>
      </c>
      <c r="AN19" s="147">
        <v>323</v>
      </c>
      <c r="AO19" s="147">
        <v>208</v>
      </c>
      <c r="AP19" s="147">
        <v>169</v>
      </c>
      <c r="AQ19" s="147">
        <v>13</v>
      </c>
      <c r="AR19" s="147">
        <v>126</v>
      </c>
      <c r="AS19" s="147">
        <v>134</v>
      </c>
      <c r="AT19" s="242">
        <v>317</v>
      </c>
      <c r="AV19" s="274">
        <f t="shared" ref="AV19:AV22" si="8">SUM(I19:M19)</f>
        <v>1530</v>
      </c>
      <c r="AW19" s="274">
        <f t="shared" ref="AW19:AW22" si="9">SUM(N19:R19)</f>
        <v>1449</v>
      </c>
      <c r="AX19" s="274">
        <f t="shared" ref="AX19:AX22" si="10">SUM(S19:W19)</f>
        <v>1331</v>
      </c>
      <c r="AY19" s="274">
        <f t="shared" ref="AY19:AY22" si="11">SUM(X19:AB19)</f>
        <v>1346</v>
      </c>
      <c r="AZ19" s="274">
        <f t="shared" ref="AZ19:AZ22" si="12">+AC19</f>
        <v>1446</v>
      </c>
      <c r="BA19" s="274">
        <f t="shared" ref="BA19:BA22" si="13">+AD19</f>
        <v>1665</v>
      </c>
      <c r="BB19" s="274">
        <f t="shared" ref="BB19:BB22" si="14">+AE19</f>
        <v>1685</v>
      </c>
      <c r="BC19" s="274">
        <f t="shared" ref="BC19:BC22" si="15">+AF19</f>
        <v>1666</v>
      </c>
      <c r="BD19" s="274">
        <f t="shared" ref="BD19:BD22" si="16">+AG19</f>
        <v>1541</v>
      </c>
      <c r="BE19" s="274">
        <f t="shared" ref="BE19:BE22" si="17">+AH19</f>
        <v>1351</v>
      </c>
      <c r="BF19" s="274">
        <f t="shared" ref="BF19:BF22" si="18">+AI19</f>
        <v>1224</v>
      </c>
      <c r="BG19" s="274">
        <f t="shared" ref="BG19:BG22" si="19">+AJ19</f>
        <v>1132</v>
      </c>
      <c r="BH19" s="274">
        <f t="shared" ref="BH19:BH22" si="20">+AK19</f>
        <v>878</v>
      </c>
      <c r="BI19" s="274">
        <f t="shared" ref="BI19:BI22" si="21">+AL19</f>
        <v>681</v>
      </c>
      <c r="BJ19" s="274">
        <f t="shared" ref="BJ19:BJ22" si="22">+AM19</f>
        <v>517</v>
      </c>
      <c r="BK19" s="274">
        <f t="shared" ref="BK19:BK22" si="23">+AN19</f>
        <v>323</v>
      </c>
      <c r="BL19" s="274">
        <f t="shared" ref="BL19:BL22" si="24">SUM(AO19:AP19)</f>
        <v>377</v>
      </c>
      <c r="BN19" s="131">
        <f t="shared" ref="BN19:BN22" si="25">SUM(I19:N19)</f>
        <v>1894</v>
      </c>
      <c r="BO19" s="131"/>
      <c r="BP19" s="131">
        <f t="shared" ref="BP19:BP22" si="26">SUM(I19:T19)</f>
        <v>3503</v>
      </c>
      <c r="BQ19" s="131">
        <f t="shared" ref="BQ19:BQ22" si="27">SUM(U19:Z19)</f>
        <v>1615</v>
      </c>
      <c r="BR19" s="131">
        <f t="shared" ref="BR19:BR22" si="28">SUM(AA19:AD19)</f>
        <v>3649</v>
      </c>
      <c r="BS19" s="131">
        <f t="shared" ref="BS19:BS22" si="29">SUM(AE19:AJ19)</f>
        <v>8599</v>
      </c>
      <c r="BT19" s="131">
        <f t="shared" ref="BT19:BT22" si="30">SUM(AK19:AP19)</f>
        <v>2776</v>
      </c>
    </row>
    <row r="20" spans="2:72" x14ac:dyDescent="0.25">
      <c r="B20" s="228" t="s">
        <v>17</v>
      </c>
      <c r="C20" s="226" t="s">
        <v>270</v>
      </c>
      <c r="D20" s="230">
        <v>5965</v>
      </c>
      <c r="E20" s="226" t="s">
        <v>35</v>
      </c>
      <c r="F20" s="227" t="s">
        <v>29</v>
      </c>
      <c r="G20" s="226">
        <f t="shared" ref="G20:G22" si="31">SUM(I20:AP20)</f>
        <v>9757</v>
      </c>
      <c r="H20" s="226">
        <f t="shared" si="7"/>
        <v>919</v>
      </c>
      <c r="I20" s="226">
        <v>125</v>
      </c>
      <c r="J20" s="226">
        <v>146</v>
      </c>
      <c r="K20" s="226">
        <v>144</v>
      </c>
      <c r="L20" s="226">
        <v>166</v>
      </c>
      <c r="M20" s="226">
        <v>161</v>
      </c>
      <c r="N20" s="226">
        <v>177</v>
      </c>
      <c r="O20" s="226">
        <v>131</v>
      </c>
      <c r="P20" s="226">
        <v>130</v>
      </c>
      <c r="Q20" s="226">
        <v>130</v>
      </c>
      <c r="R20" s="226">
        <v>132</v>
      </c>
      <c r="S20" s="226">
        <v>127</v>
      </c>
      <c r="T20" s="226">
        <v>126</v>
      </c>
      <c r="U20" s="226">
        <v>132</v>
      </c>
      <c r="V20" s="226">
        <v>131</v>
      </c>
      <c r="W20" s="226">
        <v>128</v>
      </c>
      <c r="X20" s="226">
        <v>125</v>
      </c>
      <c r="Y20" s="226">
        <v>133</v>
      </c>
      <c r="Z20" s="226">
        <v>135</v>
      </c>
      <c r="AA20" s="226">
        <v>128</v>
      </c>
      <c r="AB20" s="226">
        <v>133</v>
      </c>
      <c r="AC20" s="226">
        <v>701</v>
      </c>
      <c r="AD20" s="226">
        <v>807</v>
      </c>
      <c r="AE20" s="226">
        <v>817</v>
      </c>
      <c r="AF20" s="226">
        <v>807</v>
      </c>
      <c r="AG20" s="226">
        <v>746</v>
      </c>
      <c r="AH20" s="226">
        <v>654</v>
      </c>
      <c r="AI20" s="226">
        <v>593</v>
      </c>
      <c r="AJ20" s="226">
        <v>549</v>
      </c>
      <c r="AK20" s="226">
        <v>425</v>
      </c>
      <c r="AL20" s="226">
        <v>329</v>
      </c>
      <c r="AM20" s="226">
        <v>250</v>
      </c>
      <c r="AN20" s="226">
        <v>157</v>
      </c>
      <c r="AO20" s="226">
        <v>100</v>
      </c>
      <c r="AP20" s="226">
        <v>82</v>
      </c>
      <c r="AQ20" s="226">
        <v>6</v>
      </c>
      <c r="AR20" s="226">
        <v>60</v>
      </c>
      <c r="AS20" s="226">
        <v>64</v>
      </c>
      <c r="AT20" s="242">
        <v>153</v>
      </c>
      <c r="AV20" s="274">
        <f t="shared" si="8"/>
        <v>742</v>
      </c>
      <c r="AW20" s="274">
        <f t="shared" si="9"/>
        <v>700</v>
      </c>
      <c r="AX20" s="274">
        <f t="shared" si="10"/>
        <v>644</v>
      </c>
      <c r="AY20" s="274">
        <f t="shared" si="11"/>
        <v>654</v>
      </c>
      <c r="AZ20" s="274">
        <f t="shared" si="12"/>
        <v>701</v>
      </c>
      <c r="BA20" s="274">
        <f t="shared" si="13"/>
        <v>807</v>
      </c>
      <c r="BB20" s="274">
        <f t="shared" si="14"/>
        <v>817</v>
      </c>
      <c r="BC20" s="274">
        <f t="shared" si="15"/>
        <v>807</v>
      </c>
      <c r="BD20" s="274">
        <f t="shared" si="16"/>
        <v>746</v>
      </c>
      <c r="BE20" s="274">
        <f t="shared" si="17"/>
        <v>654</v>
      </c>
      <c r="BF20" s="274">
        <f t="shared" si="18"/>
        <v>593</v>
      </c>
      <c r="BG20" s="274">
        <f t="shared" si="19"/>
        <v>549</v>
      </c>
      <c r="BH20" s="274">
        <f t="shared" si="20"/>
        <v>425</v>
      </c>
      <c r="BI20" s="274">
        <f t="shared" si="21"/>
        <v>329</v>
      </c>
      <c r="BJ20" s="274">
        <f t="shared" si="22"/>
        <v>250</v>
      </c>
      <c r="BK20" s="274">
        <f t="shared" si="23"/>
        <v>157</v>
      </c>
      <c r="BL20" s="274">
        <f t="shared" si="24"/>
        <v>182</v>
      </c>
      <c r="BN20" s="131">
        <f t="shared" si="25"/>
        <v>919</v>
      </c>
      <c r="BO20" s="131"/>
      <c r="BP20" s="131">
        <f t="shared" si="26"/>
        <v>1695</v>
      </c>
      <c r="BQ20" s="131">
        <f t="shared" si="27"/>
        <v>784</v>
      </c>
      <c r="BR20" s="131">
        <f t="shared" si="28"/>
        <v>1769</v>
      </c>
      <c r="BS20" s="131">
        <f t="shared" si="29"/>
        <v>4166</v>
      </c>
      <c r="BT20" s="131">
        <f t="shared" si="30"/>
        <v>1343</v>
      </c>
    </row>
    <row r="21" spans="2:72" x14ac:dyDescent="0.25">
      <c r="B21" s="228" t="s">
        <v>17</v>
      </c>
      <c r="C21" s="226" t="s">
        <v>270</v>
      </c>
      <c r="D21" s="230">
        <v>5923</v>
      </c>
      <c r="E21" s="226" t="s">
        <v>34</v>
      </c>
      <c r="F21" s="227" t="s">
        <v>29</v>
      </c>
      <c r="G21" s="226">
        <f t="shared" si="31"/>
        <v>11964</v>
      </c>
      <c r="H21" s="226">
        <f t="shared" si="7"/>
        <v>1127</v>
      </c>
      <c r="I21" s="226">
        <v>153</v>
      </c>
      <c r="J21" s="226">
        <v>179</v>
      </c>
      <c r="K21" s="226">
        <v>177</v>
      </c>
      <c r="L21" s="226">
        <v>204</v>
      </c>
      <c r="M21" s="226">
        <v>197</v>
      </c>
      <c r="N21" s="226">
        <v>217</v>
      </c>
      <c r="O21" s="226">
        <v>161</v>
      </c>
      <c r="P21" s="226">
        <v>160</v>
      </c>
      <c r="Q21" s="226">
        <v>160</v>
      </c>
      <c r="R21" s="226">
        <v>162</v>
      </c>
      <c r="S21" s="226">
        <v>156</v>
      </c>
      <c r="T21" s="226">
        <v>155</v>
      </c>
      <c r="U21" s="226">
        <v>162</v>
      </c>
      <c r="V21" s="226">
        <v>160</v>
      </c>
      <c r="W21" s="226">
        <v>157</v>
      </c>
      <c r="X21" s="226">
        <v>154</v>
      </c>
      <c r="Y21" s="226">
        <v>163</v>
      </c>
      <c r="Z21" s="226">
        <v>166</v>
      </c>
      <c r="AA21" s="226">
        <v>157</v>
      </c>
      <c r="AB21" s="226">
        <v>163</v>
      </c>
      <c r="AC21" s="226">
        <v>860</v>
      </c>
      <c r="AD21" s="226">
        <v>989</v>
      </c>
      <c r="AE21" s="226">
        <v>1001</v>
      </c>
      <c r="AF21" s="226">
        <v>989</v>
      </c>
      <c r="AG21" s="226">
        <v>915</v>
      </c>
      <c r="AH21" s="226">
        <v>802</v>
      </c>
      <c r="AI21" s="226">
        <v>727</v>
      </c>
      <c r="AJ21" s="226">
        <v>673</v>
      </c>
      <c r="AK21" s="226">
        <v>521</v>
      </c>
      <c r="AL21" s="226">
        <v>404</v>
      </c>
      <c r="AM21" s="226">
        <v>306</v>
      </c>
      <c r="AN21" s="226">
        <v>192</v>
      </c>
      <c r="AO21" s="226">
        <v>122</v>
      </c>
      <c r="AP21" s="226">
        <v>100</v>
      </c>
      <c r="AQ21" s="226">
        <v>8</v>
      </c>
      <c r="AR21" s="226">
        <v>74</v>
      </c>
      <c r="AS21" s="226">
        <v>79</v>
      </c>
      <c r="AT21" s="242">
        <v>187</v>
      </c>
      <c r="AV21" s="274">
        <f t="shared" si="8"/>
        <v>910</v>
      </c>
      <c r="AW21" s="274">
        <f t="shared" si="9"/>
        <v>860</v>
      </c>
      <c r="AX21" s="274">
        <f t="shared" si="10"/>
        <v>790</v>
      </c>
      <c r="AY21" s="274">
        <f t="shared" si="11"/>
        <v>803</v>
      </c>
      <c r="AZ21" s="274">
        <f t="shared" si="12"/>
        <v>860</v>
      </c>
      <c r="BA21" s="274">
        <f t="shared" si="13"/>
        <v>989</v>
      </c>
      <c r="BB21" s="274">
        <f t="shared" si="14"/>
        <v>1001</v>
      </c>
      <c r="BC21" s="274">
        <f t="shared" si="15"/>
        <v>989</v>
      </c>
      <c r="BD21" s="274">
        <f t="shared" si="16"/>
        <v>915</v>
      </c>
      <c r="BE21" s="274">
        <f t="shared" si="17"/>
        <v>802</v>
      </c>
      <c r="BF21" s="274">
        <f t="shared" si="18"/>
        <v>727</v>
      </c>
      <c r="BG21" s="274">
        <f t="shared" si="19"/>
        <v>673</v>
      </c>
      <c r="BH21" s="274">
        <f t="shared" si="20"/>
        <v>521</v>
      </c>
      <c r="BI21" s="274">
        <f t="shared" si="21"/>
        <v>404</v>
      </c>
      <c r="BJ21" s="274">
        <f t="shared" si="22"/>
        <v>306</v>
      </c>
      <c r="BK21" s="274">
        <f t="shared" si="23"/>
        <v>192</v>
      </c>
      <c r="BL21" s="274">
        <f t="shared" si="24"/>
        <v>222</v>
      </c>
      <c r="BN21" s="131">
        <f t="shared" si="25"/>
        <v>1127</v>
      </c>
      <c r="BO21" s="131"/>
      <c r="BP21" s="131">
        <f t="shared" si="26"/>
        <v>2081</v>
      </c>
      <c r="BQ21" s="131">
        <f t="shared" si="27"/>
        <v>962</v>
      </c>
      <c r="BR21" s="131">
        <f t="shared" si="28"/>
        <v>2169</v>
      </c>
      <c r="BS21" s="131">
        <f t="shared" si="29"/>
        <v>5107</v>
      </c>
      <c r="BT21" s="131">
        <f t="shared" si="30"/>
        <v>1645</v>
      </c>
    </row>
    <row r="22" spans="2:72" x14ac:dyDescent="0.25">
      <c r="B22" s="228" t="s">
        <v>17</v>
      </c>
      <c r="C22" s="226" t="s">
        <v>270</v>
      </c>
      <c r="D22" s="230">
        <v>5919</v>
      </c>
      <c r="E22" s="226" t="s">
        <v>30</v>
      </c>
      <c r="F22" s="227" t="s">
        <v>29</v>
      </c>
      <c r="G22" s="226">
        <f t="shared" si="31"/>
        <v>7745</v>
      </c>
      <c r="H22" s="226">
        <f t="shared" si="7"/>
        <v>730</v>
      </c>
      <c r="I22" s="226">
        <v>99</v>
      </c>
      <c r="J22" s="226">
        <v>116</v>
      </c>
      <c r="K22" s="226">
        <v>114</v>
      </c>
      <c r="L22" s="226">
        <v>132</v>
      </c>
      <c r="M22" s="226">
        <v>128</v>
      </c>
      <c r="N22" s="226">
        <v>141</v>
      </c>
      <c r="O22" s="226">
        <v>104</v>
      </c>
      <c r="P22" s="226">
        <v>103</v>
      </c>
      <c r="Q22" s="226">
        <v>104</v>
      </c>
      <c r="R22" s="226">
        <v>105</v>
      </c>
      <c r="S22" s="226">
        <v>101</v>
      </c>
      <c r="T22" s="226">
        <v>100</v>
      </c>
      <c r="U22" s="226">
        <v>105</v>
      </c>
      <c r="V22" s="226">
        <v>104</v>
      </c>
      <c r="W22" s="226">
        <v>101</v>
      </c>
      <c r="X22" s="226">
        <v>100</v>
      </c>
      <c r="Y22" s="226">
        <v>106</v>
      </c>
      <c r="Z22" s="226">
        <v>107</v>
      </c>
      <c r="AA22" s="226">
        <v>102</v>
      </c>
      <c r="AB22" s="226">
        <v>105</v>
      </c>
      <c r="AC22" s="226">
        <v>557</v>
      </c>
      <c r="AD22" s="226">
        <v>640</v>
      </c>
      <c r="AE22" s="226">
        <v>648</v>
      </c>
      <c r="AF22" s="226">
        <v>640</v>
      </c>
      <c r="AG22" s="226">
        <v>592</v>
      </c>
      <c r="AH22" s="226">
        <v>519</v>
      </c>
      <c r="AI22" s="226">
        <v>470</v>
      </c>
      <c r="AJ22" s="226">
        <v>436</v>
      </c>
      <c r="AK22" s="226">
        <v>338</v>
      </c>
      <c r="AL22" s="226">
        <v>262</v>
      </c>
      <c r="AM22" s="226">
        <v>198</v>
      </c>
      <c r="AN22" s="226">
        <v>124</v>
      </c>
      <c r="AO22" s="226">
        <v>79</v>
      </c>
      <c r="AP22" s="226">
        <v>65</v>
      </c>
      <c r="AQ22" s="226">
        <v>5</v>
      </c>
      <c r="AR22" s="226">
        <v>48</v>
      </c>
      <c r="AS22" s="226">
        <v>51</v>
      </c>
      <c r="AT22" s="242">
        <v>121</v>
      </c>
      <c r="AV22" s="274">
        <f t="shared" si="8"/>
        <v>589</v>
      </c>
      <c r="AW22" s="274">
        <f t="shared" si="9"/>
        <v>557</v>
      </c>
      <c r="AX22" s="274">
        <f t="shared" si="10"/>
        <v>511</v>
      </c>
      <c r="AY22" s="274">
        <f t="shared" si="11"/>
        <v>520</v>
      </c>
      <c r="AZ22" s="274">
        <f t="shared" si="12"/>
        <v>557</v>
      </c>
      <c r="BA22" s="274">
        <f t="shared" si="13"/>
        <v>640</v>
      </c>
      <c r="BB22" s="274">
        <f t="shared" si="14"/>
        <v>648</v>
      </c>
      <c r="BC22" s="274">
        <f t="shared" si="15"/>
        <v>640</v>
      </c>
      <c r="BD22" s="274">
        <f t="shared" si="16"/>
        <v>592</v>
      </c>
      <c r="BE22" s="274">
        <f t="shared" si="17"/>
        <v>519</v>
      </c>
      <c r="BF22" s="274">
        <f t="shared" si="18"/>
        <v>470</v>
      </c>
      <c r="BG22" s="274">
        <f t="shared" si="19"/>
        <v>436</v>
      </c>
      <c r="BH22" s="274">
        <f t="shared" si="20"/>
        <v>338</v>
      </c>
      <c r="BI22" s="274">
        <f t="shared" si="21"/>
        <v>262</v>
      </c>
      <c r="BJ22" s="274">
        <f t="shared" si="22"/>
        <v>198</v>
      </c>
      <c r="BK22" s="274">
        <f t="shared" si="23"/>
        <v>124</v>
      </c>
      <c r="BL22" s="274">
        <f t="shared" si="24"/>
        <v>144</v>
      </c>
      <c r="BN22" s="131">
        <f t="shared" si="25"/>
        <v>730</v>
      </c>
      <c r="BO22" s="131"/>
      <c r="BP22" s="131">
        <f t="shared" si="26"/>
        <v>1347</v>
      </c>
      <c r="BQ22" s="131">
        <f t="shared" si="27"/>
        <v>623</v>
      </c>
      <c r="BR22" s="131">
        <f t="shared" si="28"/>
        <v>1404</v>
      </c>
      <c r="BS22" s="131">
        <f t="shared" si="29"/>
        <v>3305</v>
      </c>
      <c r="BT22" s="131">
        <f t="shared" si="30"/>
        <v>1066</v>
      </c>
    </row>
    <row r="23" spans="2:72" x14ac:dyDescent="0.25">
      <c r="B23" s="228" t="s">
        <v>17</v>
      </c>
      <c r="C23" s="226" t="s">
        <v>270</v>
      </c>
      <c r="D23" s="230">
        <v>26996</v>
      </c>
      <c r="E23" s="229" t="s">
        <v>38</v>
      </c>
      <c r="F23" s="227" t="s">
        <v>27</v>
      </c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32"/>
      <c r="AT23" s="232"/>
      <c r="AU23" s="234"/>
      <c r="AV23" s="276"/>
      <c r="AW23" s="276"/>
      <c r="AX23" s="276"/>
      <c r="AY23" s="276"/>
      <c r="AZ23" s="274"/>
      <c r="BA23" s="274"/>
      <c r="BB23" s="274"/>
      <c r="BC23" s="274"/>
      <c r="BD23" s="274"/>
      <c r="BE23" s="274"/>
      <c r="BF23" s="274"/>
      <c r="BG23" s="274"/>
      <c r="BH23" s="274"/>
      <c r="BI23" s="274"/>
      <c r="BJ23" s="274"/>
      <c r="BK23" s="274"/>
      <c r="BL23" s="274"/>
    </row>
    <row r="24" spans="2:72" x14ac:dyDescent="0.25">
      <c r="B24" s="228" t="s">
        <v>17</v>
      </c>
      <c r="C24" s="226" t="s">
        <v>270</v>
      </c>
      <c r="D24" s="230">
        <v>13261</v>
      </c>
      <c r="E24" s="226" t="s">
        <v>26</v>
      </c>
      <c r="F24" s="227" t="s">
        <v>27</v>
      </c>
      <c r="G24" s="226">
        <f t="shared" ref="G24:G26" si="32">SUM(I24:AP24)</f>
        <v>6971</v>
      </c>
      <c r="H24" s="226">
        <f t="shared" ref="H24:H26" si="33">SUM(I24:N24)</f>
        <v>657</v>
      </c>
      <c r="I24" s="226">
        <v>89</v>
      </c>
      <c r="J24" s="226">
        <v>104</v>
      </c>
      <c r="K24" s="226">
        <v>103</v>
      </c>
      <c r="L24" s="226">
        <v>119</v>
      </c>
      <c r="M24" s="226">
        <v>115</v>
      </c>
      <c r="N24" s="226">
        <v>127</v>
      </c>
      <c r="O24" s="226">
        <v>94</v>
      </c>
      <c r="P24" s="226">
        <v>93</v>
      </c>
      <c r="Q24" s="226">
        <v>93</v>
      </c>
      <c r="R24" s="226">
        <v>94</v>
      </c>
      <c r="S24" s="226">
        <v>91</v>
      </c>
      <c r="T24" s="226">
        <v>90</v>
      </c>
      <c r="U24" s="226">
        <v>94</v>
      </c>
      <c r="V24" s="226">
        <v>93</v>
      </c>
      <c r="W24" s="226">
        <v>91</v>
      </c>
      <c r="X24" s="226">
        <v>90</v>
      </c>
      <c r="Y24" s="226">
        <v>95</v>
      </c>
      <c r="Z24" s="226">
        <v>97</v>
      </c>
      <c r="AA24" s="226">
        <v>92</v>
      </c>
      <c r="AB24" s="226">
        <v>95</v>
      </c>
      <c r="AC24" s="226">
        <v>501</v>
      </c>
      <c r="AD24" s="226">
        <v>576</v>
      </c>
      <c r="AE24" s="226">
        <v>584</v>
      </c>
      <c r="AF24" s="226">
        <v>576</v>
      </c>
      <c r="AG24" s="226">
        <v>533</v>
      </c>
      <c r="AH24" s="226">
        <v>468</v>
      </c>
      <c r="AI24" s="226">
        <v>423</v>
      </c>
      <c r="AJ24" s="226">
        <v>392</v>
      </c>
      <c r="AK24" s="226">
        <v>304</v>
      </c>
      <c r="AL24" s="226">
        <v>235</v>
      </c>
      <c r="AM24" s="226">
        <v>179</v>
      </c>
      <c r="AN24" s="226">
        <v>112</v>
      </c>
      <c r="AO24" s="226">
        <v>71</v>
      </c>
      <c r="AP24" s="226">
        <v>58</v>
      </c>
      <c r="AQ24" s="226">
        <v>5</v>
      </c>
      <c r="AR24" s="226">
        <v>43</v>
      </c>
      <c r="AS24" s="226">
        <v>46</v>
      </c>
      <c r="AT24" s="242">
        <v>109</v>
      </c>
      <c r="AU24" s="231"/>
      <c r="AV24" s="274">
        <f t="shared" ref="AV24:AV26" si="34">SUM(I24:M24)</f>
        <v>530</v>
      </c>
      <c r="AW24" s="274">
        <f t="shared" ref="AW24:AW26" si="35">SUM(N24:R24)</f>
        <v>501</v>
      </c>
      <c r="AX24" s="274">
        <f t="shared" ref="AX24:AX26" si="36">SUM(S24:W24)</f>
        <v>459</v>
      </c>
      <c r="AY24" s="274">
        <f t="shared" ref="AY24:AY26" si="37">SUM(X24:AB24)</f>
        <v>469</v>
      </c>
      <c r="AZ24" s="274">
        <f t="shared" ref="AZ24:AZ26" si="38">+AC24</f>
        <v>501</v>
      </c>
      <c r="BA24" s="274">
        <f t="shared" ref="BA24:BA26" si="39">+AD24</f>
        <v>576</v>
      </c>
      <c r="BB24" s="274">
        <f t="shared" ref="BB24:BB26" si="40">+AE24</f>
        <v>584</v>
      </c>
      <c r="BC24" s="274">
        <f t="shared" ref="BC24:BC26" si="41">+AF24</f>
        <v>576</v>
      </c>
      <c r="BD24" s="274">
        <f t="shared" ref="BD24:BD26" si="42">+AG24</f>
        <v>533</v>
      </c>
      <c r="BE24" s="274">
        <f t="shared" ref="BE24:BE26" si="43">+AH24</f>
        <v>468</v>
      </c>
      <c r="BF24" s="274">
        <f t="shared" ref="BF24:BF26" si="44">+AI24</f>
        <v>423</v>
      </c>
      <c r="BG24" s="274">
        <f t="shared" ref="BG24:BG26" si="45">+AJ24</f>
        <v>392</v>
      </c>
      <c r="BH24" s="274">
        <f t="shared" ref="BH24:BH26" si="46">+AK24</f>
        <v>304</v>
      </c>
      <c r="BI24" s="274">
        <f t="shared" ref="BI24:BI26" si="47">+AL24</f>
        <v>235</v>
      </c>
      <c r="BJ24" s="274">
        <f t="shared" ref="BJ24:BJ26" si="48">+AM24</f>
        <v>179</v>
      </c>
      <c r="BK24" s="274">
        <f t="shared" ref="BK24:BK26" si="49">+AN24</f>
        <v>112</v>
      </c>
      <c r="BL24" s="274">
        <f t="shared" ref="BL24:BL26" si="50">SUM(AO24:AP24)</f>
        <v>129</v>
      </c>
      <c r="BN24" s="131">
        <f t="shared" ref="BN24:BN26" si="51">SUM(I24:N24)</f>
        <v>657</v>
      </c>
      <c r="BO24" s="131"/>
      <c r="BP24" s="131">
        <f t="shared" ref="BP24:BP26" si="52">SUM(I24:T24)</f>
        <v>1212</v>
      </c>
      <c r="BQ24" s="131">
        <f t="shared" ref="BQ24:BQ26" si="53">SUM(U24:Z24)</f>
        <v>560</v>
      </c>
      <c r="BR24" s="131">
        <f t="shared" ref="BR24:BR26" si="54">SUM(AA24:AD24)</f>
        <v>1264</v>
      </c>
      <c r="BS24" s="131">
        <f t="shared" ref="BS24:BS26" si="55">SUM(AE24:AJ24)</f>
        <v>2976</v>
      </c>
      <c r="BT24" s="131">
        <f t="shared" ref="BT24:BT26" si="56">SUM(AK24:AP24)</f>
        <v>959</v>
      </c>
    </row>
    <row r="25" spans="2:72" x14ac:dyDescent="0.25">
      <c r="B25" s="228" t="s">
        <v>17</v>
      </c>
      <c r="C25" s="226" t="s">
        <v>270</v>
      </c>
      <c r="D25" s="230">
        <v>5967</v>
      </c>
      <c r="E25" s="226" t="s">
        <v>36</v>
      </c>
      <c r="F25" s="227" t="s">
        <v>29</v>
      </c>
      <c r="G25" s="226">
        <f t="shared" si="32"/>
        <v>4532</v>
      </c>
      <c r="H25" s="226">
        <f t="shared" si="33"/>
        <v>427</v>
      </c>
      <c r="I25" s="226">
        <v>58</v>
      </c>
      <c r="J25" s="226">
        <v>68</v>
      </c>
      <c r="K25" s="226">
        <v>67</v>
      </c>
      <c r="L25" s="226">
        <v>77</v>
      </c>
      <c r="M25" s="226">
        <v>75</v>
      </c>
      <c r="N25" s="226">
        <v>82</v>
      </c>
      <c r="O25" s="226">
        <v>61</v>
      </c>
      <c r="P25" s="226">
        <v>60</v>
      </c>
      <c r="Q25" s="226">
        <v>61</v>
      </c>
      <c r="R25" s="226">
        <v>61</v>
      </c>
      <c r="S25" s="226">
        <v>59</v>
      </c>
      <c r="T25" s="226">
        <v>59</v>
      </c>
      <c r="U25" s="226">
        <v>61</v>
      </c>
      <c r="V25" s="226">
        <v>61</v>
      </c>
      <c r="W25" s="226">
        <v>59</v>
      </c>
      <c r="X25" s="226">
        <v>58</v>
      </c>
      <c r="Y25" s="226">
        <v>62</v>
      </c>
      <c r="Z25" s="226">
        <v>63</v>
      </c>
      <c r="AA25" s="226">
        <v>60</v>
      </c>
      <c r="AB25" s="226">
        <v>62</v>
      </c>
      <c r="AC25" s="226">
        <v>326</v>
      </c>
      <c r="AD25" s="226">
        <v>375</v>
      </c>
      <c r="AE25" s="226">
        <v>379</v>
      </c>
      <c r="AF25" s="226">
        <v>375</v>
      </c>
      <c r="AG25" s="226">
        <v>346</v>
      </c>
      <c r="AH25" s="226">
        <v>304</v>
      </c>
      <c r="AI25" s="226">
        <v>275</v>
      </c>
      <c r="AJ25" s="226">
        <v>255</v>
      </c>
      <c r="AK25" s="226">
        <v>197</v>
      </c>
      <c r="AL25" s="226">
        <v>153</v>
      </c>
      <c r="AM25" s="226">
        <v>116</v>
      </c>
      <c r="AN25" s="226">
        <v>73</v>
      </c>
      <c r="AO25" s="226">
        <v>46</v>
      </c>
      <c r="AP25" s="226">
        <v>38</v>
      </c>
      <c r="AQ25" s="226">
        <v>3</v>
      </c>
      <c r="AR25" s="226">
        <v>28</v>
      </c>
      <c r="AS25" s="226">
        <v>30</v>
      </c>
      <c r="AT25" s="242">
        <v>71</v>
      </c>
      <c r="AU25" s="231"/>
      <c r="AV25" s="274">
        <f t="shared" si="34"/>
        <v>345</v>
      </c>
      <c r="AW25" s="274">
        <f t="shared" si="35"/>
        <v>325</v>
      </c>
      <c r="AX25" s="274">
        <f t="shared" si="36"/>
        <v>299</v>
      </c>
      <c r="AY25" s="274">
        <f t="shared" si="37"/>
        <v>305</v>
      </c>
      <c r="AZ25" s="274">
        <f t="shared" si="38"/>
        <v>326</v>
      </c>
      <c r="BA25" s="274">
        <f t="shared" si="39"/>
        <v>375</v>
      </c>
      <c r="BB25" s="274">
        <f t="shared" si="40"/>
        <v>379</v>
      </c>
      <c r="BC25" s="274">
        <f t="shared" si="41"/>
        <v>375</v>
      </c>
      <c r="BD25" s="274">
        <f t="shared" si="42"/>
        <v>346</v>
      </c>
      <c r="BE25" s="274">
        <f t="shared" si="43"/>
        <v>304</v>
      </c>
      <c r="BF25" s="274">
        <f t="shared" si="44"/>
        <v>275</v>
      </c>
      <c r="BG25" s="274">
        <f t="shared" si="45"/>
        <v>255</v>
      </c>
      <c r="BH25" s="274">
        <f t="shared" si="46"/>
        <v>197</v>
      </c>
      <c r="BI25" s="274">
        <f t="shared" si="47"/>
        <v>153</v>
      </c>
      <c r="BJ25" s="274">
        <f t="shared" si="48"/>
        <v>116</v>
      </c>
      <c r="BK25" s="274">
        <f t="shared" si="49"/>
        <v>73</v>
      </c>
      <c r="BL25" s="274">
        <f t="shared" si="50"/>
        <v>84</v>
      </c>
      <c r="BN25" s="131">
        <f t="shared" si="51"/>
        <v>427</v>
      </c>
      <c r="BO25" s="131"/>
      <c r="BP25" s="131">
        <f t="shared" si="52"/>
        <v>788</v>
      </c>
      <c r="BQ25" s="131">
        <f t="shared" si="53"/>
        <v>364</v>
      </c>
      <c r="BR25" s="131">
        <f t="shared" si="54"/>
        <v>823</v>
      </c>
      <c r="BS25" s="131">
        <f t="shared" si="55"/>
        <v>1934</v>
      </c>
      <c r="BT25" s="131">
        <f t="shared" si="56"/>
        <v>623</v>
      </c>
    </row>
    <row r="26" spans="2:72" x14ac:dyDescent="0.25">
      <c r="B26" s="228" t="s">
        <v>17</v>
      </c>
      <c r="C26" s="226" t="s">
        <v>270</v>
      </c>
      <c r="D26" s="230">
        <v>5922</v>
      </c>
      <c r="E26" s="226" t="s">
        <v>33</v>
      </c>
      <c r="F26" s="227" t="s">
        <v>29</v>
      </c>
      <c r="G26" s="226">
        <f t="shared" si="32"/>
        <v>29153</v>
      </c>
      <c r="H26" s="226">
        <f t="shared" si="33"/>
        <v>2746</v>
      </c>
      <c r="I26" s="226">
        <v>373</v>
      </c>
      <c r="J26" s="226">
        <v>435</v>
      </c>
      <c r="K26" s="226">
        <v>431</v>
      </c>
      <c r="L26" s="226">
        <v>497</v>
      </c>
      <c r="M26" s="226">
        <v>481</v>
      </c>
      <c r="N26" s="226">
        <v>529</v>
      </c>
      <c r="O26" s="226">
        <v>393</v>
      </c>
      <c r="P26" s="226">
        <v>389</v>
      </c>
      <c r="Q26" s="226">
        <v>390</v>
      </c>
      <c r="R26" s="226">
        <v>395</v>
      </c>
      <c r="S26" s="226">
        <v>380</v>
      </c>
      <c r="T26" s="226">
        <v>378</v>
      </c>
      <c r="U26" s="226">
        <v>394</v>
      </c>
      <c r="V26" s="226">
        <v>390</v>
      </c>
      <c r="W26" s="226">
        <v>382</v>
      </c>
      <c r="X26" s="226">
        <v>375</v>
      </c>
      <c r="Y26" s="226">
        <v>397</v>
      </c>
      <c r="Z26" s="226">
        <v>404</v>
      </c>
      <c r="AA26" s="226">
        <v>384</v>
      </c>
      <c r="AB26" s="226">
        <v>397</v>
      </c>
      <c r="AC26" s="226">
        <v>2095</v>
      </c>
      <c r="AD26" s="226">
        <v>2410</v>
      </c>
      <c r="AE26" s="226">
        <v>2440</v>
      </c>
      <c r="AF26" s="226">
        <v>2410</v>
      </c>
      <c r="AG26" s="226">
        <v>2229</v>
      </c>
      <c r="AH26" s="226">
        <v>1955</v>
      </c>
      <c r="AI26" s="226">
        <v>1770</v>
      </c>
      <c r="AJ26" s="226">
        <v>1640</v>
      </c>
      <c r="AK26" s="226">
        <v>1270</v>
      </c>
      <c r="AL26" s="226">
        <v>984</v>
      </c>
      <c r="AM26" s="226">
        <v>746</v>
      </c>
      <c r="AN26" s="226">
        <v>468</v>
      </c>
      <c r="AO26" s="226">
        <v>298</v>
      </c>
      <c r="AP26" s="226">
        <v>244</v>
      </c>
      <c r="AQ26" s="226">
        <v>19</v>
      </c>
      <c r="AR26" s="226">
        <v>180</v>
      </c>
      <c r="AS26" s="226">
        <v>192</v>
      </c>
      <c r="AT26" s="242">
        <v>457</v>
      </c>
      <c r="AU26" s="231"/>
      <c r="AV26" s="274">
        <f t="shared" si="34"/>
        <v>2217</v>
      </c>
      <c r="AW26" s="274">
        <f t="shared" si="35"/>
        <v>2096</v>
      </c>
      <c r="AX26" s="274">
        <f t="shared" si="36"/>
        <v>1924</v>
      </c>
      <c r="AY26" s="274">
        <f t="shared" si="37"/>
        <v>1957</v>
      </c>
      <c r="AZ26" s="274">
        <f t="shared" si="38"/>
        <v>2095</v>
      </c>
      <c r="BA26" s="274">
        <f t="shared" si="39"/>
        <v>2410</v>
      </c>
      <c r="BB26" s="274">
        <f t="shared" si="40"/>
        <v>2440</v>
      </c>
      <c r="BC26" s="274">
        <f t="shared" si="41"/>
        <v>2410</v>
      </c>
      <c r="BD26" s="274">
        <f t="shared" si="42"/>
        <v>2229</v>
      </c>
      <c r="BE26" s="274">
        <f t="shared" si="43"/>
        <v>1955</v>
      </c>
      <c r="BF26" s="274">
        <f t="shared" si="44"/>
        <v>1770</v>
      </c>
      <c r="BG26" s="274">
        <f t="shared" si="45"/>
        <v>1640</v>
      </c>
      <c r="BH26" s="274">
        <f t="shared" si="46"/>
        <v>1270</v>
      </c>
      <c r="BI26" s="274">
        <f t="shared" si="47"/>
        <v>984</v>
      </c>
      <c r="BJ26" s="274">
        <f t="shared" si="48"/>
        <v>746</v>
      </c>
      <c r="BK26" s="274">
        <f t="shared" si="49"/>
        <v>468</v>
      </c>
      <c r="BL26" s="274">
        <f t="shared" si="50"/>
        <v>542</v>
      </c>
      <c r="BN26" s="131">
        <f t="shared" si="51"/>
        <v>2746</v>
      </c>
      <c r="BO26" s="131"/>
      <c r="BP26" s="131">
        <f t="shared" si="52"/>
        <v>5071</v>
      </c>
      <c r="BQ26" s="131">
        <f t="shared" si="53"/>
        <v>2342</v>
      </c>
      <c r="BR26" s="131">
        <f t="shared" si="54"/>
        <v>5286</v>
      </c>
      <c r="BS26" s="131">
        <f t="shared" si="55"/>
        <v>12444</v>
      </c>
      <c r="BT26" s="131">
        <f t="shared" si="56"/>
        <v>4010</v>
      </c>
    </row>
    <row r="27" spans="2:72" x14ac:dyDescent="0.25">
      <c r="B27" s="228" t="s">
        <v>17</v>
      </c>
      <c r="C27" s="226" t="s">
        <v>270</v>
      </c>
      <c r="D27" s="230">
        <v>27290</v>
      </c>
      <c r="E27" s="229" t="s">
        <v>37</v>
      </c>
      <c r="F27" s="227" t="s">
        <v>27</v>
      </c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4"/>
      <c r="AV27" s="276"/>
      <c r="AW27" s="276"/>
      <c r="AX27" s="276"/>
      <c r="AY27" s="276"/>
      <c r="AZ27" s="274"/>
      <c r="BA27" s="274"/>
      <c r="BB27" s="274"/>
      <c r="BC27" s="274"/>
      <c r="BD27" s="274"/>
      <c r="BE27" s="274"/>
      <c r="BF27" s="274"/>
      <c r="BG27" s="274"/>
      <c r="BH27" s="274"/>
      <c r="BI27" s="274"/>
      <c r="BJ27" s="274"/>
      <c r="BK27" s="274"/>
      <c r="BL27" s="274"/>
    </row>
    <row r="28" spans="2:72" x14ac:dyDescent="0.25">
      <c r="B28" s="228" t="s">
        <v>17</v>
      </c>
      <c r="C28" s="226" t="s">
        <v>270</v>
      </c>
      <c r="D28" s="230">
        <v>5920</v>
      </c>
      <c r="E28" s="226" t="s">
        <v>31</v>
      </c>
      <c r="F28" s="227" t="s">
        <v>29</v>
      </c>
      <c r="G28" s="226">
        <f t="shared" ref="G28:G33" si="57">SUM(I28:AP28)</f>
        <v>13920</v>
      </c>
      <c r="H28" s="226">
        <f t="shared" ref="H28:H33" si="58">SUM(I28:N28)</f>
        <v>1312</v>
      </c>
      <c r="I28" s="226">
        <v>178</v>
      </c>
      <c r="J28" s="226">
        <v>208</v>
      </c>
      <c r="K28" s="226">
        <v>206</v>
      </c>
      <c r="L28" s="226">
        <v>237</v>
      </c>
      <c r="M28" s="226">
        <v>230</v>
      </c>
      <c r="N28" s="226">
        <v>253</v>
      </c>
      <c r="O28" s="226">
        <v>187</v>
      </c>
      <c r="P28" s="226">
        <v>186</v>
      </c>
      <c r="Q28" s="226">
        <v>186</v>
      </c>
      <c r="R28" s="226">
        <v>189</v>
      </c>
      <c r="S28" s="226">
        <v>181</v>
      </c>
      <c r="T28" s="226">
        <v>180</v>
      </c>
      <c r="U28" s="226">
        <v>188</v>
      </c>
      <c r="V28" s="226">
        <v>186</v>
      </c>
      <c r="W28" s="226">
        <v>182</v>
      </c>
      <c r="X28" s="226">
        <v>179</v>
      </c>
      <c r="Y28" s="226">
        <v>190</v>
      </c>
      <c r="Z28" s="226">
        <v>193</v>
      </c>
      <c r="AA28" s="226">
        <v>183</v>
      </c>
      <c r="AB28" s="226">
        <v>190</v>
      </c>
      <c r="AC28" s="226">
        <v>1000</v>
      </c>
      <c r="AD28" s="226">
        <v>1151</v>
      </c>
      <c r="AE28" s="226">
        <v>1165</v>
      </c>
      <c r="AF28" s="226">
        <v>1151</v>
      </c>
      <c r="AG28" s="226">
        <v>1064</v>
      </c>
      <c r="AH28" s="226">
        <v>933</v>
      </c>
      <c r="AI28" s="226">
        <v>845</v>
      </c>
      <c r="AJ28" s="226">
        <v>783</v>
      </c>
      <c r="AK28" s="226">
        <v>607</v>
      </c>
      <c r="AL28" s="226">
        <v>470</v>
      </c>
      <c r="AM28" s="226">
        <v>356</v>
      </c>
      <c r="AN28" s="226">
        <v>224</v>
      </c>
      <c r="AO28" s="226">
        <v>142</v>
      </c>
      <c r="AP28" s="226">
        <v>117</v>
      </c>
      <c r="AQ28" s="226">
        <v>9</v>
      </c>
      <c r="AR28" s="226">
        <v>86</v>
      </c>
      <c r="AS28" s="226">
        <v>92</v>
      </c>
      <c r="AT28" s="242">
        <v>218</v>
      </c>
      <c r="AU28" s="231"/>
      <c r="AV28" s="274">
        <f t="shared" ref="AV28:AV33" si="59">SUM(I28:M28)</f>
        <v>1059</v>
      </c>
      <c r="AW28" s="274">
        <f t="shared" ref="AW28:AW33" si="60">SUM(N28:R28)</f>
        <v>1001</v>
      </c>
      <c r="AX28" s="274">
        <f t="shared" ref="AX28:AX33" si="61">SUM(S28:W28)</f>
        <v>917</v>
      </c>
      <c r="AY28" s="274">
        <f t="shared" ref="AY28:AY33" si="62">SUM(X28:AB28)</f>
        <v>935</v>
      </c>
      <c r="AZ28" s="274">
        <f t="shared" ref="AZ28:AZ33" si="63">+AC28</f>
        <v>1000</v>
      </c>
      <c r="BA28" s="274">
        <f t="shared" ref="BA28:BA33" si="64">+AD28</f>
        <v>1151</v>
      </c>
      <c r="BB28" s="274">
        <f t="shared" ref="BB28:BB33" si="65">+AE28</f>
        <v>1165</v>
      </c>
      <c r="BC28" s="274">
        <f t="shared" ref="BC28:BC33" si="66">+AF28</f>
        <v>1151</v>
      </c>
      <c r="BD28" s="274">
        <f t="shared" ref="BD28:BD33" si="67">+AG28</f>
        <v>1064</v>
      </c>
      <c r="BE28" s="274">
        <f t="shared" ref="BE28:BE33" si="68">+AH28</f>
        <v>933</v>
      </c>
      <c r="BF28" s="274">
        <f t="shared" ref="BF28:BF33" si="69">+AI28</f>
        <v>845</v>
      </c>
      <c r="BG28" s="274">
        <f t="shared" ref="BG28:BG33" si="70">+AJ28</f>
        <v>783</v>
      </c>
      <c r="BH28" s="274">
        <f t="shared" ref="BH28:BH33" si="71">+AK28</f>
        <v>607</v>
      </c>
      <c r="BI28" s="274">
        <f t="shared" ref="BI28:BI33" si="72">+AL28</f>
        <v>470</v>
      </c>
      <c r="BJ28" s="274">
        <f t="shared" ref="BJ28:BJ33" si="73">+AM28</f>
        <v>356</v>
      </c>
      <c r="BK28" s="274">
        <f t="shared" ref="BK28:BK33" si="74">+AN28</f>
        <v>224</v>
      </c>
      <c r="BL28" s="274">
        <f t="shared" ref="BL28:BL33" si="75">SUM(AO28:AP28)</f>
        <v>259</v>
      </c>
      <c r="BN28" s="131">
        <f t="shared" ref="BN28:BN33" si="76">SUM(I28:N28)</f>
        <v>1312</v>
      </c>
      <c r="BO28" s="131"/>
      <c r="BP28" s="131">
        <f t="shared" ref="BP28:BP33" si="77">SUM(I28:T28)</f>
        <v>2421</v>
      </c>
      <c r="BQ28" s="131">
        <f t="shared" ref="BQ28:BQ33" si="78">SUM(U28:Z28)</f>
        <v>1118</v>
      </c>
      <c r="BR28" s="131">
        <f t="shared" ref="BR28:BR33" si="79">SUM(AA28:AD28)</f>
        <v>2524</v>
      </c>
      <c r="BS28" s="131">
        <f t="shared" ref="BS28:BS33" si="80">SUM(AE28:AJ28)</f>
        <v>5941</v>
      </c>
      <c r="BT28" s="131">
        <f t="shared" ref="BT28:BT33" si="81">SUM(AK28:AP28)</f>
        <v>1916</v>
      </c>
    </row>
    <row r="29" spans="2:72" x14ac:dyDescent="0.25">
      <c r="B29" s="228" t="s">
        <v>17</v>
      </c>
      <c r="C29" s="226" t="s">
        <v>270</v>
      </c>
      <c r="D29" s="230">
        <v>5921</v>
      </c>
      <c r="E29" s="226" t="s">
        <v>32</v>
      </c>
      <c r="F29" s="227" t="s">
        <v>29</v>
      </c>
      <c r="G29" s="226">
        <f t="shared" si="57"/>
        <v>5327</v>
      </c>
      <c r="H29" s="226">
        <f t="shared" si="58"/>
        <v>503</v>
      </c>
      <c r="I29" s="226">
        <v>68</v>
      </c>
      <c r="J29" s="226">
        <v>80</v>
      </c>
      <c r="K29" s="226">
        <v>79</v>
      </c>
      <c r="L29" s="226">
        <v>91</v>
      </c>
      <c r="M29" s="226">
        <v>88</v>
      </c>
      <c r="N29" s="226">
        <v>97</v>
      </c>
      <c r="O29" s="226">
        <v>72</v>
      </c>
      <c r="P29" s="226">
        <v>71</v>
      </c>
      <c r="Q29" s="226">
        <v>71</v>
      </c>
      <c r="R29" s="226">
        <v>72</v>
      </c>
      <c r="S29" s="226">
        <v>69</v>
      </c>
      <c r="T29" s="226">
        <v>69</v>
      </c>
      <c r="U29" s="226">
        <v>72</v>
      </c>
      <c r="V29" s="226">
        <v>71</v>
      </c>
      <c r="W29" s="226">
        <v>70</v>
      </c>
      <c r="X29" s="226">
        <v>68</v>
      </c>
      <c r="Y29" s="226">
        <v>73</v>
      </c>
      <c r="Z29" s="226">
        <v>74</v>
      </c>
      <c r="AA29" s="226">
        <v>70</v>
      </c>
      <c r="AB29" s="226">
        <v>73</v>
      </c>
      <c r="AC29" s="226">
        <v>383</v>
      </c>
      <c r="AD29" s="226">
        <v>440</v>
      </c>
      <c r="AE29" s="226">
        <v>446</v>
      </c>
      <c r="AF29" s="226">
        <v>440</v>
      </c>
      <c r="AG29" s="226">
        <v>407</v>
      </c>
      <c r="AH29" s="226">
        <v>357</v>
      </c>
      <c r="AI29" s="226">
        <v>323</v>
      </c>
      <c r="AJ29" s="226">
        <v>300</v>
      </c>
      <c r="AK29" s="226">
        <v>232</v>
      </c>
      <c r="AL29" s="226">
        <v>180</v>
      </c>
      <c r="AM29" s="226">
        <v>136</v>
      </c>
      <c r="AN29" s="226">
        <v>86</v>
      </c>
      <c r="AO29" s="226">
        <v>54</v>
      </c>
      <c r="AP29" s="226">
        <v>45</v>
      </c>
      <c r="AQ29" s="226">
        <v>3</v>
      </c>
      <c r="AR29" s="226">
        <v>33</v>
      </c>
      <c r="AS29" s="226">
        <v>35</v>
      </c>
      <c r="AT29" s="242">
        <v>83</v>
      </c>
      <c r="AU29" s="231"/>
      <c r="AV29" s="274">
        <f t="shared" si="59"/>
        <v>406</v>
      </c>
      <c r="AW29" s="274">
        <f t="shared" si="60"/>
        <v>383</v>
      </c>
      <c r="AX29" s="274">
        <f t="shared" si="61"/>
        <v>351</v>
      </c>
      <c r="AY29" s="274">
        <f t="shared" si="62"/>
        <v>358</v>
      </c>
      <c r="AZ29" s="274">
        <f t="shared" si="63"/>
        <v>383</v>
      </c>
      <c r="BA29" s="274">
        <f t="shared" si="64"/>
        <v>440</v>
      </c>
      <c r="BB29" s="274">
        <f t="shared" si="65"/>
        <v>446</v>
      </c>
      <c r="BC29" s="274">
        <f t="shared" si="66"/>
        <v>440</v>
      </c>
      <c r="BD29" s="274">
        <f t="shared" si="67"/>
        <v>407</v>
      </c>
      <c r="BE29" s="274">
        <f t="shared" si="68"/>
        <v>357</v>
      </c>
      <c r="BF29" s="274">
        <f t="shared" si="69"/>
        <v>323</v>
      </c>
      <c r="BG29" s="274">
        <f t="shared" si="70"/>
        <v>300</v>
      </c>
      <c r="BH29" s="274">
        <f t="shared" si="71"/>
        <v>232</v>
      </c>
      <c r="BI29" s="274">
        <f t="shared" si="72"/>
        <v>180</v>
      </c>
      <c r="BJ29" s="274">
        <f t="shared" si="73"/>
        <v>136</v>
      </c>
      <c r="BK29" s="274">
        <f t="shared" si="74"/>
        <v>86</v>
      </c>
      <c r="BL29" s="274">
        <f t="shared" si="75"/>
        <v>99</v>
      </c>
      <c r="BN29" s="131">
        <f t="shared" si="76"/>
        <v>503</v>
      </c>
      <c r="BO29" s="131"/>
      <c r="BP29" s="131">
        <f t="shared" si="77"/>
        <v>927</v>
      </c>
      <c r="BQ29" s="131">
        <f t="shared" si="78"/>
        <v>428</v>
      </c>
      <c r="BR29" s="131">
        <f t="shared" si="79"/>
        <v>966</v>
      </c>
      <c r="BS29" s="131">
        <f t="shared" si="80"/>
        <v>2273</v>
      </c>
      <c r="BT29" s="131">
        <f t="shared" si="81"/>
        <v>733</v>
      </c>
    </row>
    <row r="30" spans="2:72" x14ac:dyDescent="0.25">
      <c r="B30" s="226" t="s">
        <v>23</v>
      </c>
      <c r="C30" s="226" t="s">
        <v>270</v>
      </c>
      <c r="D30" s="230">
        <v>5924</v>
      </c>
      <c r="E30" s="226" t="s">
        <v>45</v>
      </c>
      <c r="F30" s="227" t="s">
        <v>29</v>
      </c>
      <c r="G30" s="226">
        <f t="shared" si="57"/>
        <v>9043</v>
      </c>
      <c r="H30" s="226">
        <f t="shared" si="58"/>
        <v>968</v>
      </c>
      <c r="I30" s="226">
        <v>124</v>
      </c>
      <c r="J30" s="226">
        <v>146</v>
      </c>
      <c r="K30" s="226">
        <v>155</v>
      </c>
      <c r="L30" s="226">
        <v>168</v>
      </c>
      <c r="M30" s="226">
        <v>185</v>
      </c>
      <c r="N30" s="226">
        <v>190</v>
      </c>
      <c r="O30" s="226">
        <v>126</v>
      </c>
      <c r="P30" s="226">
        <v>124</v>
      </c>
      <c r="Q30" s="226">
        <v>122</v>
      </c>
      <c r="R30" s="226">
        <v>124</v>
      </c>
      <c r="S30" s="226">
        <v>123</v>
      </c>
      <c r="T30" s="226">
        <v>122</v>
      </c>
      <c r="U30" s="226">
        <v>121</v>
      </c>
      <c r="V30" s="226">
        <v>117</v>
      </c>
      <c r="W30" s="226">
        <v>120</v>
      </c>
      <c r="X30" s="226">
        <v>115</v>
      </c>
      <c r="Y30" s="226">
        <v>117</v>
      </c>
      <c r="Z30" s="226">
        <v>120</v>
      </c>
      <c r="AA30" s="226">
        <v>111</v>
      </c>
      <c r="AB30" s="226">
        <v>115</v>
      </c>
      <c r="AC30" s="226">
        <v>640</v>
      </c>
      <c r="AD30" s="226">
        <v>784</v>
      </c>
      <c r="AE30" s="226">
        <v>832</v>
      </c>
      <c r="AF30" s="226">
        <v>824</v>
      </c>
      <c r="AG30" s="226">
        <v>756</v>
      </c>
      <c r="AH30" s="226">
        <v>626</v>
      </c>
      <c r="AI30" s="226">
        <v>490</v>
      </c>
      <c r="AJ30" s="226">
        <v>408</v>
      </c>
      <c r="AK30" s="226">
        <v>287</v>
      </c>
      <c r="AL30" s="226">
        <v>239</v>
      </c>
      <c r="AM30" s="226">
        <v>221</v>
      </c>
      <c r="AN30" s="226">
        <v>149</v>
      </c>
      <c r="AO30" s="226">
        <v>86</v>
      </c>
      <c r="AP30" s="226">
        <v>56</v>
      </c>
      <c r="AQ30" s="226">
        <v>10</v>
      </c>
      <c r="AR30" s="226">
        <v>59</v>
      </c>
      <c r="AS30" s="226">
        <v>65</v>
      </c>
      <c r="AT30" s="242">
        <v>152</v>
      </c>
      <c r="AU30" s="231"/>
      <c r="AV30" s="274">
        <f t="shared" si="59"/>
        <v>778</v>
      </c>
      <c r="AW30" s="274">
        <f t="shared" si="60"/>
        <v>686</v>
      </c>
      <c r="AX30" s="274">
        <f t="shared" si="61"/>
        <v>603</v>
      </c>
      <c r="AY30" s="274">
        <f t="shared" si="62"/>
        <v>578</v>
      </c>
      <c r="AZ30" s="274">
        <f t="shared" si="63"/>
        <v>640</v>
      </c>
      <c r="BA30" s="274">
        <f t="shared" si="64"/>
        <v>784</v>
      </c>
      <c r="BB30" s="274">
        <f t="shared" si="65"/>
        <v>832</v>
      </c>
      <c r="BC30" s="274">
        <f t="shared" si="66"/>
        <v>824</v>
      </c>
      <c r="BD30" s="274">
        <f t="shared" si="67"/>
        <v>756</v>
      </c>
      <c r="BE30" s="274">
        <f t="shared" si="68"/>
        <v>626</v>
      </c>
      <c r="BF30" s="274">
        <f t="shared" si="69"/>
        <v>490</v>
      </c>
      <c r="BG30" s="274">
        <f t="shared" si="70"/>
        <v>408</v>
      </c>
      <c r="BH30" s="274">
        <f t="shared" si="71"/>
        <v>287</v>
      </c>
      <c r="BI30" s="274">
        <f t="shared" si="72"/>
        <v>239</v>
      </c>
      <c r="BJ30" s="274">
        <f t="shared" si="73"/>
        <v>221</v>
      </c>
      <c r="BK30" s="274">
        <f t="shared" si="74"/>
        <v>149</v>
      </c>
      <c r="BL30" s="274">
        <f t="shared" si="75"/>
        <v>142</v>
      </c>
      <c r="BN30" s="131">
        <f t="shared" si="76"/>
        <v>968</v>
      </c>
      <c r="BO30" s="131"/>
      <c r="BP30" s="131">
        <f t="shared" si="77"/>
        <v>1709</v>
      </c>
      <c r="BQ30" s="131">
        <f t="shared" si="78"/>
        <v>710</v>
      </c>
      <c r="BR30" s="131">
        <f t="shared" si="79"/>
        <v>1650</v>
      </c>
      <c r="BS30" s="131">
        <f t="shared" si="80"/>
        <v>3936</v>
      </c>
      <c r="BT30" s="131">
        <f t="shared" si="81"/>
        <v>1038</v>
      </c>
    </row>
    <row r="31" spans="2:72" x14ac:dyDescent="0.25">
      <c r="B31" s="226" t="s">
        <v>23</v>
      </c>
      <c r="C31" s="226" t="s">
        <v>270</v>
      </c>
      <c r="D31" s="230">
        <v>5925</v>
      </c>
      <c r="E31" s="226" t="s">
        <v>46</v>
      </c>
      <c r="F31" s="227" t="s">
        <v>27</v>
      </c>
      <c r="G31" s="226">
        <f t="shared" si="57"/>
        <v>4956</v>
      </c>
      <c r="H31" s="226">
        <f t="shared" si="58"/>
        <v>531</v>
      </c>
      <c r="I31" s="226">
        <v>68</v>
      </c>
      <c r="J31" s="226">
        <v>80</v>
      </c>
      <c r="K31" s="226">
        <v>85</v>
      </c>
      <c r="L31" s="226">
        <v>92</v>
      </c>
      <c r="M31" s="226">
        <v>102</v>
      </c>
      <c r="N31" s="226">
        <v>104</v>
      </c>
      <c r="O31" s="226">
        <v>69</v>
      </c>
      <c r="P31" s="226">
        <v>68</v>
      </c>
      <c r="Q31" s="226">
        <v>67</v>
      </c>
      <c r="R31" s="226">
        <v>68</v>
      </c>
      <c r="S31" s="226">
        <v>67</v>
      </c>
      <c r="T31" s="226">
        <v>67</v>
      </c>
      <c r="U31" s="226">
        <v>66</v>
      </c>
      <c r="V31" s="226">
        <v>64</v>
      </c>
      <c r="W31" s="226">
        <v>66</v>
      </c>
      <c r="X31" s="226">
        <v>63</v>
      </c>
      <c r="Y31" s="226">
        <v>64</v>
      </c>
      <c r="Z31" s="226">
        <v>66</v>
      </c>
      <c r="AA31" s="226">
        <v>61</v>
      </c>
      <c r="AB31" s="226">
        <v>63</v>
      </c>
      <c r="AC31" s="226">
        <v>351</v>
      </c>
      <c r="AD31" s="226">
        <v>430</v>
      </c>
      <c r="AE31" s="226">
        <v>456</v>
      </c>
      <c r="AF31" s="226">
        <v>451</v>
      </c>
      <c r="AG31" s="226">
        <v>414</v>
      </c>
      <c r="AH31" s="226">
        <v>343</v>
      </c>
      <c r="AI31" s="226">
        <v>268</v>
      </c>
      <c r="AJ31" s="226">
        <v>224</v>
      </c>
      <c r="AK31" s="226">
        <v>157</v>
      </c>
      <c r="AL31" s="226">
        <v>131</v>
      </c>
      <c r="AM31" s="226">
        <v>121</v>
      </c>
      <c r="AN31" s="226">
        <v>82</v>
      </c>
      <c r="AO31" s="226">
        <v>47</v>
      </c>
      <c r="AP31" s="226">
        <v>31</v>
      </c>
      <c r="AQ31" s="226">
        <v>5</v>
      </c>
      <c r="AR31" s="226">
        <v>32</v>
      </c>
      <c r="AS31" s="226">
        <v>36</v>
      </c>
      <c r="AT31" s="242">
        <v>83</v>
      </c>
      <c r="AU31" s="231"/>
      <c r="AV31" s="274">
        <f t="shared" si="59"/>
        <v>427</v>
      </c>
      <c r="AW31" s="274">
        <f t="shared" si="60"/>
        <v>376</v>
      </c>
      <c r="AX31" s="274">
        <f t="shared" si="61"/>
        <v>330</v>
      </c>
      <c r="AY31" s="274">
        <f t="shared" si="62"/>
        <v>317</v>
      </c>
      <c r="AZ31" s="274">
        <f t="shared" si="63"/>
        <v>351</v>
      </c>
      <c r="BA31" s="274">
        <f t="shared" si="64"/>
        <v>430</v>
      </c>
      <c r="BB31" s="274">
        <f t="shared" si="65"/>
        <v>456</v>
      </c>
      <c r="BC31" s="274">
        <f t="shared" si="66"/>
        <v>451</v>
      </c>
      <c r="BD31" s="274">
        <f t="shared" si="67"/>
        <v>414</v>
      </c>
      <c r="BE31" s="274">
        <f t="shared" si="68"/>
        <v>343</v>
      </c>
      <c r="BF31" s="274">
        <f t="shared" si="69"/>
        <v>268</v>
      </c>
      <c r="BG31" s="274">
        <f t="shared" si="70"/>
        <v>224</v>
      </c>
      <c r="BH31" s="274">
        <f t="shared" si="71"/>
        <v>157</v>
      </c>
      <c r="BI31" s="274">
        <f t="shared" si="72"/>
        <v>131</v>
      </c>
      <c r="BJ31" s="274">
        <f t="shared" si="73"/>
        <v>121</v>
      </c>
      <c r="BK31" s="274">
        <f t="shared" si="74"/>
        <v>82</v>
      </c>
      <c r="BL31" s="274">
        <f t="shared" si="75"/>
        <v>78</v>
      </c>
      <c r="BN31" s="131">
        <f t="shared" si="76"/>
        <v>531</v>
      </c>
      <c r="BO31" s="131"/>
      <c r="BP31" s="131">
        <f t="shared" si="77"/>
        <v>937</v>
      </c>
      <c r="BQ31" s="131">
        <f t="shared" si="78"/>
        <v>389</v>
      </c>
      <c r="BR31" s="131">
        <f t="shared" si="79"/>
        <v>905</v>
      </c>
      <c r="BS31" s="131">
        <f t="shared" si="80"/>
        <v>2156</v>
      </c>
      <c r="BT31" s="131">
        <f t="shared" si="81"/>
        <v>569</v>
      </c>
    </row>
    <row r="32" spans="2:72" x14ac:dyDescent="0.25">
      <c r="B32" s="226" t="s">
        <v>23</v>
      </c>
      <c r="C32" s="226" t="s">
        <v>270</v>
      </c>
      <c r="D32" s="230">
        <v>5852</v>
      </c>
      <c r="E32" s="226" t="s">
        <v>39</v>
      </c>
      <c r="F32" s="227" t="s">
        <v>29</v>
      </c>
      <c r="G32" s="226">
        <f t="shared" si="57"/>
        <v>19319</v>
      </c>
      <c r="H32" s="226">
        <f t="shared" si="58"/>
        <v>2069</v>
      </c>
      <c r="I32" s="226">
        <v>265</v>
      </c>
      <c r="J32" s="226">
        <v>312</v>
      </c>
      <c r="K32" s="226">
        <v>332</v>
      </c>
      <c r="L32" s="226">
        <v>359</v>
      </c>
      <c r="M32" s="226">
        <v>396</v>
      </c>
      <c r="N32" s="226">
        <v>405</v>
      </c>
      <c r="O32" s="226">
        <v>269</v>
      </c>
      <c r="P32" s="226">
        <v>265</v>
      </c>
      <c r="Q32" s="226">
        <v>262</v>
      </c>
      <c r="R32" s="226">
        <v>265</v>
      </c>
      <c r="S32" s="226">
        <v>262</v>
      </c>
      <c r="T32" s="226">
        <v>262</v>
      </c>
      <c r="U32" s="226">
        <v>258</v>
      </c>
      <c r="V32" s="226">
        <v>250</v>
      </c>
      <c r="W32" s="226">
        <v>257</v>
      </c>
      <c r="X32" s="226">
        <v>245</v>
      </c>
      <c r="Y32" s="226">
        <v>250</v>
      </c>
      <c r="Z32" s="226">
        <v>256</v>
      </c>
      <c r="AA32" s="226">
        <v>237</v>
      </c>
      <c r="AB32" s="226">
        <v>246</v>
      </c>
      <c r="AC32" s="226">
        <v>1367</v>
      </c>
      <c r="AD32" s="226">
        <v>1676</v>
      </c>
      <c r="AE32" s="226">
        <v>1779</v>
      </c>
      <c r="AF32" s="226">
        <v>1760</v>
      </c>
      <c r="AG32" s="226">
        <v>1615</v>
      </c>
      <c r="AH32" s="226">
        <v>1337</v>
      </c>
      <c r="AI32" s="226">
        <v>1046</v>
      </c>
      <c r="AJ32" s="226">
        <v>871</v>
      </c>
      <c r="AK32" s="226">
        <v>612</v>
      </c>
      <c r="AL32" s="226">
        <v>510</v>
      </c>
      <c r="AM32" s="226">
        <v>472</v>
      </c>
      <c r="AN32" s="226">
        <v>318</v>
      </c>
      <c r="AO32" s="226">
        <v>184</v>
      </c>
      <c r="AP32" s="226">
        <v>119</v>
      </c>
      <c r="AQ32" s="226">
        <v>21</v>
      </c>
      <c r="AR32" s="226">
        <v>126</v>
      </c>
      <c r="AS32" s="226">
        <v>139</v>
      </c>
      <c r="AT32" s="242">
        <v>325</v>
      </c>
      <c r="AU32" s="231"/>
      <c r="AV32" s="274">
        <f t="shared" si="59"/>
        <v>1664</v>
      </c>
      <c r="AW32" s="274">
        <f t="shared" si="60"/>
        <v>1466</v>
      </c>
      <c r="AX32" s="274">
        <f t="shared" si="61"/>
        <v>1289</v>
      </c>
      <c r="AY32" s="274">
        <f t="shared" si="62"/>
        <v>1234</v>
      </c>
      <c r="AZ32" s="274">
        <f t="shared" si="63"/>
        <v>1367</v>
      </c>
      <c r="BA32" s="274">
        <f t="shared" si="64"/>
        <v>1676</v>
      </c>
      <c r="BB32" s="274">
        <f t="shared" si="65"/>
        <v>1779</v>
      </c>
      <c r="BC32" s="274">
        <f t="shared" si="66"/>
        <v>1760</v>
      </c>
      <c r="BD32" s="274">
        <f t="shared" si="67"/>
        <v>1615</v>
      </c>
      <c r="BE32" s="274">
        <f t="shared" si="68"/>
        <v>1337</v>
      </c>
      <c r="BF32" s="274">
        <f t="shared" si="69"/>
        <v>1046</v>
      </c>
      <c r="BG32" s="274">
        <f t="shared" si="70"/>
        <v>871</v>
      </c>
      <c r="BH32" s="274">
        <f t="shared" si="71"/>
        <v>612</v>
      </c>
      <c r="BI32" s="274">
        <f t="shared" si="72"/>
        <v>510</v>
      </c>
      <c r="BJ32" s="274">
        <f t="shared" si="73"/>
        <v>472</v>
      </c>
      <c r="BK32" s="274">
        <f t="shared" si="74"/>
        <v>318</v>
      </c>
      <c r="BL32" s="274">
        <f t="shared" si="75"/>
        <v>303</v>
      </c>
      <c r="BN32" s="131">
        <f t="shared" si="76"/>
        <v>2069</v>
      </c>
      <c r="BO32" s="131"/>
      <c r="BP32" s="131">
        <f t="shared" si="77"/>
        <v>3654</v>
      </c>
      <c r="BQ32" s="131">
        <f t="shared" si="78"/>
        <v>1516</v>
      </c>
      <c r="BR32" s="131">
        <f t="shared" si="79"/>
        <v>3526</v>
      </c>
      <c r="BS32" s="131">
        <f t="shared" si="80"/>
        <v>8408</v>
      </c>
      <c r="BT32" s="131">
        <f t="shared" si="81"/>
        <v>2215</v>
      </c>
    </row>
    <row r="33" spans="2:72" x14ac:dyDescent="0.25">
      <c r="B33" s="226" t="s">
        <v>23</v>
      </c>
      <c r="C33" s="226" t="s">
        <v>270</v>
      </c>
      <c r="D33" s="230">
        <v>5855</v>
      </c>
      <c r="E33" s="226" t="s">
        <v>42</v>
      </c>
      <c r="F33" s="227" t="s">
        <v>27</v>
      </c>
      <c r="G33" s="226">
        <f t="shared" si="57"/>
        <v>7590</v>
      </c>
      <c r="H33" s="226">
        <f t="shared" si="58"/>
        <v>812</v>
      </c>
      <c r="I33" s="226">
        <v>104</v>
      </c>
      <c r="J33" s="226">
        <v>122</v>
      </c>
      <c r="K33" s="226">
        <v>130</v>
      </c>
      <c r="L33" s="226">
        <v>141</v>
      </c>
      <c r="M33" s="226">
        <v>156</v>
      </c>
      <c r="N33" s="226">
        <v>159</v>
      </c>
      <c r="O33" s="226">
        <v>106</v>
      </c>
      <c r="P33" s="226">
        <v>104</v>
      </c>
      <c r="Q33" s="226">
        <v>103</v>
      </c>
      <c r="R33" s="226">
        <v>104</v>
      </c>
      <c r="S33" s="226">
        <v>103</v>
      </c>
      <c r="T33" s="226">
        <v>103</v>
      </c>
      <c r="U33" s="226">
        <v>101</v>
      </c>
      <c r="V33" s="226">
        <v>98</v>
      </c>
      <c r="W33" s="226">
        <v>101</v>
      </c>
      <c r="X33" s="226">
        <v>96</v>
      </c>
      <c r="Y33" s="226">
        <v>98</v>
      </c>
      <c r="Z33" s="226">
        <v>101</v>
      </c>
      <c r="AA33" s="226">
        <v>93</v>
      </c>
      <c r="AB33" s="226">
        <v>97</v>
      </c>
      <c r="AC33" s="226">
        <v>537</v>
      </c>
      <c r="AD33" s="226">
        <v>659</v>
      </c>
      <c r="AE33" s="226">
        <v>699</v>
      </c>
      <c r="AF33" s="226">
        <v>692</v>
      </c>
      <c r="AG33" s="226">
        <v>635</v>
      </c>
      <c r="AH33" s="226">
        <v>525</v>
      </c>
      <c r="AI33" s="226">
        <v>411</v>
      </c>
      <c r="AJ33" s="226">
        <v>342</v>
      </c>
      <c r="AK33" s="226">
        <v>241</v>
      </c>
      <c r="AL33" s="226">
        <v>200</v>
      </c>
      <c r="AM33" s="226">
        <v>185</v>
      </c>
      <c r="AN33" s="226">
        <v>125</v>
      </c>
      <c r="AO33" s="226">
        <v>72</v>
      </c>
      <c r="AP33" s="226">
        <v>47</v>
      </c>
      <c r="AQ33" s="226">
        <v>8</v>
      </c>
      <c r="AR33" s="226">
        <v>49</v>
      </c>
      <c r="AS33" s="226">
        <v>55</v>
      </c>
      <c r="AT33" s="242">
        <v>128</v>
      </c>
      <c r="AU33" s="231"/>
      <c r="AV33" s="274">
        <f t="shared" si="59"/>
        <v>653</v>
      </c>
      <c r="AW33" s="274">
        <f t="shared" si="60"/>
        <v>576</v>
      </c>
      <c r="AX33" s="274">
        <f t="shared" si="61"/>
        <v>506</v>
      </c>
      <c r="AY33" s="274">
        <f t="shared" si="62"/>
        <v>485</v>
      </c>
      <c r="AZ33" s="274">
        <f t="shared" si="63"/>
        <v>537</v>
      </c>
      <c r="BA33" s="274">
        <f t="shared" si="64"/>
        <v>659</v>
      </c>
      <c r="BB33" s="274">
        <f t="shared" si="65"/>
        <v>699</v>
      </c>
      <c r="BC33" s="274">
        <f t="shared" si="66"/>
        <v>692</v>
      </c>
      <c r="BD33" s="274">
        <f t="shared" si="67"/>
        <v>635</v>
      </c>
      <c r="BE33" s="274">
        <f t="shared" si="68"/>
        <v>525</v>
      </c>
      <c r="BF33" s="274">
        <f t="shared" si="69"/>
        <v>411</v>
      </c>
      <c r="BG33" s="274">
        <f t="shared" si="70"/>
        <v>342</v>
      </c>
      <c r="BH33" s="274">
        <f t="shared" si="71"/>
        <v>241</v>
      </c>
      <c r="BI33" s="274">
        <f t="shared" si="72"/>
        <v>200</v>
      </c>
      <c r="BJ33" s="274">
        <f t="shared" si="73"/>
        <v>185</v>
      </c>
      <c r="BK33" s="274">
        <f t="shared" si="74"/>
        <v>125</v>
      </c>
      <c r="BL33" s="274">
        <f t="shared" si="75"/>
        <v>119</v>
      </c>
      <c r="BN33" s="131">
        <f t="shared" si="76"/>
        <v>812</v>
      </c>
      <c r="BO33" s="131"/>
      <c r="BP33" s="131">
        <f t="shared" si="77"/>
        <v>1435</v>
      </c>
      <c r="BQ33" s="131">
        <f t="shared" si="78"/>
        <v>595</v>
      </c>
      <c r="BR33" s="131">
        <f t="shared" si="79"/>
        <v>1386</v>
      </c>
      <c r="BS33" s="131">
        <f t="shared" si="80"/>
        <v>3304</v>
      </c>
      <c r="BT33" s="131">
        <f t="shared" si="81"/>
        <v>870</v>
      </c>
    </row>
    <row r="34" spans="2:72" s="131" customFormat="1" x14ac:dyDescent="0.25">
      <c r="B34" s="226" t="s">
        <v>23</v>
      </c>
      <c r="C34" s="226" t="s">
        <v>270</v>
      </c>
      <c r="D34" s="230">
        <v>29113</v>
      </c>
      <c r="E34" s="229" t="s">
        <v>253</v>
      </c>
      <c r="F34" s="227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4"/>
      <c r="AV34" s="276"/>
      <c r="AW34" s="276"/>
      <c r="AX34" s="276"/>
      <c r="AY34" s="276"/>
      <c r="AZ34" s="274"/>
      <c r="BA34" s="274"/>
      <c r="BB34" s="274"/>
      <c r="BC34" s="274"/>
      <c r="BD34" s="274"/>
      <c r="BE34" s="274"/>
      <c r="BF34" s="274"/>
      <c r="BG34" s="274"/>
      <c r="BH34" s="274"/>
      <c r="BI34" s="274"/>
      <c r="BJ34" s="274"/>
      <c r="BK34" s="274"/>
      <c r="BL34" s="274"/>
    </row>
    <row r="35" spans="2:72" x14ac:dyDescent="0.25">
      <c r="B35" s="226" t="s">
        <v>23</v>
      </c>
      <c r="C35" s="226" t="s">
        <v>270</v>
      </c>
      <c r="D35" s="230">
        <v>5854</v>
      </c>
      <c r="E35" s="226" t="s">
        <v>41</v>
      </c>
      <c r="F35" s="227" t="s">
        <v>29</v>
      </c>
      <c r="G35" s="226">
        <f t="shared" ref="G35:G36" si="82">SUM(I35:AP35)</f>
        <v>7287</v>
      </c>
      <c r="H35" s="226">
        <f t="shared" ref="H35:H36" si="83">SUM(I35:N35)</f>
        <v>780</v>
      </c>
      <c r="I35" s="226">
        <v>100</v>
      </c>
      <c r="J35" s="226">
        <v>118</v>
      </c>
      <c r="K35" s="226">
        <v>125</v>
      </c>
      <c r="L35" s="226">
        <v>135</v>
      </c>
      <c r="M35" s="226">
        <v>149</v>
      </c>
      <c r="N35" s="226">
        <v>153</v>
      </c>
      <c r="O35" s="226">
        <v>101</v>
      </c>
      <c r="P35" s="226">
        <v>100</v>
      </c>
      <c r="Q35" s="226">
        <v>99</v>
      </c>
      <c r="R35" s="226">
        <v>100</v>
      </c>
      <c r="S35" s="226">
        <v>99</v>
      </c>
      <c r="T35" s="226">
        <v>99</v>
      </c>
      <c r="U35" s="226">
        <v>97</v>
      </c>
      <c r="V35" s="226">
        <v>94</v>
      </c>
      <c r="W35" s="226">
        <v>97</v>
      </c>
      <c r="X35" s="226">
        <v>92</v>
      </c>
      <c r="Y35" s="226">
        <v>94</v>
      </c>
      <c r="Z35" s="226">
        <v>97</v>
      </c>
      <c r="AA35" s="226">
        <v>89</v>
      </c>
      <c r="AB35" s="226">
        <v>93</v>
      </c>
      <c r="AC35" s="226">
        <v>516</v>
      </c>
      <c r="AD35" s="226">
        <v>632</v>
      </c>
      <c r="AE35" s="226">
        <v>671</v>
      </c>
      <c r="AF35" s="226">
        <v>664</v>
      </c>
      <c r="AG35" s="226">
        <v>609</v>
      </c>
      <c r="AH35" s="226">
        <v>504</v>
      </c>
      <c r="AI35" s="226">
        <v>395</v>
      </c>
      <c r="AJ35" s="226">
        <v>329</v>
      </c>
      <c r="AK35" s="226">
        <v>231</v>
      </c>
      <c r="AL35" s="226">
        <v>192</v>
      </c>
      <c r="AM35" s="226">
        <v>178</v>
      </c>
      <c r="AN35" s="226">
        <v>120</v>
      </c>
      <c r="AO35" s="226">
        <v>70</v>
      </c>
      <c r="AP35" s="226">
        <v>45</v>
      </c>
      <c r="AQ35" s="226">
        <v>8</v>
      </c>
      <c r="AR35" s="226">
        <v>48</v>
      </c>
      <c r="AS35" s="226">
        <v>53</v>
      </c>
      <c r="AT35" s="242">
        <v>123</v>
      </c>
      <c r="AU35" s="231"/>
      <c r="AV35" s="274">
        <f t="shared" ref="AV35:AV36" si="84">SUM(I35:M35)</f>
        <v>627</v>
      </c>
      <c r="AW35" s="274">
        <f t="shared" ref="AW35:AW36" si="85">SUM(N35:R35)</f>
        <v>553</v>
      </c>
      <c r="AX35" s="274">
        <f t="shared" ref="AX35:AX36" si="86">SUM(S35:W35)</f>
        <v>486</v>
      </c>
      <c r="AY35" s="274">
        <f t="shared" ref="AY35:AY36" si="87">SUM(X35:AB35)</f>
        <v>465</v>
      </c>
      <c r="AZ35" s="274">
        <f t="shared" ref="AZ35:AZ36" si="88">+AC35</f>
        <v>516</v>
      </c>
      <c r="BA35" s="274">
        <f t="shared" ref="BA35:BA36" si="89">+AD35</f>
        <v>632</v>
      </c>
      <c r="BB35" s="274">
        <f t="shared" ref="BB35:BB36" si="90">+AE35</f>
        <v>671</v>
      </c>
      <c r="BC35" s="274">
        <f t="shared" ref="BC35:BC36" si="91">+AF35</f>
        <v>664</v>
      </c>
      <c r="BD35" s="274">
        <f t="shared" ref="BD35:BD36" si="92">+AG35</f>
        <v>609</v>
      </c>
      <c r="BE35" s="274">
        <f t="shared" ref="BE35:BE36" si="93">+AH35</f>
        <v>504</v>
      </c>
      <c r="BF35" s="274">
        <f t="shared" ref="BF35:BF36" si="94">+AI35</f>
        <v>395</v>
      </c>
      <c r="BG35" s="274">
        <f t="shared" ref="BG35:BG36" si="95">+AJ35</f>
        <v>329</v>
      </c>
      <c r="BH35" s="274">
        <f t="shared" ref="BH35:BH36" si="96">+AK35</f>
        <v>231</v>
      </c>
      <c r="BI35" s="274">
        <f t="shared" ref="BI35:BI36" si="97">+AL35</f>
        <v>192</v>
      </c>
      <c r="BJ35" s="274">
        <f t="shared" ref="BJ35:BJ36" si="98">+AM35</f>
        <v>178</v>
      </c>
      <c r="BK35" s="274">
        <f t="shared" ref="BK35:BK36" si="99">+AN35</f>
        <v>120</v>
      </c>
      <c r="BL35" s="274">
        <f t="shared" ref="BL35:BL36" si="100">SUM(AO35:AP35)</f>
        <v>115</v>
      </c>
      <c r="BN35" s="131">
        <f t="shared" ref="BN35:BN36" si="101">SUM(I35:N35)</f>
        <v>780</v>
      </c>
      <c r="BO35" s="131"/>
      <c r="BP35" s="131">
        <f t="shared" ref="BP35:BP36" si="102">SUM(I35:T35)</f>
        <v>1378</v>
      </c>
      <c r="BQ35" s="131">
        <f t="shared" ref="BQ35:BQ36" si="103">SUM(U35:Z35)</f>
        <v>571</v>
      </c>
      <c r="BR35" s="131">
        <f t="shared" ref="BR35:BR36" si="104">SUM(AA35:AD35)</f>
        <v>1330</v>
      </c>
      <c r="BS35" s="131">
        <f t="shared" ref="BS35:BS36" si="105">SUM(AE35:AJ35)</f>
        <v>3172</v>
      </c>
      <c r="BT35" s="131">
        <f t="shared" ref="BT35:BT36" si="106">SUM(AK35:AP35)</f>
        <v>836</v>
      </c>
    </row>
    <row r="36" spans="2:72" x14ac:dyDescent="0.25">
      <c r="B36" s="226" t="s">
        <v>23</v>
      </c>
      <c r="C36" s="226" t="s">
        <v>270</v>
      </c>
      <c r="D36" s="230">
        <v>6750</v>
      </c>
      <c r="E36" s="226" t="s">
        <v>47</v>
      </c>
      <c r="F36" s="227" t="s">
        <v>48</v>
      </c>
      <c r="G36" s="226">
        <f t="shared" si="82"/>
        <v>15052</v>
      </c>
      <c r="H36" s="226">
        <f t="shared" si="83"/>
        <v>1610</v>
      </c>
      <c r="I36" s="226">
        <v>207</v>
      </c>
      <c r="J36" s="226">
        <v>242</v>
      </c>
      <c r="K36" s="226">
        <v>258</v>
      </c>
      <c r="L36" s="226">
        <v>279</v>
      </c>
      <c r="M36" s="226">
        <v>308</v>
      </c>
      <c r="N36" s="226">
        <v>316</v>
      </c>
      <c r="O36" s="226">
        <v>209</v>
      </c>
      <c r="P36" s="226">
        <v>207</v>
      </c>
      <c r="Q36" s="226">
        <v>204</v>
      </c>
      <c r="R36" s="226">
        <v>206</v>
      </c>
      <c r="S36" s="226">
        <v>205</v>
      </c>
      <c r="T36" s="226">
        <v>203</v>
      </c>
      <c r="U36" s="226">
        <v>200</v>
      </c>
      <c r="V36" s="226">
        <v>197</v>
      </c>
      <c r="W36" s="226">
        <v>201</v>
      </c>
      <c r="X36" s="226">
        <v>190</v>
      </c>
      <c r="Y36" s="226">
        <v>196</v>
      </c>
      <c r="Z36" s="226">
        <v>199</v>
      </c>
      <c r="AA36" s="226">
        <v>184</v>
      </c>
      <c r="AB36" s="226">
        <v>191</v>
      </c>
      <c r="AC36" s="226">
        <v>1064</v>
      </c>
      <c r="AD36" s="226">
        <v>1306</v>
      </c>
      <c r="AE36" s="226">
        <v>1386</v>
      </c>
      <c r="AF36" s="226">
        <v>1371</v>
      </c>
      <c r="AG36" s="226">
        <v>1259</v>
      </c>
      <c r="AH36" s="226">
        <v>1044</v>
      </c>
      <c r="AI36" s="226">
        <v>814</v>
      </c>
      <c r="AJ36" s="226">
        <v>679</v>
      </c>
      <c r="AK36" s="226">
        <v>476</v>
      </c>
      <c r="AL36" s="226">
        <v>398</v>
      </c>
      <c r="AM36" s="226">
        <v>368</v>
      </c>
      <c r="AN36" s="226">
        <v>248</v>
      </c>
      <c r="AO36" s="226">
        <v>144</v>
      </c>
      <c r="AP36" s="226">
        <v>93</v>
      </c>
      <c r="AQ36" s="226">
        <v>17</v>
      </c>
      <c r="AR36" s="226">
        <v>98</v>
      </c>
      <c r="AS36" s="226">
        <v>109</v>
      </c>
      <c r="AT36" s="242">
        <v>254</v>
      </c>
      <c r="AU36" s="231"/>
      <c r="AV36" s="274">
        <f t="shared" si="84"/>
        <v>1294</v>
      </c>
      <c r="AW36" s="274">
        <f t="shared" si="85"/>
        <v>1142</v>
      </c>
      <c r="AX36" s="274">
        <f t="shared" si="86"/>
        <v>1006</v>
      </c>
      <c r="AY36" s="274">
        <f t="shared" si="87"/>
        <v>960</v>
      </c>
      <c r="AZ36" s="274">
        <f t="shared" si="88"/>
        <v>1064</v>
      </c>
      <c r="BA36" s="274">
        <f t="shared" si="89"/>
        <v>1306</v>
      </c>
      <c r="BB36" s="274">
        <f t="shared" si="90"/>
        <v>1386</v>
      </c>
      <c r="BC36" s="274">
        <f t="shared" si="91"/>
        <v>1371</v>
      </c>
      <c r="BD36" s="274">
        <f t="shared" si="92"/>
        <v>1259</v>
      </c>
      <c r="BE36" s="274">
        <f t="shared" si="93"/>
        <v>1044</v>
      </c>
      <c r="BF36" s="274">
        <f t="shared" si="94"/>
        <v>814</v>
      </c>
      <c r="BG36" s="274">
        <f t="shared" si="95"/>
        <v>679</v>
      </c>
      <c r="BH36" s="274">
        <f t="shared" si="96"/>
        <v>476</v>
      </c>
      <c r="BI36" s="274">
        <f t="shared" si="97"/>
        <v>398</v>
      </c>
      <c r="BJ36" s="274">
        <f t="shared" si="98"/>
        <v>368</v>
      </c>
      <c r="BK36" s="274">
        <f t="shared" si="99"/>
        <v>248</v>
      </c>
      <c r="BL36" s="274">
        <f t="shared" si="100"/>
        <v>237</v>
      </c>
      <c r="BN36" s="131">
        <f t="shared" si="101"/>
        <v>1610</v>
      </c>
      <c r="BO36" s="131"/>
      <c r="BP36" s="131">
        <f t="shared" si="102"/>
        <v>2844</v>
      </c>
      <c r="BQ36" s="131">
        <f t="shared" si="103"/>
        <v>1183</v>
      </c>
      <c r="BR36" s="131">
        <f t="shared" si="104"/>
        <v>2745</v>
      </c>
      <c r="BS36" s="131">
        <f t="shared" si="105"/>
        <v>6553</v>
      </c>
      <c r="BT36" s="131">
        <f t="shared" si="106"/>
        <v>1727</v>
      </c>
    </row>
    <row r="37" spans="2:72" x14ac:dyDescent="0.25">
      <c r="B37" s="226" t="s">
        <v>23</v>
      </c>
      <c r="C37" s="226" t="s">
        <v>270</v>
      </c>
      <c r="D37" s="230">
        <v>26999</v>
      </c>
      <c r="E37" s="229" t="s">
        <v>49</v>
      </c>
      <c r="F37" s="227" t="s">
        <v>27</v>
      </c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2"/>
      <c r="AQ37" s="232"/>
      <c r="AR37" s="232"/>
      <c r="AS37" s="232"/>
      <c r="AT37" s="232"/>
      <c r="AU37" s="234"/>
      <c r="AV37" s="276"/>
      <c r="AW37" s="276"/>
      <c r="AX37" s="276"/>
      <c r="AY37" s="276"/>
      <c r="AZ37" s="274"/>
      <c r="BA37" s="274"/>
      <c r="BB37" s="274"/>
      <c r="BC37" s="274"/>
      <c r="BD37" s="274"/>
      <c r="BE37" s="274"/>
      <c r="BF37" s="274"/>
      <c r="BG37" s="274"/>
      <c r="BH37" s="274"/>
      <c r="BI37" s="274"/>
      <c r="BJ37" s="274"/>
      <c r="BK37" s="274"/>
      <c r="BL37" s="274"/>
    </row>
    <row r="38" spans="2:72" x14ac:dyDescent="0.25">
      <c r="B38" s="226" t="s">
        <v>23</v>
      </c>
      <c r="C38" s="226" t="s">
        <v>270</v>
      </c>
      <c r="D38" s="230">
        <v>5853</v>
      </c>
      <c r="E38" s="226" t="s">
        <v>40</v>
      </c>
      <c r="F38" s="227" t="s">
        <v>29</v>
      </c>
      <c r="G38" s="226">
        <f t="shared" ref="G38:G40" si="107">SUM(I38:AP38)</f>
        <v>16644</v>
      </c>
      <c r="H38" s="226">
        <f t="shared" ref="H38:H40" si="108">SUM(I38:N38)</f>
        <v>1783</v>
      </c>
      <c r="I38" s="226">
        <v>229</v>
      </c>
      <c r="J38" s="226">
        <v>269</v>
      </c>
      <c r="K38" s="226">
        <v>286</v>
      </c>
      <c r="L38" s="226">
        <v>309</v>
      </c>
      <c r="M38" s="226">
        <v>341</v>
      </c>
      <c r="N38" s="226">
        <v>349</v>
      </c>
      <c r="O38" s="226">
        <v>231</v>
      </c>
      <c r="P38" s="226">
        <v>229</v>
      </c>
      <c r="Q38" s="226">
        <v>225</v>
      </c>
      <c r="R38" s="226">
        <v>228</v>
      </c>
      <c r="S38" s="226">
        <v>226</v>
      </c>
      <c r="T38" s="226">
        <v>225</v>
      </c>
      <c r="U38" s="226">
        <v>222</v>
      </c>
      <c r="V38" s="226">
        <v>215</v>
      </c>
      <c r="W38" s="226">
        <v>221</v>
      </c>
      <c r="X38" s="226">
        <v>211</v>
      </c>
      <c r="Y38" s="226">
        <v>216</v>
      </c>
      <c r="Z38" s="226">
        <v>221</v>
      </c>
      <c r="AA38" s="226">
        <v>204</v>
      </c>
      <c r="AB38" s="226">
        <v>212</v>
      </c>
      <c r="AC38" s="226">
        <v>1178</v>
      </c>
      <c r="AD38" s="226">
        <v>1444</v>
      </c>
      <c r="AE38" s="226">
        <v>1533</v>
      </c>
      <c r="AF38" s="226">
        <v>1516</v>
      </c>
      <c r="AG38" s="226">
        <v>1391</v>
      </c>
      <c r="AH38" s="226">
        <v>1152</v>
      </c>
      <c r="AI38" s="226">
        <v>901</v>
      </c>
      <c r="AJ38" s="226">
        <v>751</v>
      </c>
      <c r="AK38" s="226">
        <v>528</v>
      </c>
      <c r="AL38" s="226">
        <v>439</v>
      </c>
      <c r="AM38" s="226">
        <v>406</v>
      </c>
      <c r="AN38" s="226">
        <v>274</v>
      </c>
      <c r="AO38" s="226">
        <v>159</v>
      </c>
      <c r="AP38" s="226">
        <v>103</v>
      </c>
      <c r="AQ38" s="226">
        <v>18</v>
      </c>
      <c r="AR38" s="226">
        <v>109</v>
      </c>
      <c r="AS38" s="226">
        <v>120</v>
      </c>
      <c r="AT38" s="242">
        <v>280</v>
      </c>
      <c r="AU38" s="231"/>
      <c r="AV38" s="274">
        <f t="shared" ref="AV38:AV40" si="109">SUM(I38:M38)</f>
        <v>1434</v>
      </c>
      <c r="AW38" s="274">
        <f t="shared" ref="AW38:AW40" si="110">SUM(N38:R38)</f>
        <v>1262</v>
      </c>
      <c r="AX38" s="274">
        <f t="shared" ref="AX38:AX40" si="111">SUM(S38:W38)</f>
        <v>1109</v>
      </c>
      <c r="AY38" s="274">
        <f t="shared" ref="AY38:AY40" si="112">SUM(X38:AB38)</f>
        <v>1064</v>
      </c>
      <c r="AZ38" s="274">
        <f t="shared" ref="AZ38:AZ40" si="113">+AC38</f>
        <v>1178</v>
      </c>
      <c r="BA38" s="274">
        <f t="shared" ref="BA38:BA40" si="114">+AD38</f>
        <v>1444</v>
      </c>
      <c r="BB38" s="274">
        <f t="shared" ref="BB38:BB40" si="115">+AE38</f>
        <v>1533</v>
      </c>
      <c r="BC38" s="274">
        <f t="shared" ref="BC38:BC40" si="116">+AF38</f>
        <v>1516</v>
      </c>
      <c r="BD38" s="274">
        <f t="shared" ref="BD38:BD40" si="117">+AG38</f>
        <v>1391</v>
      </c>
      <c r="BE38" s="274">
        <f t="shared" ref="BE38:BE40" si="118">+AH38</f>
        <v>1152</v>
      </c>
      <c r="BF38" s="274">
        <f t="shared" ref="BF38:BF40" si="119">+AI38</f>
        <v>901</v>
      </c>
      <c r="BG38" s="274">
        <f t="shared" ref="BG38:BG40" si="120">+AJ38</f>
        <v>751</v>
      </c>
      <c r="BH38" s="274">
        <f t="shared" ref="BH38:BH40" si="121">+AK38</f>
        <v>528</v>
      </c>
      <c r="BI38" s="274">
        <f t="shared" ref="BI38:BI40" si="122">+AL38</f>
        <v>439</v>
      </c>
      <c r="BJ38" s="274">
        <f t="shared" ref="BJ38:BJ40" si="123">+AM38</f>
        <v>406</v>
      </c>
      <c r="BK38" s="274">
        <f t="shared" ref="BK38:BK40" si="124">+AN38</f>
        <v>274</v>
      </c>
      <c r="BL38" s="274">
        <f t="shared" ref="BL38:BL40" si="125">SUM(AO38:AP38)</f>
        <v>262</v>
      </c>
      <c r="BN38" s="131">
        <f t="shared" ref="BN38:BN40" si="126">SUM(I38:N38)</f>
        <v>1783</v>
      </c>
      <c r="BO38" s="131"/>
      <c r="BP38" s="131">
        <f t="shared" ref="BP38:BP40" si="127">SUM(I38:T38)</f>
        <v>3147</v>
      </c>
      <c r="BQ38" s="131">
        <f t="shared" ref="BQ38:BQ40" si="128">SUM(U38:Z38)</f>
        <v>1306</v>
      </c>
      <c r="BR38" s="131">
        <f t="shared" ref="BR38:BR40" si="129">SUM(AA38:AD38)</f>
        <v>3038</v>
      </c>
      <c r="BS38" s="131">
        <f t="shared" ref="BS38:BS40" si="130">SUM(AE38:AJ38)</f>
        <v>7244</v>
      </c>
      <c r="BT38" s="131">
        <f t="shared" ref="BT38:BT40" si="131">SUM(AK38:AP38)</f>
        <v>1909</v>
      </c>
    </row>
    <row r="39" spans="2:72" x14ac:dyDescent="0.25">
      <c r="B39" s="226" t="s">
        <v>23</v>
      </c>
      <c r="C39" s="226" t="s">
        <v>270</v>
      </c>
      <c r="D39" s="230">
        <v>5856</v>
      </c>
      <c r="E39" s="226" t="s">
        <v>43</v>
      </c>
      <c r="F39" s="227" t="s">
        <v>29</v>
      </c>
      <c r="G39" s="226">
        <f t="shared" si="107"/>
        <v>15637</v>
      </c>
      <c r="H39" s="226">
        <f t="shared" si="108"/>
        <v>1673</v>
      </c>
      <c r="I39" s="226">
        <v>215</v>
      </c>
      <c r="J39" s="226">
        <v>252</v>
      </c>
      <c r="K39" s="226">
        <v>268</v>
      </c>
      <c r="L39" s="226">
        <v>290</v>
      </c>
      <c r="M39" s="226">
        <v>320</v>
      </c>
      <c r="N39" s="226">
        <v>328</v>
      </c>
      <c r="O39" s="226">
        <v>217</v>
      </c>
      <c r="P39" s="226">
        <v>215</v>
      </c>
      <c r="Q39" s="226">
        <v>212</v>
      </c>
      <c r="R39" s="226">
        <v>214</v>
      </c>
      <c r="S39" s="226">
        <v>212</v>
      </c>
      <c r="T39" s="226">
        <v>212</v>
      </c>
      <c r="U39" s="226">
        <v>209</v>
      </c>
      <c r="V39" s="226">
        <v>202</v>
      </c>
      <c r="W39" s="226">
        <v>208</v>
      </c>
      <c r="X39" s="226">
        <v>198</v>
      </c>
      <c r="Y39" s="226">
        <v>203</v>
      </c>
      <c r="Z39" s="226">
        <v>208</v>
      </c>
      <c r="AA39" s="226">
        <v>192</v>
      </c>
      <c r="AB39" s="226">
        <v>199</v>
      </c>
      <c r="AC39" s="226">
        <v>1106</v>
      </c>
      <c r="AD39" s="226">
        <v>1357</v>
      </c>
      <c r="AE39" s="226">
        <v>1440</v>
      </c>
      <c r="AF39" s="226">
        <v>1424</v>
      </c>
      <c r="AG39" s="226">
        <v>1307</v>
      </c>
      <c r="AH39" s="226">
        <v>1082</v>
      </c>
      <c r="AI39" s="226">
        <v>847</v>
      </c>
      <c r="AJ39" s="226">
        <v>705</v>
      </c>
      <c r="AK39" s="226">
        <v>496</v>
      </c>
      <c r="AL39" s="226">
        <v>413</v>
      </c>
      <c r="AM39" s="226">
        <v>382</v>
      </c>
      <c r="AN39" s="226">
        <v>258</v>
      </c>
      <c r="AO39" s="226">
        <v>149</v>
      </c>
      <c r="AP39" s="226">
        <v>97</v>
      </c>
      <c r="AQ39" s="226">
        <v>17</v>
      </c>
      <c r="AR39" s="226">
        <v>102</v>
      </c>
      <c r="AS39" s="226">
        <v>113</v>
      </c>
      <c r="AT39" s="242">
        <v>263</v>
      </c>
      <c r="AU39" s="231"/>
      <c r="AV39" s="274">
        <f t="shared" si="109"/>
        <v>1345</v>
      </c>
      <c r="AW39" s="274">
        <f t="shared" si="110"/>
        <v>1186</v>
      </c>
      <c r="AX39" s="274">
        <f t="shared" si="111"/>
        <v>1043</v>
      </c>
      <c r="AY39" s="274">
        <f t="shared" si="112"/>
        <v>1000</v>
      </c>
      <c r="AZ39" s="274">
        <f t="shared" si="113"/>
        <v>1106</v>
      </c>
      <c r="BA39" s="274">
        <f t="shared" si="114"/>
        <v>1357</v>
      </c>
      <c r="BB39" s="274">
        <f t="shared" si="115"/>
        <v>1440</v>
      </c>
      <c r="BC39" s="274">
        <f t="shared" si="116"/>
        <v>1424</v>
      </c>
      <c r="BD39" s="274">
        <f t="shared" si="117"/>
        <v>1307</v>
      </c>
      <c r="BE39" s="274">
        <f t="shared" si="118"/>
        <v>1082</v>
      </c>
      <c r="BF39" s="274">
        <f t="shared" si="119"/>
        <v>847</v>
      </c>
      <c r="BG39" s="274">
        <f t="shared" si="120"/>
        <v>705</v>
      </c>
      <c r="BH39" s="274">
        <f t="shared" si="121"/>
        <v>496</v>
      </c>
      <c r="BI39" s="274">
        <f t="shared" si="122"/>
        <v>413</v>
      </c>
      <c r="BJ39" s="274">
        <f t="shared" si="123"/>
        <v>382</v>
      </c>
      <c r="BK39" s="274">
        <f t="shared" si="124"/>
        <v>258</v>
      </c>
      <c r="BL39" s="274">
        <f t="shared" si="125"/>
        <v>246</v>
      </c>
      <c r="BN39" s="131">
        <f t="shared" si="126"/>
        <v>1673</v>
      </c>
      <c r="BO39" s="131"/>
      <c r="BP39" s="131">
        <f t="shared" si="127"/>
        <v>2955</v>
      </c>
      <c r="BQ39" s="131">
        <f t="shared" si="128"/>
        <v>1228</v>
      </c>
      <c r="BR39" s="131">
        <f t="shared" si="129"/>
        <v>2854</v>
      </c>
      <c r="BS39" s="131">
        <f t="shared" si="130"/>
        <v>6805</v>
      </c>
      <c r="BT39" s="131">
        <f t="shared" si="131"/>
        <v>1795</v>
      </c>
    </row>
    <row r="40" spans="2:72" ht="15.75" thickBot="1" x14ac:dyDescent="0.3">
      <c r="B40" s="150" t="s">
        <v>23</v>
      </c>
      <c r="C40" s="150" t="s">
        <v>270</v>
      </c>
      <c r="D40" s="230">
        <v>5857</v>
      </c>
      <c r="E40" s="150" t="s">
        <v>44</v>
      </c>
      <c r="F40" s="227" t="s">
        <v>27</v>
      </c>
      <c r="G40" s="150">
        <f t="shared" si="107"/>
        <v>14308</v>
      </c>
      <c r="H40" s="150">
        <f t="shared" si="108"/>
        <v>1533</v>
      </c>
      <c r="I40" s="150">
        <v>197</v>
      </c>
      <c r="J40" s="150">
        <v>231</v>
      </c>
      <c r="K40" s="150">
        <v>246</v>
      </c>
      <c r="L40" s="150">
        <v>266</v>
      </c>
      <c r="M40" s="150">
        <v>293</v>
      </c>
      <c r="N40" s="150">
        <v>300</v>
      </c>
      <c r="O40" s="150">
        <v>199</v>
      </c>
      <c r="P40" s="150">
        <v>197</v>
      </c>
      <c r="Q40" s="150">
        <v>194</v>
      </c>
      <c r="R40" s="150">
        <v>196</v>
      </c>
      <c r="S40" s="150">
        <v>194</v>
      </c>
      <c r="T40" s="150">
        <v>194</v>
      </c>
      <c r="U40" s="150">
        <v>191</v>
      </c>
      <c r="V40" s="150">
        <v>185</v>
      </c>
      <c r="W40" s="150">
        <v>190</v>
      </c>
      <c r="X40" s="150">
        <v>181</v>
      </c>
      <c r="Y40" s="150">
        <v>186</v>
      </c>
      <c r="Z40" s="150">
        <v>190</v>
      </c>
      <c r="AA40" s="150">
        <v>175</v>
      </c>
      <c r="AB40" s="150">
        <v>182</v>
      </c>
      <c r="AC40" s="150">
        <v>1012</v>
      </c>
      <c r="AD40" s="150">
        <v>1241</v>
      </c>
      <c r="AE40" s="150">
        <v>1317</v>
      </c>
      <c r="AF40" s="150">
        <v>1303</v>
      </c>
      <c r="AG40" s="150">
        <v>1196</v>
      </c>
      <c r="AH40" s="150">
        <v>990</v>
      </c>
      <c r="AI40" s="150">
        <v>775</v>
      </c>
      <c r="AJ40" s="150">
        <v>646</v>
      </c>
      <c r="AK40" s="150">
        <v>453</v>
      </c>
      <c r="AL40" s="150">
        <v>378</v>
      </c>
      <c r="AM40" s="150">
        <v>349</v>
      </c>
      <c r="AN40" s="150">
        <v>236</v>
      </c>
      <c r="AO40" s="150">
        <v>137</v>
      </c>
      <c r="AP40" s="150">
        <v>88</v>
      </c>
      <c r="AQ40" s="150">
        <v>16</v>
      </c>
      <c r="AR40" s="150">
        <v>93</v>
      </c>
      <c r="AS40" s="150">
        <v>103</v>
      </c>
      <c r="AT40" s="242">
        <v>241</v>
      </c>
      <c r="AU40" s="231"/>
      <c r="AV40" s="274">
        <f t="shared" si="109"/>
        <v>1233</v>
      </c>
      <c r="AW40" s="274">
        <f t="shared" si="110"/>
        <v>1086</v>
      </c>
      <c r="AX40" s="274">
        <f t="shared" si="111"/>
        <v>954</v>
      </c>
      <c r="AY40" s="274">
        <f t="shared" si="112"/>
        <v>914</v>
      </c>
      <c r="AZ40" s="274">
        <f t="shared" si="113"/>
        <v>1012</v>
      </c>
      <c r="BA40" s="274">
        <f t="shared" si="114"/>
        <v>1241</v>
      </c>
      <c r="BB40" s="274">
        <f t="shared" si="115"/>
        <v>1317</v>
      </c>
      <c r="BC40" s="274">
        <f t="shared" si="116"/>
        <v>1303</v>
      </c>
      <c r="BD40" s="274">
        <f t="shared" si="117"/>
        <v>1196</v>
      </c>
      <c r="BE40" s="274">
        <f t="shared" si="118"/>
        <v>990</v>
      </c>
      <c r="BF40" s="274">
        <f t="shared" si="119"/>
        <v>775</v>
      </c>
      <c r="BG40" s="274">
        <f t="shared" si="120"/>
        <v>646</v>
      </c>
      <c r="BH40" s="274">
        <f t="shared" si="121"/>
        <v>453</v>
      </c>
      <c r="BI40" s="274">
        <f t="shared" si="122"/>
        <v>378</v>
      </c>
      <c r="BJ40" s="274">
        <f t="shared" si="123"/>
        <v>349</v>
      </c>
      <c r="BK40" s="274">
        <f t="shared" si="124"/>
        <v>236</v>
      </c>
      <c r="BL40" s="274">
        <f t="shared" si="125"/>
        <v>225</v>
      </c>
      <c r="BN40" s="131">
        <f t="shared" si="126"/>
        <v>1533</v>
      </c>
      <c r="BO40" s="131"/>
      <c r="BP40" s="131">
        <f t="shared" si="127"/>
        <v>2707</v>
      </c>
      <c r="BQ40" s="131">
        <f t="shared" si="128"/>
        <v>1123</v>
      </c>
      <c r="BR40" s="131">
        <f t="shared" si="129"/>
        <v>2610</v>
      </c>
      <c r="BS40" s="131">
        <f t="shared" si="130"/>
        <v>6227</v>
      </c>
      <c r="BT40" s="131">
        <f t="shared" si="131"/>
        <v>1641</v>
      </c>
    </row>
    <row r="41" spans="2:72" ht="15.75" thickBot="1" x14ac:dyDescent="0.3">
      <c r="B41" s="166" t="s">
        <v>0</v>
      </c>
      <c r="C41" s="167" t="s">
        <v>269</v>
      </c>
      <c r="D41" s="144" t="s">
        <v>1</v>
      </c>
      <c r="E41" s="144" t="s">
        <v>188</v>
      </c>
      <c r="F41" s="145"/>
      <c r="G41" s="144">
        <f>SUM(G42:G52)</f>
        <v>140385</v>
      </c>
      <c r="H41" s="144">
        <f>SUM(H42:H52)</f>
        <v>13416</v>
      </c>
      <c r="I41" s="144">
        <f t="shared" ref="I41:BT41" si="132">SUM(I42:I52)</f>
        <v>1831</v>
      </c>
      <c r="J41" s="144">
        <f t="shared" si="132"/>
        <v>2066</v>
      </c>
      <c r="K41" s="144">
        <f t="shared" si="132"/>
        <v>2169</v>
      </c>
      <c r="L41" s="144">
        <f t="shared" si="132"/>
        <v>2366</v>
      </c>
      <c r="M41" s="144">
        <f t="shared" si="132"/>
        <v>2401</v>
      </c>
      <c r="N41" s="144">
        <f t="shared" si="132"/>
        <v>2583</v>
      </c>
      <c r="O41" s="144">
        <f t="shared" si="132"/>
        <v>2053</v>
      </c>
      <c r="P41" s="144">
        <f t="shared" si="132"/>
        <v>2007</v>
      </c>
      <c r="Q41" s="144">
        <f t="shared" si="132"/>
        <v>2033</v>
      </c>
      <c r="R41" s="144">
        <f t="shared" si="132"/>
        <v>1990</v>
      </c>
      <c r="S41" s="144">
        <f t="shared" si="132"/>
        <v>1887</v>
      </c>
      <c r="T41" s="144">
        <f t="shared" si="132"/>
        <v>1958</v>
      </c>
      <c r="U41" s="144">
        <f t="shared" si="132"/>
        <v>1975</v>
      </c>
      <c r="V41" s="144">
        <f t="shared" si="132"/>
        <v>1958</v>
      </c>
      <c r="W41" s="144">
        <f t="shared" si="132"/>
        <v>1973</v>
      </c>
      <c r="X41" s="144">
        <f t="shared" si="132"/>
        <v>1944</v>
      </c>
      <c r="Y41" s="144">
        <f t="shared" si="132"/>
        <v>1963</v>
      </c>
      <c r="Z41" s="144">
        <f t="shared" si="132"/>
        <v>1952</v>
      </c>
      <c r="AA41" s="144">
        <f t="shared" si="132"/>
        <v>2016</v>
      </c>
      <c r="AB41" s="144">
        <f t="shared" si="132"/>
        <v>2043</v>
      </c>
      <c r="AC41" s="144">
        <f t="shared" si="132"/>
        <v>10830</v>
      </c>
      <c r="AD41" s="144">
        <f t="shared" si="132"/>
        <v>12645</v>
      </c>
      <c r="AE41" s="144">
        <f t="shared" si="132"/>
        <v>12902</v>
      </c>
      <c r="AF41" s="144">
        <f t="shared" si="132"/>
        <v>12581</v>
      </c>
      <c r="AG41" s="144">
        <f t="shared" si="132"/>
        <v>10978</v>
      </c>
      <c r="AH41" s="144">
        <f t="shared" si="132"/>
        <v>8993</v>
      </c>
      <c r="AI41" s="144">
        <f t="shared" si="132"/>
        <v>7786</v>
      </c>
      <c r="AJ41" s="144">
        <f t="shared" si="132"/>
        <v>6673</v>
      </c>
      <c r="AK41" s="144">
        <f t="shared" si="132"/>
        <v>4895</v>
      </c>
      <c r="AL41" s="144">
        <f t="shared" si="132"/>
        <v>3827</v>
      </c>
      <c r="AM41" s="144">
        <f t="shared" si="132"/>
        <v>3025</v>
      </c>
      <c r="AN41" s="144">
        <f t="shared" si="132"/>
        <v>2039</v>
      </c>
      <c r="AO41" s="144">
        <f t="shared" si="132"/>
        <v>1188</v>
      </c>
      <c r="AP41" s="144">
        <f t="shared" si="132"/>
        <v>855</v>
      </c>
      <c r="AQ41" s="144">
        <f t="shared" si="132"/>
        <v>131</v>
      </c>
      <c r="AR41" s="144">
        <f t="shared" si="132"/>
        <v>914</v>
      </c>
      <c r="AS41" s="144">
        <f t="shared" si="132"/>
        <v>917</v>
      </c>
      <c r="AT41" s="239">
        <f t="shared" si="132"/>
        <v>1947</v>
      </c>
      <c r="AU41" s="231"/>
      <c r="AV41" s="275">
        <f t="shared" si="132"/>
        <v>10833</v>
      </c>
      <c r="AW41" s="275">
        <f t="shared" si="132"/>
        <v>10666</v>
      </c>
      <c r="AX41" s="275">
        <f t="shared" si="132"/>
        <v>9751</v>
      </c>
      <c r="AY41" s="275">
        <f t="shared" si="132"/>
        <v>9918</v>
      </c>
      <c r="AZ41" s="275">
        <f t="shared" si="132"/>
        <v>10830</v>
      </c>
      <c r="BA41" s="275">
        <f t="shared" si="132"/>
        <v>12645</v>
      </c>
      <c r="BB41" s="275">
        <f t="shared" si="132"/>
        <v>12902</v>
      </c>
      <c r="BC41" s="275">
        <f t="shared" si="132"/>
        <v>12581</v>
      </c>
      <c r="BD41" s="275">
        <f t="shared" si="132"/>
        <v>10978</v>
      </c>
      <c r="BE41" s="275">
        <f t="shared" si="132"/>
        <v>8993</v>
      </c>
      <c r="BF41" s="275">
        <f t="shared" si="132"/>
        <v>7786</v>
      </c>
      <c r="BG41" s="275">
        <f t="shared" si="132"/>
        <v>6673</v>
      </c>
      <c r="BH41" s="275">
        <f t="shared" si="132"/>
        <v>4895</v>
      </c>
      <c r="BI41" s="275">
        <f t="shared" si="132"/>
        <v>3827</v>
      </c>
      <c r="BJ41" s="275">
        <f t="shared" si="132"/>
        <v>3025</v>
      </c>
      <c r="BK41" s="275">
        <f t="shared" si="132"/>
        <v>2039</v>
      </c>
      <c r="BL41" s="275">
        <f t="shared" si="132"/>
        <v>2043</v>
      </c>
      <c r="BN41" s="275">
        <f t="shared" si="132"/>
        <v>13416</v>
      </c>
      <c r="BO41" s="275">
        <f t="shared" si="132"/>
        <v>0</v>
      </c>
      <c r="BP41" s="275">
        <f t="shared" si="132"/>
        <v>25344</v>
      </c>
      <c r="BQ41" s="275">
        <f t="shared" si="132"/>
        <v>11765</v>
      </c>
      <c r="BR41" s="275">
        <f t="shared" si="132"/>
        <v>27534</v>
      </c>
      <c r="BS41" s="275">
        <f t="shared" si="132"/>
        <v>59913</v>
      </c>
      <c r="BT41" s="275">
        <f t="shared" si="132"/>
        <v>15829</v>
      </c>
    </row>
    <row r="42" spans="2:72" x14ac:dyDescent="0.25">
      <c r="B42" s="146" t="s">
        <v>14</v>
      </c>
      <c r="C42" s="147" t="s">
        <v>273</v>
      </c>
      <c r="D42" s="158">
        <v>5931</v>
      </c>
      <c r="E42" s="147" t="s">
        <v>56</v>
      </c>
      <c r="F42" s="148" t="s">
        <v>27</v>
      </c>
      <c r="G42" s="226">
        <f t="shared" ref="G42:G50" si="133">SUM(I42:AP42)</f>
        <v>10445</v>
      </c>
      <c r="H42" s="226">
        <f t="shared" ref="H42:H50" si="134">SUM(I42:N42)</f>
        <v>998</v>
      </c>
      <c r="I42" s="226">
        <v>136</v>
      </c>
      <c r="J42" s="226">
        <v>154</v>
      </c>
      <c r="K42" s="226">
        <v>161</v>
      </c>
      <c r="L42" s="226">
        <v>176</v>
      </c>
      <c r="M42" s="226">
        <v>179</v>
      </c>
      <c r="N42" s="226">
        <v>192</v>
      </c>
      <c r="O42" s="226">
        <v>153</v>
      </c>
      <c r="P42" s="226">
        <v>149</v>
      </c>
      <c r="Q42" s="226">
        <v>151</v>
      </c>
      <c r="R42" s="226">
        <v>148</v>
      </c>
      <c r="S42" s="226">
        <v>140</v>
      </c>
      <c r="T42" s="226">
        <v>146</v>
      </c>
      <c r="U42" s="226">
        <v>147</v>
      </c>
      <c r="V42" s="226">
        <v>146</v>
      </c>
      <c r="W42" s="226">
        <v>147</v>
      </c>
      <c r="X42" s="226">
        <v>145</v>
      </c>
      <c r="Y42" s="226">
        <v>146</v>
      </c>
      <c r="Z42" s="226">
        <v>145</v>
      </c>
      <c r="AA42" s="226">
        <v>150</v>
      </c>
      <c r="AB42" s="226">
        <v>152</v>
      </c>
      <c r="AC42" s="226">
        <v>806</v>
      </c>
      <c r="AD42" s="226">
        <v>941</v>
      </c>
      <c r="AE42" s="226">
        <v>960</v>
      </c>
      <c r="AF42" s="226">
        <v>936</v>
      </c>
      <c r="AG42" s="226">
        <v>817</v>
      </c>
      <c r="AH42" s="226">
        <v>669</v>
      </c>
      <c r="AI42" s="226">
        <v>579</v>
      </c>
      <c r="AJ42" s="226">
        <v>496</v>
      </c>
      <c r="AK42" s="226">
        <v>364</v>
      </c>
      <c r="AL42" s="226">
        <v>285</v>
      </c>
      <c r="AM42" s="226">
        <v>225</v>
      </c>
      <c r="AN42" s="226">
        <v>152</v>
      </c>
      <c r="AO42" s="226">
        <v>88</v>
      </c>
      <c r="AP42" s="226">
        <v>64</v>
      </c>
      <c r="AQ42" s="226">
        <v>10</v>
      </c>
      <c r="AR42" s="226">
        <v>68</v>
      </c>
      <c r="AS42" s="226">
        <v>68</v>
      </c>
      <c r="AT42" s="242">
        <v>145</v>
      </c>
      <c r="AU42" s="231"/>
      <c r="AV42" s="274">
        <f t="shared" ref="AV42:AV50" si="135">SUM(I42:M42)</f>
        <v>806</v>
      </c>
      <c r="AW42" s="274">
        <f t="shared" ref="AW42:AW50" si="136">SUM(N42:R42)</f>
        <v>793</v>
      </c>
      <c r="AX42" s="274">
        <f t="shared" ref="AX42:AX50" si="137">SUM(S42:W42)</f>
        <v>726</v>
      </c>
      <c r="AY42" s="274">
        <f t="shared" ref="AY42:AY50" si="138">SUM(X42:AB42)</f>
        <v>738</v>
      </c>
      <c r="AZ42" s="274">
        <f t="shared" ref="AZ42:AZ50" si="139">+AC42</f>
        <v>806</v>
      </c>
      <c r="BA42" s="274">
        <f t="shared" ref="BA42:BA50" si="140">+AD42</f>
        <v>941</v>
      </c>
      <c r="BB42" s="274">
        <f t="shared" ref="BB42:BB50" si="141">+AE42</f>
        <v>960</v>
      </c>
      <c r="BC42" s="274">
        <f t="shared" ref="BC42:BC50" si="142">+AF42</f>
        <v>936</v>
      </c>
      <c r="BD42" s="274">
        <f t="shared" ref="BD42:BD50" si="143">+AG42</f>
        <v>817</v>
      </c>
      <c r="BE42" s="274">
        <f t="shared" ref="BE42:BE50" si="144">+AH42</f>
        <v>669</v>
      </c>
      <c r="BF42" s="274">
        <f t="shared" ref="BF42:BF50" si="145">+AI42</f>
        <v>579</v>
      </c>
      <c r="BG42" s="274">
        <f t="shared" ref="BG42:BG50" si="146">+AJ42</f>
        <v>496</v>
      </c>
      <c r="BH42" s="274">
        <f t="shared" ref="BH42:BH50" si="147">+AK42</f>
        <v>364</v>
      </c>
      <c r="BI42" s="274">
        <f t="shared" ref="BI42:BI50" si="148">+AL42</f>
        <v>285</v>
      </c>
      <c r="BJ42" s="274">
        <f t="shared" ref="BJ42:BJ50" si="149">+AM42</f>
        <v>225</v>
      </c>
      <c r="BK42" s="274">
        <f t="shared" ref="BK42:BK50" si="150">+AN42</f>
        <v>152</v>
      </c>
      <c r="BL42" s="274">
        <f t="shared" ref="BL42:BL50" si="151">SUM(AO42:AP42)</f>
        <v>152</v>
      </c>
      <c r="BN42" s="131">
        <f t="shared" ref="BN42:BN50" si="152">SUM(I42:N42)</f>
        <v>998</v>
      </c>
      <c r="BO42" s="131"/>
      <c r="BP42" s="131">
        <f t="shared" ref="BP42:BP50" si="153">SUM(I42:T42)</f>
        <v>1885</v>
      </c>
      <c r="BQ42" s="131">
        <f t="shared" ref="BQ42:BQ50" si="154">SUM(U42:Z42)</f>
        <v>876</v>
      </c>
      <c r="BR42" s="131">
        <f t="shared" ref="BR42:BR50" si="155">SUM(AA42:AD42)</f>
        <v>2049</v>
      </c>
      <c r="BS42" s="131">
        <f t="shared" ref="BS42:BS50" si="156">SUM(AE42:AJ42)</f>
        <v>4457</v>
      </c>
      <c r="BT42" s="131">
        <f t="shared" ref="BT42:BT50" si="157">SUM(AK42:AP42)</f>
        <v>1178</v>
      </c>
    </row>
    <row r="43" spans="2:72" x14ac:dyDescent="0.25">
      <c r="B43" s="228" t="s">
        <v>14</v>
      </c>
      <c r="C43" s="147" t="s">
        <v>273</v>
      </c>
      <c r="D43" s="230">
        <v>5926</v>
      </c>
      <c r="E43" s="226" t="s">
        <v>53</v>
      </c>
      <c r="F43" s="227" t="s">
        <v>29</v>
      </c>
      <c r="G43" s="226">
        <f t="shared" si="133"/>
        <v>17642</v>
      </c>
      <c r="H43" s="226">
        <f t="shared" si="134"/>
        <v>1687</v>
      </c>
      <c r="I43" s="226">
        <v>230</v>
      </c>
      <c r="J43" s="226">
        <v>260</v>
      </c>
      <c r="K43" s="226">
        <v>273</v>
      </c>
      <c r="L43" s="226">
        <v>297</v>
      </c>
      <c r="M43" s="226">
        <v>302</v>
      </c>
      <c r="N43" s="226">
        <v>325</v>
      </c>
      <c r="O43" s="226">
        <v>258</v>
      </c>
      <c r="P43" s="226">
        <v>252</v>
      </c>
      <c r="Q43" s="226">
        <v>256</v>
      </c>
      <c r="R43" s="226">
        <v>250</v>
      </c>
      <c r="S43" s="226">
        <v>237</v>
      </c>
      <c r="T43" s="226">
        <v>246</v>
      </c>
      <c r="U43" s="226">
        <v>248</v>
      </c>
      <c r="V43" s="226">
        <v>246</v>
      </c>
      <c r="W43" s="226">
        <v>248</v>
      </c>
      <c r="X43" s="226">
        <v>244</v>
      </c>
      <c r="Y43" s="226">
        <v>247</v>
      </c>
      <c r="Z43" s="226">
        <v>245</v>
      </c>
      <c r="AA43" s="226">
        <v>253</v>
      </c>
      <c r="AB43" s="226">
        <v>257</v>
      </c>
      <c r="AC43" s="226">
        <v>1361</v>
      </c>
      <c r="AD43" s="226">
        <v>1589</v>
      </c>
      <c r="AE43" s="226">
        <v>1622</v>
      </c>
      <c r="AF43" s="226">
        <v>1581</v>
      </c>
      <c r="AG43" s="226">
        <v>1380</v>
      </c>
      <c r="AH43" s="226">
        <v>1130</v>
      </c>
      <c r="AI43" s="226">
        <v>978</v>
      </c>
      <c r="AJ43" s="226">
        <v>839</v>
      </c>
      <c r="AK43" s="226">
        <v>615</v>
      </c>
      <c r="AL43" s="226">
        <v>481</v>
      </c>
      <c r="AM43" s="226">
        <v>380</v>
      </c>
      <c r="AN43" s="226">
        <v>256</v>
      </c>
      <c r="AO43" s="226">
        <v>149</v>
      </c>
      <c r="AP43" s="226">
        <v>107</v>
      </c>
      <c r="AQ43" s="226">
        <v>16</v>
      </c>
      <c r="AR43" s="226">
        <v>115</v>
      </c>
      <c r="AS43" s="226">
        <v>115</v>
      </c>
      <c r="AT43" s="242">
        <v>245</v>
      </c>
      <c r="AU43" s="231"/>
      <c r="AV43" s="274">
        <f t="shared" si="135"/>
        <v>1362</v>
      </c>
      <c r="AW43" s="274">
        <f t="shared" si="136"/>
        <v>1341</v>
      </c>
      <c r="AX43" s="274">
        <f t="shared" si="137"/>
        <v>1225</v>
      </c>
      <c r="AY43" s="274">
        <f t="shared" si="138"/>
        <v>1246</v>
      </c>
      <c r="AZ43" s="274">
        <f t="shared" si="139"/>
        <v>1361</v>
      </c>
      <c r="BA43" s="274">
        <f t="shared" si="140"/>
        <v>1589</v>
      </c>
      <c r="BB43" s="274">
        <f t="shared" si="141"/>
        <v>1622</v>
      </c>
      <c r="BC43" s="274">
        <f t="shared" si="142"/>
        <v>1581</v>
      </c>
      <c r="BD43" s="274">
        <f t="shared" si="143"/>
        <v>1380</v>
      </c>
      <c r="BE43" s="274">
        <f t="shared" si="144"/>
        <v>1130</v>
      </c>
      <c r="BF43" s="274">
        <f t="shared" si="145"/>
        <v>978</v>
      </c>
      <c r="BG43" s="274">
        <f t="shared" si="146"/>
        <v>839</v>
      </c>
      <c r="BH43" s="274">
        <f t="shared" si="147"/>
        <v>615</v>
      </c>
      <c r="BI43" s="274">
        <f t="shared" si="148"/>
        <v>481</v>
      </c>
      <c r="BJ43" s="274">
        <f t="shared" si="149"/>
        <v>380</v>
      </c>
      <c r="BK43" s="274">
        <f t="shared" si="150"/>
        <v>256</v>
      </c>
      <c r="BL43" s="274">
        <f t="shared" si="151"/>
        <v>256</v>
      </c>
      <c r="BN43" s="131">
        <f t="shared" si="152"/>
        <v>1687</v>
      </c>
      <c r="BO43" s="131"/>
      <c r="BP43" s="131">
        <f t="shared" si="153"/>
        <v>3186</v>
      </c>
      <c r="BQ43" s="131">
        <f t="shared" si="154"/>
        <v>1478</v>
      </c>
      <c r="BR43" s="131">
        <f t="shared" si="155"/>
        <v>3460</v>
      </c>
      <c r="BS43" s="131">
        <f t="shared" si="156"/>
        <v>7530</v>
      </c>
      <c r="BT43" s="131">
        <f t="shared" si="157"/>
        <v>1988</v>
      </c>
    </row>
    <row r="44" spans="2:72" x14ac:dyDescent="0.25">
      <c r="B44" s="228" t="s">
        <v>14</v>
      </c>
      <c r="C44" s="147" t="s">
        <v>273</v>
      </c>
      <c r="D44" s="230">
        <v>5928</v>
      </c>
      <c r="E44" s="226" t="s">
        <v>55</v>
      </c>
      <c r="F44" s="227" t="s">
        <v>29</v>
      </c>
      <c r="G44" s="226">
        <f t="shared" si="133"/>
        <v>19340</v>
      </c>
      <c r="H44" s="226">
        <f t="shared" si="134"/>
        <v>1849</v>
      </c>
      <c r="I44" s="226">
        <v>252</v>
      </c>
      <c r="J44" s="226">
        <v>285</v>
      </c>
      <c r="K44" s="226">
        <v>299</v>
      </c>
      <c r="L44" s="226">
        <v>326</v>
      </c>
      <c r="M44" s="226">
        <v>331</v>
      </c>
      <c r="N44" s="226">
        <v>356</v>
      </c>
      <c r="O44" s="226">
        <v>283</v>
      </c>
      <c r="P44" s="226">
        <v>276</v>
      </c>
      <c r="Q44" s="226">
        <v>280</v>
      </c>
      <c r="R44" s="226">
        <v>274</v>
      </c>
      <c r="S44" s="226">
        <v>260</v>
      </c>
      <c r="T44" s="226">
        <v>270</v>
      </c>
      <c r="U44" s="226">
        <v>272</v>
      </c>
      <c r="V44" s="226">
        <v>270</v>
      </c>
      <c r="W44" s="226">
        <v>272</v>
      </c>
      <c r="X44" s="226">
        <v>268</v>
      </c>
      <c r="Y44" s="226">
        <v>270</v>
      </c>
      <c r="Z44" s="226">
        <v>269</v>
      </c>
      <c r="AA44" s="226">
        <v>278</v>
      </c>
      <c r="AB44" s="226">
        <v>281</v>
      </c>
      <c r="AC44" s="226">
        <v>1492</v>
      </c>
      <c r="AD44" s="226">
        <v>1742</v>
      </c>
      <c r="AE44" s="226">
        <v>1777</v>
      </c>
      <c r="AF44" s="226">
        <v>1733</v>
      </c>
      <c r="AG44" s="226">
        <v>1512</v>
      </c>
      <c r="AH44" s="226">
        <v>1239</v>
      </c>
      <c r="AI44" s="226">
        <v>1073</v>
      </c>
      <c r="AJ44" s="226">
        <v>919</v>
      </c>
      <c r="AK44" s="226">
        <v>674</v>
      </c>
      <c r="AL44" s="226">
        <v>527</v>
      </c>
      <c r="AM44" s="226">
        <v>417</v>
      </c>
      <c r="AN44" s="226">
        <v>281</v>
      </c>
      <c r="AO44" s="226">
        <v>164</v>
      </c>
      <c r="AP44" s="226">
        <v>118</v>
      </c>
      <c r="AQ44" s="226">
        <v>18</v>
      </c>
      <c r="AR44" s="226">
        <v>126</v>
      </c>
      <c r="AS44" s="226">
        <v>126</v>
      </c>
      <c r="AT44" s="242">
        <v>268</v>
      </c>
      <c r="AU44" s="231"/>
      <c r="AV44" s="274">
        <f t="shared" si="135"/>
        <v>1493</v>
      </c>
      <c r="AW44" s="274">
        <f t="shared" si="136"/>
        <v>1469</v>
      </c>
      <c r="AX44" s="274">
        <f t="shared" si="137"/>
        <v>1344</v>
      </c>
      <c r="AY44" s="274">
        <f t="shared" si="138"/>
        <v>1366</v>
      </c>
      <c r="AZ44" s="274">
        <f t="shared" si="139"/>
        <v>1492</v>
      </c>
      <c r="BA44" s="274">
        <f t="shared" si="140"/>
        <v>1742</v>
      </c>
      <c r="BB44" s="274">
        <f t="shared" si="141"/>
        <v>1777</v>
      </c>
      <c r="BC44" s="274">
        <f t="shared" si="142"/>
        <v>1733</v>
      </c>
      <c r="BD44" s="274">
        <f t="shared" si="143"/>
        <v>1512</v>
      </c>
      <c r="BE44" s="274">
        <f t="shared" si="144"/>
        <v>1239</v>
      </c>
      <c r="BF44" s="274">
        <f t="shared" si="145"/>
        <v>1073</v>
      </c>
      <c r="BG44" s="274">
        <f t="shared" si="146"/>
        <v>919</v>
      </c>
      <c r="BH44" s="274">
        <f t="shared" si="147"/>
        <v>674</v>
      </c>
      <c r="BI44" s="274">
        <f t="shared" si="148"/>
        <v>527</v>
      </c>
      <c r="BJ44" s="274">
        <f t="shared" si="149"/>
        <v>417</v>
      </c>
      <c r="BK44" s="274">
        <f t="shared" si="150"/>
        <v>281</v>
      </c>
      <c r="BL44" s="274">
        <f t="shared" si="151"/>
        <v>282</v>
      </c>
      <c r="BN44" s="131">
        <f t="shared" si="152"/>
        <v>1849</v>
      </c>
      <c r="BO44" s="131"/>
      <c r="BP44" s="131">
        <f t="shared" si="153"/>
        <v>3492</v>
      </c>
      <c r="BQ44" s="131">
        <f t="shared" si="154"/>
        <v>1621</v>
      </c>
      <c r="BR44" s="131">
        <f t="shared" si="155"/>
        <v>3793</v>
      </c>
      <c r="BS44" s="131">
        <f t="shared" si="156"/>
        <v>8253</v>
      </c>
      <c r="BT44" s="131">
        <f t="shared" si="157"/>
        <v>2181</v>
      </c>
    </row>
    <row r="45" spans="2:72" x14ac:dyDescent="0.25">
      <c r="B45" s="228" t="s">
        <v>14</v>
      </c>
      <c r="C45" s="147" t="s">
        <v>273</v>
      </c>
      <c r="D45" s="230">
        <v>5932</v>
      </c>
      <c r="E45" s="226" t="s">
        <v>57</v>
      </c>
      <c r="F45" s="227" t="s">
        <v>29</v>
      </c>
      <c r="G45" s="226">
        <f t="shared" si="133"/>
        <v>15007</v>
      </c>
      <c r="H45" s="226">
        <f t="shared" si="134"/>
        <v>1435</v>
      </c>
      <c r="I45" s="226">
        <v>196</v>
      </c>
      <c r="J45" s="226">
        <v>221</v>
      </c>
      <c r="K45" s="226">
        <v>232</v>
      </c>
      <c r="L45" s="226">
        <v>253</v>
      </c>
      <c r="M45" s="226">
        <v>257</v>
      </c>
      <c r="N45" s="226">
        <v>276</v>
      </c>
      <c r="O45" s="226">
        <v>219</v>
      </c>
      <c r="P45" s="226">
        <v>215</v>
      </c>
      <c r="Q45" s="226">
        <v>217</v>
      </c>
      <c r="R45" s="226">
        <v>213</v>
      </c>
      <c r="S45" s="226">
        <v>202</v>
      </c>
      <c r="T45" s="226">
        <v>209</v>
      </c>
      <c r="U45" s="226">
        <v>211</v>
      </c>
      <c r="V45" s="226">
        <v>209</v>
      </c>
      <c r="W45" s="226">
        <v>211</v>
      </c>
      <c r="X45" s="226">
        <v>208</v>
      </c>
      <c r="Y45" s="226">
        <v>210</v>
      </c>
      <c r="Z45" s="226">
        <v>209</v>
      </c>
      <c r="AA45" s="226">
        <v>216</v>
      </c>
      <c r="AB45" s="226">
        <v>218</v>
      </c>
      <c r="AC45" s="226">
        <v>1158</v>
      </c>
      <c r="AD45" s="226">
        <v>1352</v>
      </c>
      <c r="AE45" s="226">
        <v>1379</v>
      </c>
      <c r="AF45" s="226">
        <v>1345</v>
      </c>
      <c r="AG45" s="226">
        <v>1174</v>
      </c>
      <c r="AH45" s="226">
        <v>961</v>
      </c>
      <c r="AI45" s="226">
        <v>832</v>
      </c>
      <c r="AJ45" s="226">
        <v>713</v>
      </c>
      <c r="AK45" s="226">
        <v>523</v>
      </c>
      <c r="AL45" s="226">
        <v>409</v>
      </c>
      <c r="AM45" s="226">
        <v>323</v>
      </c>
      <c r="AN45" s="226">
        <v>218</v>
      </c>
      <c r="AO45" s="226">
        <v>127</v>
      </c>
      <c r="AP45" s="226">
        <v>91</v>
      </c>
      <c r="AQ45" s="226">
        <v>14</v>
      </c>
      <c r="AR45" s="226">
        <v>98</v>
      </c>
      <c r="AS45" s="226">
        <v>98</v>
      </c>
      <c r="AT45" s="242">
        <v>208</v>
      </c>
      <c r="AU45" s="231"/>
      <c r="AV45" s="274">
        <f t="shared" si="135"/>
        <v>1159</v>
      </c>
      <c r="AW45" s="274">
        <f t="shared" si="136"/>
        <v>1140</v>
      </c>
      <c r="AX45" s="274">
        <f t="shared" si="137"/>
        <v>1042</v>
      </c>
      <c r="AY45" s="274">
        <f t="shared" si="138"/>
        <v>1061</v>
      </c>
      <c r="AZ45" s="274">
        <f t="shared" si="139"/>
        <v>1158</v>
      </c>
      <c r="BA45" s="274">
        <f t="shared" si="140"/>
        <v>1352</v>
      </c>
      <c r="BB45" s="274">
        <f t="shared" si="141"/>
        <v>1379</v>
      </c>
      <c r="BC45" s="274">
        <f t="shared" si="142"/>
        <v>1345</v>
      </c>
      <c r="BD45" s="274">
        <f t="shared" si="143"/>
        <v>1174</v>
      </c>
      <c r="BE45" s="274">
        <f t="shared" si="144"/>
        <v>961</v>
      </c>
      <c r="BF45" s="274">
        <f t="shared" si="145"/>
        <v>832</v>
      </c>
      <c r="BG45" s="274">
        <f t="shared" si="146"/>
        <v>713</v>
      </c>
      <c r="BH45" s="274">
        <f t="shared" si="147"/>
        <v>523</v>
      </c>
      <c r="BI45" s="274">
        <f t="shared" si="148"/>
        <v>409</v>
      </c>
      <c r="BJ45" s="274">
        <f t="shared" si="149"/>
        <v>323</v>
      </c>
      <c r="BK45" s="274">
        <f t="shared" si="150"/>
        <v>218</v>
      </c>
      <c r="BL45" s="274">
        <f t="shared" si="151"/>
        <v>218</v>
      </c>
      <c r="BN45" s="131">
        <f t="shared" si="152"/>
        <v>1435</v>
      </c>
      <c r="BO45" s="131"/>
      <c r="BP45" s="131">
        <f t="shared" si="153"/>
        <v>2710</v>
      </c>
      <c r="BQ45" s="131">
        <f t="shared" si="154"/>
        <v>1258</v>
      </c>
      <c r="BR45" s="131">
        <f t="shared" si="155"/>
        <v>2944</v>
      </c>
      <c r="BS45" s="131">
        <f t="shared" si="156"/>
        <v>6404</v>
      </c>
      <c r="BT45" s="131">
        <f t="shared" si="157"/>
        <v>1691</v>
      </c>
    </row>
    <row r="46" spans="2:72" x14ac:dyDescent="0.25">
      <c r="B46" s="228" t="s">
        <v>14</v>
      </c>
      <c r="C46" s="147" t="s">
        <v>273</v>
      </c>
      <c r="D46" s="230">
        <v>5927</v>
      </c>
      <c r="E46" s="226" t="s">
        <v>54</v>
      </c>
      <c r="F46" s="227" t="s">
        <v>29</v>
      </c>
      <c r="G46" s="226">
        <f t="shared" si="133"/>
        <v>28971</v>
      </c>
      <c r="H46" s="226">
        <f t="shared" si="134"/>
        <v>2768</v>
      </c>
      <c r="I46" s="226">
        <v>378</v>
      </c>
      <c r="J46" s="226">
        <v>426</v>
      </c>
      <c r="K46" s="226">
        <v>448</v>
      </c>
      <c r="L46" s="226">
        <v>488</v>
      </c>
      <c r="M46" s="226">
        <v>495</v>
      </c>
      <c r="N46" s="226">
        <v>533</v>
      </c>
      <c r="O46" s="226">
        <v>424</v>
      </c>
      <c r="P46" s="226">
        <v>414</v>
      </c>
      <c r="Q46" s="226">
        <v>420</v>
      </c>
      <c r="R46" s="226">
        <v>411</v>
      </c>
      <c r="S46" s="226">
        <v>390</v>
      </c>
      <c r="T46" s="226">
        <v>404</v>
      </c>
      <c r="U46" s="226">
        <v>408</v>
      </c>
      <c r="V46" s="226">
        <v>404</v>
      </c>
      <c r="W46" s="226">
        <v>407</v>
      </c>
      <c r="X46" s="226">
        <v>401</v>
      </c>
      <c r="Y46" s="226">
        <v>405</v>
      </c>
      <c r="Z46" s="226">
        <v>403</v>
      </c>
      <c r="AA46" s="226">
        <v>416</v>
      </c>
      <c r="AB46" s="226">
        <v>422</v>
      </c>
      <c r="AC46" s="226">
        <v>2235</v>
      </c>
      <c r="AD46" s="226">
        <v>2609</v>
      </c>
      <c r="AE46" s="226">
        <v>2663</v>
      </c>
      <c r="AF46" s="226">
        <v>2596</v>
      </c>
      <c r="AG46" s="226">
        <v>2265</v>
      </c>
      <c r="AH46" s="226">
        <v>1856</v>
      </c>
      <c r="AI46" s="226">
        <v>1607</v>
      </c>
      <c r="AJ46" s="226">
        <v>1377</v>
      </c>
      <c r="AK46" s="226">
        <v>1010</v>
      </c>
      <c r="AL46" s="226">
        <v>790</v>
      </c>
      <c r="AM46" s="226">
        <v>624</v>
      </c>
      <c r="AN46" s="226">
        <v>421</v>
      </c>
      <c r="AO46" s="226">
        <v>245</v>
      </c>
      <c r="AP46" s="226">
        <v>176</v>
      </c>
      <c r="AQ46" s="226">
        <v>27</v>
      </c>
      <c r="AR46" s="226">
        <v>189</v>
      </c>
      <c r="AS46" s="226">
        <v>189</v>
      </c>
      <c r="AT46" s="242">
        <v>402</v>
      </c>
      <c r="AU46" s="231"/>
      <c r="AV46" s="274">
        <f t="shared" si="135"/>
        <v>2235</v>
      </c>
      <c r="AW46" s="274">
        <f t="shared" si="136"/>
        <v>2202</v>
      </c>
      <c r="AX46" s="274">
        <f t="shared" si="137"/>
        <v>2013</v>
      </c>
      <c r="AY46" s="274">
        <f t="shared" si="138"/>
        <v>2047</v>
      </c>
      <c r="AZ46" s="274">
        <f t="shared" si="139"/>
        <v>2235</v>
      </c>
      <c r="BA46" s="274">
        <f t="shared" si="140"/>
        <v>2609</v>
      </c>
      <c r="BB46" s="274">
        <f t="shared" si="141"/>
        <v>2663</v>
      </c>
      <c r="BC46" s="274">
        <f t="shared" si="142"/>
        <v>2596</v>
      </c>
      <c r="BD46" s="274">
        <f t="shared" si="143"/>
        <v>2265</v>
      </c>
      <c r="BE46" s="274">
        <f t="shared" si="144"/>
        <v>1856</v>
      </c>
      <c r="BF46" s="274">
        <f t="shared" si="145"/>
        <v>1607</v>
      </c>
      <c r="BG46" s="274">
        <f t="shared" si="146"/>
        <v>1377</v>
      </c>
      <c r="BH46" s="274">
        <f t="shared" si="147"/>
        <v>1010</v>
      </c>
      <c r="BI46" s="274">
        <f t="shared" si="148"/>
        <v>790</v>
      </c>
      <c r="BJ46" s="274">
        <f t="shared" si="149"/>
        <v>624</v>
      </c>
      <c r="BK46" s="274">
        <f t="shared" si="150"/>
        <v>421</v>
      </c>
      <c r="BL46" s="274">
        <f t="shared" si="151"/>
        <v>421</v>
      </c>
      <c r="BN46" s="131">
        <f t="shared" si="152"/>
        <v>2768</v>
      </c>
      <c r="BO46" s="131"/>
      <c r="BP46" s="131">
        <f t="shared" si="153"/>
        <v>5231</v>
      </c>
      <c r="BQ46" s="131">
        <f t="shared" si="154"/>
        <v>2428</v>
      </c>
      <c r="BR46" s="131">
        <f t="shared" si="155"/>
        <v>5682</v>
      </c>
      <c r="BS46" s="131">
        <f t="shared" si="156"/>
        <v>12364</v>
      </c>
      <c r="BT46" s="131">
        <f t="shared" si="157"/>
        <v>3266</v>
      </c>
    </row>
    <row r="47" spans="2:72" x14ac:dyDescent="0.25">
      <c r="B47" s="228" t="s">
        <v>14</v>
      </c>
      <c r="C47" s="147" t="s">
        <v>273</v>
      </c>
      <c r="D47" s="230">
        <v>5884</v>
      </c>
      <c r="E47" s="226" t="s">
        <v>51</v>
      </c>
      <c r="F47" s="227" t="s">
        <v>27</v>
      </c>
      <c r="G47" s="226">
        <f t="shared" si="133"/>
        <v>12515</v>
      </c>
      <c r="H47" s="226">
        <f t="shared" si="134"/>
        <v>1195</v>
      </c>
      <c r="I47" s="226">
        <v>163</v>
      </c>
      <c r="J47" s="226">
        <v>184</v>
      </c>
      <c r="K47" s="226">
        <v>193</v>
      </c>
      <c r="L47" s="226">
        <v>211</v>
      </c>
      <c r="M47" s="226">
        <v>214</v>
      </c>
      <c r="N47" s="226">
        <v>230</v>
      </c>
      <c r="O47" s="226">
        <v>183</v>
      </c>
      <c r="P47" s="226">
        <v>179</v>
      </c>
      <c r="Q47" s="226">
        <v>181</v>
      </c>
      <c r="R47" s="226">
        <v>178</v>
      </c>
      <c r="S47" s="226">
        <v>168</v>
      </c>
      <c r="T47" s="226">
        <v>174</v>
      </c>
      <c r="U47" s="226">
        <v>176</v>
      </c>
      <c r="V47" s="226">
        <v>174</v>
      </c>
      <c r="W47" s="226">
        <v>176</v>
      </c>
      <c r="X47" s="226">
        <v>173</v>
      </c>
      <c r="Y47" s="226">
        <v>175</v>
      </c>
      <c r="Z47" s="226">
        <v>174</v>
      </c>
      <c r="AA47" s="226">
        <v>180</v>
      </c>
      <c r="AB47" s="226">
        <v>182</v>
      </c>
      <c r="AC47" s="226">
        <v>966</v>
      </c>
      <c r="AD47" s="226">
        <v>1127</v>
      </c>
      <c r="AE47" s="226">
        <v>1150</v>
      </c>
      <c r="AF47" s="226">
        <v>1122</v>
      </c>
      <c r="AG47" s="226">
        <v>979</v>
      </c>
      <c r="AH47" s="226">
        <v>802</v>
      </c>
      <c r="AI47" s="226">
        <v>694</v>
      </c>
      <c r="AJ47" s="226">
        <v>595</v>
      </c>
      <c r="AK47" s="226">
        <v>437</v>
      </c>
      <c r="AL47" s="226">
        <v>341</v>
      </c>
      <c r="AM47" s="226">
        <v>270</v>
      </c>
      <c r="AN47" s="226">
        <v>182</v>
      </c>
      <c r="AO47" s="226">
        <v>106</v>
      </c>
      <c r="AP47" s="226">
        <v>76</v>
      </c>
      <c r="AQ47" s="226">
        <v>12</v>
      </c>
      <c r="AR47" s="226">
        <v>81</v>
      </c>
      <c r="AS47" s="226">
        <v>82</v>
      </c>
      <c r="AT47" s="242">
        <v>174</v>
      </c>
      <c r="AU47" s="231"/>
      <c r="AV47" s="274">
        <f t="shared" si="135"/>
        <v>965</v>
      </c>
      <c r="AW47" s="274">
        <f t="shared" si="136"/>
        <v>951</v>
      </c>
      <c r="AX47" s="274">
        <f t="shared" si="137"/>
        <v>868</v>
      </c>
      <c r="AY47" s="274">
        <f t="shared" si="138"/>
        <v>884</v>
      </c>
      <c r="AZ47" s="274">
        <f t="shared" si="139"/>
        <v>966</v>
      </c>
      <c r="BA47" s="274">
        <f t="shared" si="140"/>
        <v>1127</v>
      </c>
      <c r="BB47" s="274">
        <f t="shared" si="141"/>
        <v>1150</v>
      </c>
      <c r="BC47" s="274">
        <f t="shared" si="142"/>
        <v>1122</v>
      </c>
      <c r="BD47" s="274">
        <f t="shared" si="143"/>
        <v>979</v>
      </c>
      <c r="BE47" s="274">
        <f t="shared" si="144"/>
        <v>802</v>
      </c>
      <c r="BF47" s="274">
        <f t="shared" si="145"/>
        <v>694</v>
      </c>
      <c r="BG47" s="274">
        <f t="shared" si="146"/>
        <v>595</v>
      </c>
      <c r="BH47" s="274">
        <f t="shared" si="147"/>
        <v>437</v>
      </c>
      <c r="BI47" s="274">
        <f t="shared" si="148"/>
        <v>341</v>
      </c>
      <c r="BJ47" s="274">
        <f t="shared" si="149"/>
        <v>270</v>
      </c>
      <c r="BK47" s="274">
        <f t="shared" si="150"/>
        <v>182</v>
      </c>
      <c r="BL47" s="274">
        <f t="shared" si="151"/>
        <v>182</v>
      </c>
      <c r="BN47" s="131">
        <f t="shared" si="152"/>
        <v>1195</v>
      </c>
      <c r="BO47" s="131"/>
      <c r="BP47" s="131">
        <f t="shared" si="153"/>
        <v>2258</v>
      </c>
      <c r="BQ47" s="131">
        <f t="shared" si="154"/>
        <v>1048</v>
      </c>
      <c r="BR47" s="131">
        <f t="shared" si="155"/>
        <v>2455</v>
      </c>
      <c r="BS47" s="131">
        <f t="shared" si="156"/>
        <v>5342</v>
      </c>
      <c r="BT47" s="131">
        <f t="shared" si="157"/>
        <v>1412</v>
      </c>
    </row>
    <row r="48" spans="2:72" x14ac:dyDescent="0.25">
      <c r="B48" s="228" t="s">
        <v>14</v>
      </c>
      <c r="C48" s="147" t="s">
        <v>273</v>
      </c>
      <c r="D48" s="230">
        <v>13186</v>
      </c>
      <c r="E48" s="226" t="s">
        <v>50</v>
      </c>
      <c r="F48" s="227" t="s">
        <v>27</v>
      </c>
      <c r="G48" s="226">
        <f t="shared" si="133"/>
        <v>3061</v>
      </c>
      <c r="H48" s="226">
        <f t="shared" si="134"/>
        <v>292</v>
      </c>
      <c r="I48" s="226">
        <v>40</v>
      </c>
      <c r="J48" s="226">
        <v>45</v>
      </c>
      <c r="K48" s="226">
        <v>47</v>
      </c>
      <c r="L48" s="226">
        <v>52</v>
      </c>
      <c r="M48" s="226">
        <v>52</v>
      </c>
      <c r="N48" s="226">
        <v>56</v>
      </c>
      <c r="O48" s="226">
        <v>45</v>
      </c>
      <c r="P48" s="226">
        <v>44</v>
      </c>
      <c r="Q48" s="226">
        <v>44</v>
      </c>
      <c r="R48" s="226">
        <v>43</v>
      </c>
      <c r="S48" s="226">
        <v>41</v>
      </c>
      <c r="T48" s="226">
        <v>43</v>
      </c>
      <c r="U48" s="226">
        <v>43</v>
      </c>
      <c r="V48" s="226">
        <v>43</v>
      </c>
      <c r="W48" s="226">
        <v>43</v>
      </c>
      <c r="X48" s="226">
        <v>42</v>
      </c>
      <c r="Y48" s="226">
        <v>43</v>
      </c>
      <c r="Z48" s="226">
        <v>43</v>
      </c>
      <c r="AA48" s="226">
        <v>44</v>
      </c>
      <c r="AB48" s="226">
        <v>45</v>
      </c>
      <c r="AC48" s="226">
        <v>236</v>
      </c>
      <c r="AD48" s="226">
        <v>276</v>
      </c>
      <c r="AE48" s="226">
        <v>281</v>
      </c>
      <c r="AF48" s="226">
        <v>274</v>
      </c>
      <c r="AG48" s="226">
        <v>239</v>
      </c>
      <c r="AH48" s="226">
        <v>196</v>
      </c>
      <c r="AI48" s="226">
        <v>170</v>
      </c>
      <c r="AJ48" s="226">
        <v>146</v>
      </c>
      <c r="AK48" s="226">
        <v>107</v>
      </c>
      <c r="AL48" s="226">
        <v>83</v>
      </c>
      <c r="AM48" s="226">
        <v>66</v>
      </c>
      <c r="AN48" s="226">
        <v>44</v>
      </c>
      <c r="AO48" s="226">
        <v>26</v>
      </c>
      <c r="AP48" s="226">
        <v>19</v>
      </c>
      <c r="AQ48" s="226">
        <v>3</v>
      </c>
      <c r="AR48" s="226">
        <v>20</v>
      </c>
      <c r="AS48" s="226">
        <v>20</v>
      </c>
      <c r="AT48" s="242">
        <v>42</v>
      </c>
      <c r="AU48" s="231"/>
      <c r="AV48" s="274">
        <f t="shared" si="135"/>
        <v>236</v>
      </c>
      <c r="AW48" s="274">
        <f t="shared" si="136"/>
        <v>232</v>
      </c>
      <c r="AX48" s="274">
        <f t="shared" si="137"/>
        <v>213</v>
      </c>
      <c r="AY48" s="274">
        <f t="shared" si="138"/>
        <v>217</v>
      </c>
      <c r="AZ48" s="274">
        <f t="shared" si="139"/>
        <v>236</v>
      </c>
      <c r="BA48" s="274">
        <f t="shared" si="140"/>
        <v>276</v>
      </c>
      <c r="BB48" s="274">
        <f t="shared" si="141"/>
        <v>281</v>
      </c>
      <c r="BC48" s="274">
        <f t="shared" si="142"/>
        <v>274</v>
      </c>
      <c r="BD48" s="274">
        <f t="shared" si="143"/>
        <v>239</v>
      </c>
      <c r="BE48" s="274">
        <f t="shared" si="144"/>
        <v>196</v>
      </c>
      <c r="BF48" s="274">
        <f t="shared" si="145"/>
        <v>170</v>
      </c>
      <c r="BG48" s="274">
        <f t="shared" si="146"/>
        <v>146</v>
      </c>
      <c r="BH48" s="274">
        <f t="shared" si="147"/>
        <v>107</v>
      </c>
      <c r="BI48" s="274">
        <f t="shared" si="148"/>
        <v>83</v>
      </c>
      <c r="BJ48" s="274">
        <f t="shared" si="149"/>
        <v>66</v>
      </c>
      <c r="BK48" s="274">
        <f t="shared" si="150"/>
        <v>44</v>
      </c>
      <c r="BL48" s="274">
        <f t="shared" si="151"/>
        <v>45</v>
      </c>
      <c r="BN48" s="131">
        <f t="shared" si="152"/>
        <v>292</v>
      </c>
      <c r="BO48" s="131"/>
      <c r="BP48" s="131">
        <f t="shared" si="153"/>
        <v>552</v>
      </c>
      <c r="BQ48" s="131">
        <f t="shared" si="154"/>
        <v>257</v>
      </c>
      <c r="BR48" s="131">
        <f t="shared" si="155"/>
        <v>601</v>
      </c>
      <c r="BS48" s="131">
        <f t="shared" si="156"/>
        <v>1306</v>
      </c>
      <c r="BT48" s="131">
        <f t="shared" si="157"/>
        <v>345</v>
      </c>
    </row>
    <row r="49" spans="2:72" x14ac:dyDescent="0.25">
      <c r="B49" s="228" t="s">
        <v>14</v>
      </c>
      <c r="C49" s="147" t="s">
        <v>273</v>
      </c>
      <c r="D49" s="230">
        <v>7149</v>
      </c>
      <c r="E49" s="226" t="s">
        <v>58</v>
      </c>
      <c r="F49" s="227" t="s">
        <v>27</v>
      </c>
      <c r="G49" s="226">
        <f t="shared" si="133"/>
        <v>10957</v>
      </c>
      <c r="H49" s="226">
        <f t="shared" si="134"/>
        <v>1047</v>
      </c>
      <c r="I49" s="226">
        <v>143</v>
      </c>
      <c r="J49" s="226">
        <v>161</v>
      </c>
      <c r="K49" s="226">
        <v>169</v>
      </c>
      <c r="L49" s="226">
        <v>185</v>
      </c>
      <c r="M49" s="226">
        <v>187</v>
      </c>
      <c r="N49" s="226">
        <v>202</v>
      </c>
      <c r="O49" s="226">
        <v>160</v>
      </c>
      <c r="P49" s="226">
        <v>157</v>
      </c>
      <c r="Q49" s="226">
        <v>159</v>
      </c>
      <c r="R49" s="226">
        <v>155</v>
      </c>
      <c r="S49" s="226">
        <v>147</v>
      </c>
      <c r="T49" s="226">
        <v>153</v>
      </c>
      <c r="U49" s="226">
        <v>154</v>
      </c>
      <c r="V49" s="226">
        <v>153</v>
      </c>
      <c r="W49" s="226">
        <v>154</v>
      </c>
      <c r="X49" s="226">
        <v>152</v>
      </c>
      <c r="Y49" s="226">
        <v>153</v>
      </c>
      <c r="Z49" s="226">
        <v>152</v>
      </c>
      <c r="AA49" s="226">
        <v>157</v>
      </c>
      <c r="AB49" s="226">
        <v>159</v>
      </c>
      <c r="AC49" s="226">
        <v>845</v>
      </c>
      <c r="AD49" s="226">
        <v>987</v>
      </c>
      <c r="AE49" s="226">
        <v>1007</v>
      </c>
      <c r="AF49" s="226">
        <v>982</v>
      </c>
      <c r="AG49" s="226">
        <v>857</v>
      </c>
      <c r="AH49" s="226">
        <v>702</v>
      </c>
      <c r="AI49" s="226">
        <v>608</v>
      </c>
      <c r="AJ49" s="226">
        <v>521</v>
      </c>
      <c r="AK49" s="226">
        <v>382</v>
      </c>
      <c r="AL49" s="226">
        <v>299</v>
      </c>
      <c r="AM49" s="226">
        <v>236</v>
      </c>
      <c r="AN49" s="226">
        <v>159</v>
      </c>
      <c r="AO49" s="226">
        <v>93</v>
      </c>
      <c r="AP49" s="226">
        <v>67</v>
      </c>
      <c r="AQ49" s="226">
        <v>10</v>
      </c>
      <c r="AR49" s="226">
        <v>71</v>
      </c>
      <c r="AS49" s="226">
        <v>72</v>
      </c>
      <c r="AT49" s="242">
        <v>152</v>
      </c>
      <c r="AU49" s="231"/>
      <c r="AV49" s="274">
        <f t="shared" si="135"/>
        <v>845</v>
      </c>
      <c r="AW49" s="274">
        <f t="shared" si="136"/>
        <v>833</v>
      </c>
      <c r="AX49" s="274">
        <f t="shared" si="137"/>
        <v>761</v>
      </c>
      <c r="AY49" s="274">
        <f t="shared" si="138"/>
        <v>773</v>
      </c>
      <c r="AZ49" s="274">
        <f t="shared" si="139"/>
        <v>845</v>
      </c>
      <c r="BA49" s="274">
        <f t="shared" si="140"/>
        <v>987</v>
      </c>
      <c r="BB49" s="274">
        <f t="shared" si="141"/>
        <v>1007</v>
      </c>
      <c r="BC49" s="274">
        <f t="shared" si="142"/>
        <v>982</v>
      </c>
      <c r="BD49" s="274">
        <f t="shared" si="143"/>
        <v>857</v>
      </c>
      <c r="BE49" s="274">
        <f t="shared" si="144"/>
        <v>702</v>
      </c>
      <c r="BF49" s="274">
        <f t="shared" si="145"/>
        <v>608</v>
      </c>
      <c r="BG49" s="274">
        <f t="shared" si="146"/>
        <v>521</v>
      </c>
      <c r="BH49" s="274">
        <f t="shared" si="147"/>
        <v>382</v>
      </c>
      <c r="BI49" s="274">
        <f t="shared" si="148"/>
        <v>299</v>
      </c>
      <c r="BJ49" s="274">
        <f t="shared" si="149"/>
        <v>236</v>
      </c>
      <c r="BK49" s="274">
        <f t="shared" si="150"/>
        <v>159</v>
      </c>
      <c r="BL49" s="274">
        <f t="shared" si="151"/>
        <v>160</v>
      </c>
      <c r="BN49" s="131">
        <f t="shared" si="152"/>
        <v>1047</v>
      </c>
      <c r="BO49" s="131"/>
      <c r="BP49" s="131">
        <f t="shared" si="153"/>
        <v>1978</v>
      </c>
      <c r="BQ49" s="131">
        <f t="shared" si="154"/>
        <v>918</v>
      </c>
      <c r="BR49" s="131">
        <f t="shared" si="155"/>
        <v>2148</v>
      </c>
      <c r="BS49" s="131">
        <f t="shared" si="156"/>
        <v>4677</v>
      </c>
      <c r="BT49" s="131">
        <f t="shared" si="157"/>
        <v>1236</v>
      </c>
    </row>
    <row r="50" spans="2:72" x14ac:dyDescent="0.25">
      <c r="B50" s="228" t="s">
        <v>14</v>
      </c>
      <c r="C50" s="147" t="s">
        <v>273</v>
      </c>
      <c r="D50" s="230">
        <v>5885</v>
      </c>
      <c r="E50" s="226" t="s">
        <v>52</v>
      </c>
      <c r="F50" s="227" t="s">
        <v>29</v>
      </c>
      <c r="G50" s="226">
        <f t="shared" si="133"/>
        <v>22447</v>
      </c>
      <c r="H50" s="226">
        <f t="shared" si="134"/>
        <v>2145</v>
      </c>
      <c r="I50" s="226">
        <v>293</v>
      </c>
      <c r="J50" s="226">
        <v>330</v>
      </c>
      <c r="K50" s="226">
        <v>347</v>
      </c>
      <c r="L50" s="226">
        <v>378</v>
      </c>
      <c r="M50" s="226">
        <v>384</v>
      </c>
      <c r="N50" s="226">
        <v>413</v>
      </c>
      <c r="O50" s="226">
        <v>328</v>
      </c>
      <c r="P50" s="226">
        <v>321</v>
      </c>
      <c r="Q50" s="226">
        <v>325</v>
      </c>
      <c r="R50" s="226">
        <v>318</v>
      </c>
      <c r="S50" s="226">
        <v>302</v>
      </c>
      <c r="T50" s="226">
        <v>313</v>
      </c>
      <c r="U50" s="226">
        <v>316</v>
      </c>
      <c r="V50" s="226">
        <v>313</v>
      </c>
      <c r="W50" s="226">
        <v>315</v>
      </c>
      <c r="X50" s="226">
        <v>311</v>
      </c>
      <c r="Y50" s="226">
        <v>314</v>
      </c>
      <c r="Z50" s="226">
        <v>312</v>
      </c>
      <c r="AA50" s="226">
        <v>322</v>
      </c>
      <c r="AB50" s="226">
        <v>327</v>
      </c>
      <c r="AC50" s="226">
        <v>1731</v>
      </c>
      <c r="AD50" s="226">
        <v>2022</v>
      </c>
      <c r="AE50" s="226">
        <v>2063</v>
      </c>
      <c r="AF50" s="226">
        <v>2012</v>
      </c>
      <c r="AG50" s="226">
        <v>1755</v>
      </c>
      <c r="AH50" s="226">
        <v>1438</v>
      </c>
      <c r="AI50" s="226">
        <v>1245</v>
      </c>
      <c r="AJ50" s="226">
        <v>1067</v>
      </c>
      <c r="AK50" s="226">
        <v>783</v>
      </c>
      <c r="AL50" s="226">
        <v>612</v>
      </c>
      <c r="AM50" s="226">
        <v>484</v>
      </c>
      <c r="AN50" s="226">
        <v>326</v>
      </c>
      <c r="AO50" s="226">
        <v>190</v>
      </c>
      <c r="AP50" s="226">
        <v>137</v>
      </c>
      <c r="AQ50" s="226">
        <v>21</v>
      </c>
      <c r="AR50" s="226">
        <v>146</v>
      </c>
      <c r="AS50" s="226">
        <v>147</v>
      </c>
      <c r="AT50" s="242">
        <v>311</v>
      </c>
      <c r="AU50" s="231"/>
      <c r="AV50" s="274">
        <f t="shared" si="135"/>
        <v>1732</v>
      </c>
      <c r="AW50" s="274">
        <f t="shared" si="136"/>
        <v>1705</v>
      </c>
      <c r="AX50" s="274">
        <f t="shared" si="137"/>
        <v>1559</v>
      </c>
      <c r="AY50" s="274">
        <f t="shared" si="138"/>
        <v>1586</v>
      </c>
      <c r="AZ50" s="274">
        <f t="shared" si="139"/>
        <v>1731</v>
      </c>
      <c r="BA50" s="274">
        <f t="shared" si="140"/>
        <v>2022</v>
      </c>
      <c r="BB50" s="274">
        <f t="shared" si="141"/>
        <v>2063</v>
      </c>
      <c r="BC50" s="274">
        <f t="shared" si="142"/>
        <v>2012</v>
      </c>
      <c r="BD50" s="274">
        <f t="shared" si="143"/>
        <v>1755</v>
      </c>
      <c r="BE50" s="274">
        <f t="shared" si="144"/>
        <v>1438</v>
      </c>
      <c r="BF50" s="274">
        <f t="shared" si="145"/>
        <v>1245</v>
      </c>
      <c r="BG50" s="274">
        <f t="shared" si="146"/>
        <v>1067</v>
      </c>
      <c r="BH50" s="274">
        <f t="shared" si="147"/>
        <v>783</v>
      </c>
      <c r="BI50" s="274">
        <f t="shared" si="148"/>
        <v>612</v>
      </c>
      <c r="BJ50" s="274">
        <f t="shared" si="149"/>
        <v>484</v>
      </c>
      <c r="BK50" s="274">
        <f t="shared" si="150"/>
        <v>326</v>
      </c>
      <c r="BL50" s="274">
        <f t="shared" si="151"/>
        <v>327</v>
      </c>
      <c r="BN50" s="131">
        <f t="shared" si="152"/>
        <v>2145</v>
      </c>
      <c r="BO50" s="131"/>
      <c r="BP50" s="131">
        <f t="shared" si="153"/>
        <v>4052</v>
      </c>
      <c r="BQ50" s="131">
        <f t="shared" si="154"/>
        <v>1881</v>
      </c>
      <c r="BR50" s="131">
        <f t="shared" si="155"/>
        <v>4402</v>
      </c>
      <c r="BS50" s="131">
        <f t="shared" si="156"/>
        <v>9580</v>
      </c>
      <c r="BT50" s="131">
        <f t="shared" si="157"/>
        <v>2532</v>
      </c>
    </row>
    <row r="51" spans="2:72" s="131" customFormat="1" x14ac:dyDescent="0.25">
      <c r="B51" s="228" t="s">
        <v>14</v>
      </c>
      <c r="C51" s="147" t="s">
        <v>273</v>
      </c>
      <c r="D51" s="230">
        <v>29115</v>
      </c>
      <c r="E51" s="229" t="s">
        <v>255</v>
      </c>
      <c r="F51" s="227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43"/>
      <c r="AU51" s="234"/>
      <c r="AV51" s="276"/>
      <c r="AW51" s="276"/>
      <c r="AX51" s="276"/>
      <c r="AY51" s="276"/>
      <c r="AZ51" s="274"/>
      <c r="BA51" s="274"/>
      <c r="BB51" s="274"/>
      <c r="BC51" s="274"/>
      <c r="BD51" s="274"/>
      <c r="BE51" s="274"/>
      <c r="BF51" s="274"/>
      <c r="BG51" s="274"/>
      <c r="BH51" s="274"/>
      <c r="BI51" s="274"/>
      <c r="BJ51" s="274"/>
      <c r="BK51" s="274"/>
      <c r="BL51" s="274"/>
    </row>
    <row r="52" spans="2:72" ht="15.75" thickBot="1" x14ac:dyDescent="0.3">
      <c r="B52" s="153" t="s">
        <v>14</v>
      </c>
      <c r="C52" s="147" t="s">
        <v>273</v>
      </c>
      <c r="D52" s="230">
        <v>27068</v>
      </c>
      <c r="E52" s="154" t="s">
        <v>68</v>
      </c>
      <c r="F52" s="227" t="s">
        <v>27</v>
      </c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43"/>
      <c r="AU52" s="234"/>
      <c r="AV52" s="276"/>
      <c r="AW52" s="276"/>
      <c r="AX52" s="276"/>
      <c r="AY52" s="276"/>
      <c r="AZ52" s="274"/>
      <c r="BA52" s="274"/>
      <c r="BB52" s="274"/>
      <c r="BC52" s="274"/>
      <c r="BD52" s="274"/>
      <c r="BE52" s="274"/>
      <c r="BF52" s="274"/>
      <c r="BG52" s="274"/>
      <c r="BH52" s="274"/>
      <c r="BI52" s="274"/>
      <c r="BJ52" s="274"/>
      <c r="BK52" s="274"/>
      <c r="BL52" s="274"/>
    </row>
    <row r="53" spans="2:72" ht="15.75" thickBot="1" x14ac:dyDescent="0.3">
      <c r="B53" s="166" t="s">
        <v>0</v>
      </c>
      <c r="C53" s="167" t="s">
        <v>269</v>
      </c>
      <c r="D53" s="144" t="s">
        <v>1</v>
      </c>
      <c r="E53" s="144" t="s">
        <v>190</v>
      </c>
      <c r="F53" s="145"/>
      <c r="G53" s="144">
        <f>SUM(G54:G64)</f>
        <v>137115</v>
      </c>
      <c r="H53" s="144">
        <f>SUM(H54:H64)</f>
        <v>13104</v>
      </c>
      <c r="I53" s="144">
        <f t="shared" ref="I53:BT53" si="158">SUM(I54:I64)</f>
        <v>1790</v>
      </c>
      <c r="J53" s="144">
        <f t="shared" si="158"/>
        <v>2017</v>
      </c>
      <c r="K53" s="144">
        <f t="shared" si="158"/>
        <v>2118</v>
      </c>
      <c r="L53" s="144">
        <f t="shared" si="158"/>
        <v>2313</v>
      </c>
      <c r="M53" s="144">
        <f t="shared" si="158"/>
        <v>2344</v>
      </c>
      <c r="N53" s="144">
        <f t="shared" si="158"/>
        <v>2522</v>
      </c>
      <c r="O53" s="144">
        <f t="shared" si="158"/>
        <v>2006</v>
      </c>
      <c r="P53" s="144">
        <f t="shared" si="158"/>
        <v>1961</v>
      </c>
      <c r="Q53" s="144">
        <f t="shared" si="158"/>
        <v>1985</v>
      </c>
      <c r="R53" s="144">
        <f t="shared" si="158"/>
        <v>1944</v>
      </c>
      <c r="S53" s="144">
        <f t="shared" si="158"/>
        <v>1844</v>
      </c>
      <c r="T53" s="144">
        <f t="shared" si="158"/>
        <v>1911</v>
      </c>
      <c r="U53" s="144">
        <f t="shared" si="158"/>
        <v>1930</v>
      </c>
      <c r="V53" s="144">
        <f t="shared" si="158"/>
        <v>1911</v>
      </c>
      <c r="W53" s="144">
        <f t="shared" si="158"/>
        <v>1928</v>
      </c>
      <c r="X53" s="144">
        <f t="shared" si="158"/>
        <v>1900</v>
      </c>
      <c r="Y53" s="144">
        <f t="shared" si="158"/>
        <v>1915</v>
      </c>
      <c r="Z53" s="144">
        <f t="shared" si="158"/>
        <v>1907</v>
      </c>
      <c r="AA53" s="144">
        <f t="shared" si="158"/>
        <v>1968</v>
      </c>
      <c r="AB53" s="144">
        <f t="shared" si="158"/>
        <v>1994</v>
      </c>
      <c r="AC53" s="144">
        <f t="shared" si="158"/>
        <v>10577</v>
      </c>
      <c r="AD53" s="144">
        <f t="shared" si="158"/>
        <v>12350</v>
      </c>
      <c r="AE53" s="144">
        <f t="shared" si="158"/>
        <v>12603</v>
      </c>
      <c r="AF53" s="144">
        <f t="shared" si="158"/>
        <v>12289</v>
      </c>
      <c r="AG53" s="144">
        <f t="shared" si="158"/>
        <v>10720</v>
      </c>
      <c r="AH53" s="144">
        <f t="shared" si="158"/>
        <v>8783</v>
      </c>
      <c r="AI53" s="144">
        <f t="shared" si="158"/>
        <v>7605</v>
      </c>
      <c r="AJ53" s="144">
        <f t="shared" si="158"/>
        <v>6516</v>
      </c>
      <c r="AK53" s="144">
        <f t="shared" si="158"/>
        <v>4783</v>
      </c>
      <c r="AL53" s="144">
        <f t="shared" si="158"/>
        <v>3738</v>
      </c>
      <c r="AM53" s="144">
        <f t="shared" si="158"/>
        <v>2954</v>
      </c>
      <c r="AN53" s="144">
        <f t="shared" si="158"/>
        <v>1993</v>
      </c>
      <c r="AO53" s="144">
        <f t="shared" si="158"/>
        <v>1161</v>
      </c>
      <c r="AP53" s="144">
        <f t="shared" si="158"/>
        <v>835</v>
      </c>
      <c r="AQ53" s="144">
        <f t="shared" si="158"/>
        <v>128</v>
      </c>
      <c r="AR53" s="144">
        <f t="shared" si="158"/>
        <v>892</v>
      </c>
      <c r="AS53" s="144">
        <f t="shared" si="158"/>
        <v>896</v>
      </c>
      <c r="AT53" s="239">
        <f t="shared" si="158"/>
        <v>1901</v>
      </c>
      <c r="AU53" s="231"/>
      <c r="AV53" s="275">
        <f t="shared" si="158"/>
        <v>10582</v>
      </c>
      <c r="AW53" s="275">
        <f t="shared" si="158"/>
        <v>10418</v>
      </c>
      <c r="AX53" s="275">
        <f t="shared" si="158"/>
        <v>9524</v>
      </c>
      <c r="AY53" s="275">
        <f t="shared" si="158"/>
        <v>9684</v>
      </c>
      <c r="AZ53" s="275">
        <f t="shared" si="158"/>
        <v>10577</v>
      </c>
      <c r="BA53" s="275">
        <f t="shared" si="158"/>
        <v>12350</v>
      </c>
      <c r="BB53" s="275">
        <f t="shared" si="158"/>
        <v>12603</v>
      </c>
      <c r="BC53" s="275">
        <f t="shared" si="158"/>
        <v>12289</v>
      </c>
      <c r="BD53" s="275">
        <f t="shared" si="158"/>
        <v>10720</v>
      </c>
      <c r="BE53" s="275">
        <f t="shared" si="158"/>
        <v>8783</v>
      </c>
      <c r="BF53" s="275">
        <f t="shared" si="158"/>
        <v>7605</v>
      </c>
      <c r="BG53" s="275">
        <f t="shared" si="158"/>
        <v>6516</v>
      </c>
      <c r="BH53" s="275">
        <f t="shared" si="158"/>
        <v>4783</v>
      </c>
      <c r="BI53" s="275">
        <f t="shared" si="158"/>
        <v>3738</v>
      </c>
      <c r="BJ53" s="275">
        <f t="shared" si="158"/>
        <v>2954</v>
      </c>
      <c r="BK53" s="275">
        <f t="shared" si="158"/>
        <v>1993</v>
      </c>
      <c r="BL53" s="275">
        <f t="shared" si="158"/>
        <v>1996</v>
      </c>
      <c r="BN53" s="275">
        <f t="shared" si="158"/>
        <v>13104</v>
      </c>
      <c r="BO53" s="275">
        <f t="shared" si="158"/>
        <v>0</v>
      </c>
      <c r="BP53" s="275">
        <f t="shared" si="158"/>
        <v>24755</v>
      </c>
      <c r="BQ53" s="275">
        <f t="shared" si="158"/>
        <v>11491</v>
      </c>
      <c r="BR53" s="275">
        <f t="shared" si="158"/>
        <v>26889</v>
      </c>
      <c r="BS53" s="275">
        <f t="shared" si="158"/>
        <v>58516</v>
      </c>
      <c r="BT53" s="275">
        <f t="shared" si="158"/>
        <v>15464</v>
      </c>
    </row>
    <row r="54" spans="2:72" x14ac:dyDescent="0.25">
      <c r="B54" s="146" t="s">
        <v>14</v>
      </c>
      <c r="C54" s="147" t="s">
        <v>190</v>
      </c>
      <c r="D54" s="158">
        <v>5966</v>
      </c>
      <c r="E54" s="147" t="s">
        <v>67</v>
      </c>
      <c r="F54" s="148" t="s">
        <v>48</v>
      </c>
      <c r="G54" s="147">
        <f t="shared" ref="G54:G58" si="159">SUM(I54:AP54)</f>
        <v>13844</v>
      </c>
      <c r="H54" s="147">
        <f t="shared" ref="H54:H58" si="160">SUM(I54:N54)</f>
        <v>1324</v>
      </c>
      <c r="I54" s="147">
        <v>181</v>
      </c>
      <c r="J54" s="147">
        <v>204</v>
      </c>
      <c r="K54" s="147">
        <v>214</v>
      </c>
      <c r="L54" s="147">
        <v>233</v>
      </c>
      <c r="M54" s="147">
        <v>237</v>
      </c>
      <c r="N54" s="147">
        <v>255</v>
      </c>
      <c r="O54" s="147">
        <v>202</v>
      </c>
      <c r="P54" s="147">
        <v>198</v>
      </c>
      <c r="Q54" s="147">
        <v>201</v>
      </c>
      <c r="R54" s="147">
        <v>196</v>
      </c>
      <c r="S54" s="147">
        <v>186</v>
      </c>
      <c r="T54" s="147">
        <v>193</v>
      </c>
      <c r="U54" s="147">
        <v>195</v>
      </c>
      <c r="V54" s="147">
        <v>193</v>
      </c>
      <c r="W54" s="147">
        <v>195</v>
      </c>
      <c r="X54" s="147">
        <v>192</v>
      </c>
      <c r="Y54" s="147">
        <v>193</v>
      </c>
      <c r="Z54" s="147">
        <v>193</v>
      </c>
      <c r="AA54" s="147">
        <v>199</v>
      </c>
      <c r="AB54" s="147">
        <v>201</v>
      </c>
      <c r="AC54" s="147">
        <v>1068</v>
      </c>
      <c r="AD54" s="147">
        <v>1247</v>
      </c>
      <c r="AE54" s="147">
        <v>1272</v>
      </c>
      <c r="AF54" s="147">
        <v>1241</v>
      </c>
      <c r="AG54" s="147">
        <v>1082</v>
      </c>
      <c r="AH54" s="147">
        <v>887</v>
      </c>
      <c r="AI54" s="147">
        <v>768</v>
      </c>
      <c r="AJ54" s="147">
        <v>658</v>
      </c>
      <c r="AK54" s="147">
        <v>483</v>
      </c>
      <c r="AL54" s="147">
        <v>377</v>
      </c>
      <c r="AM54" s="147">
        <v>298</v>
      </c>
      <c r="AN54" s="147">
        <v>201</v>
      </c>
      <c r="AO54" s="147">
        <v>117</v>
      </c>
      <c r="AP54" s="147">
        <v>84</v>
      </c>
      <c r="AQ54" s="147">
        <v>13</v>
      </c>
      <c r="AR54" s="147">
        <v>90</v>
      </c>
      <c r="AS54" s="147">
        <v>90</v>
      </c>
      <c r="AT54" s="242">
        <v>192</v>
      </c>
      <c r="AU54" s="231"/>
      <c r="AV54" s="274">
        <f t="shared" ref="AV54:AV58" si="161">SUM(I54:M54)</f>
        <v>1069</v>
      </c>
      <c r="AW54" s="274">
        <f t="shared" ref="AW54:AW58" si="162">SUM(N54:R54)</f>
        <v>1052</v>
      </c>
      <c r="AX54" s="274">
        <f t="shared" ref="AX54:AX58" si="163">SUM(S54:W54)</f>
        <v>962</v>
      </c>
      <c r="AY54" s="274">
        <f t="shared" ref="AY54:AY58" si="164">SUM(X54:AB54)</f>
        <v>978</v>
      </c>
      <c r="AZ54" s="274">
        <f t="shared" ref="AZ54:AZ58" si="165">+AC54</f>
        <v>1068</v>
      </c>
      <c r="BA54" s="274">
        <f t="shared" ref="BA54:BA58" si="166">+AD54</f>
        <v>1247</v>
      </c>
      <c r="BB54" s="274">
        <f t="shared" ref="BB54:BB58" si="167">+AE54</f>
        <v>1272</v>
      </c>
      <c r="BC54" s="274">
        <f t="shared" ref="BC54:BC58" si="168">+AF54</f>
        <v>1241</v>
      </c>
      <c r="BD54" s="274">
        <f t="shared" ref="BD54:BD58" si="169">+AG54</f>
        <v>1082</v>
      </c>
      <c r="BE54" s="274">
        <f t="shared" ref="BE54:BE58" si="170">+AH54</f>
        <v>887</v>
      </c>
      <c r="BF54" s="274">
        <f t="shared" ref="BF54:BF58" si="171">+AI54</f>
        <v>768</v>
      </c>
      <c r="BG54" s="274">
        <f t="shared" ref="BG54:BG58" si="172">+AJ54</f>
        <v>658</v>
      </c>
      <c r="BH54" s="274">
        <f t="shared" ref="BH54:BH58" si="173">+AK54</f>
        <v>483</v>
      </c>
      <c r="BI54" s="274">
        <f t="shared" ref="BI54:BI58" si="174">+AL54</f>
        <v>377</v>
      </c>
      <c r="BJ54" s="274">
        <f t="shared" ref="BJ54:BJ58" si="175">+AM54</f>
        <v>298</v>
      </c>
      <c r="BK54" s="274">
        <f t="shared" ref="BK54:BK58" si="176">+AN54</f>
        <v>201</v>
      </c>
      <c r="BL54" s="274">
        <f t="shared" ref="BL54:BL58" si="177">SUM(AO54:AP54)</f>
        <v>201</v>
      </c>
      <c r="BN54" s="131">
        <f t="shared" ref="BN54:BN58" si="178">SUM(I54:N54)</f>
        <v>1324</v>
      </c>
      <c r="BO54" s="131"/>
      <c r="BP54" s="131">
        <f t="shared" ref="BP54:BP58" si="179">SUM(I54:T54)</f>
        <v>2500</v>
      </c>
      <c r="BQ54" s="131">
        <f t="shared" ref="BQ54:BQ58" si="180">SUM(U54:Z54)</f>
        <v>1161</v>
      </c>
      <c r="BR54" s="131">
        <f t="shared" ref="BR54:BR58" si="181">SUM(AA54:AD54)</f>
        <v>2715</v>
      </c>
      <c r="BS54" s="131">
        <f t="shared" ref="BS54:BS58" si="182">SUM(AE54:AJ54)</f>
        <v>5908</v>
      </c>
      <c r="BT54" s="131">
        <f t="shared" ref="BT54:BT58" si="183">SUM(AK54:AP54)</f>
        <v>1560</v>
      </c>
    </row>
    <row r="55" spans="2:72" x14ac:dyDescent="0.25">
      <c r="B55" s="228" t="s">
        <v>14</v>
      </c>
      <c r="C55" s="226" t="s">
        <v>190</v>
      </c>
      <c r="D55" s="230">
        <v>5962</v>
      </c>
      <c r="E55" s="226" t="s">
        <v>64</v>
      </c>
      <c r="F55" s="227" t="s">
        <v>29</v>
      </c>
      <c r="G55" s="226">
        <f t="shared" si="159"/>
        <v>8824</v>
      </c>
      <c r="H55" s="226">
        <f t="shared" si="160"/>
        <v>843</v>
      </c>
      <c r="I55" s="226">
        <v>115</v>
      </c>
      <c r="J55" s="226">
        <v>130</v>
      </c>
      <c r="K55" s="226">
        <v>136</v>
      </c>
      <c r="L55" s="226">
        <v>149</v>
      </c>
      <c r="M55" s="226">
        <v>151</v>
      </c>
      <c r="N55" s="226">
        <v>162</v>
      </c>
      <c r="O55" s="226">
        <v>129</v>
      </c>
      <c r="P55" s="226">
        <v>126</v>
      </c>
      <c r="Q55" s="226">
        <v>128</v>
      </c>
      <c r="R55" s="226">
        <v>125</v>
      </c>
      <c r="S55" s="226">
        <v>119</v>
      </c>
      <c r="T55" s="226">
        <v>123</v>
      </c>
      <c r="U55" s="226">
        <v>124</v>
      </c>
      <c r="V55" s="226">
        <v>123</v>
      </c>
      <c r="W55" s="226">
        <v>124</v>
      </c>
      <c r="X55" s="226">
        <v>122</v>
      </c>
      <c r="Y55" s="226">
        <v>123</v>
      </c>
      <c r="Z55" s="226">
        <v>123</v>
      </c>
      <c r="AA55" s="226">
        <v>127</v>
      </c>
      <c r="AB55" s="226">
        <v>128</v>
      </c>
      <c r="AC55" s="226">
        <v>681</v>
      </c>
      <c r="AD55" s="226">
        <v>795</v>
      </c>
      <c r="AE55" s="226">
        <v>811</v>
      </c>
      <c r="AF55" s="226">
        <v>791</v>
      </c>
      <c r="AG55" s="226">
        <v>690</v>
      </c>
      <c r="AH55" s="226">
        <v>565</v>
      </c>
      <c r="AI55" s="226">
        <v>489</v>
      </c>
      <c r="AJ55" s="226">
        <v>419</v>
      </c>
      <c r="AK55" s="226">
        <v>308</v>
      </c>
      <c r="AL55" s="226">
        <v>241</v>
      </c>
      <c r="AM55" s="226">
        <v>190</v>
      </c>
      <c r="AN55" s="226">
        <v>128</v>
      </c>
      <c r="AO55" s="226">
        <v>75</v>
      </c>
      <c r="AP55" s="226">
        <v>54</v>
      </c>
      <c r="AQ55" s="226">
        <v>8</v>
      </c>
      <c r="AR55" s="226">
        <v>57</v>
      </c>
      <c r="AS55" s="226">
        <v>58</v>
      </c>
      <c r="AT55" s="242">
        <v>122</v>
      </c>
      <c r="AU55" s="231"/>
      <c r="AV55" s="274">
        <f t="shared" si="161"/>
        <v>681</v>
      </c>
      <c r="AW55" s="274">
        <f t="shared" si="162"/>
        <v>670</v>
      </c>
      <c r="AX55" s="274">
        <f t="shared" si="163"/>
        <v>613</v>
      </c>
      <c r="AY55" s="274">
        <f t="shared" si="164"/>
        <v>623</v>
      </c>
      <c r="AZ55" s="274">
        <f t="shared" si="165"/>
        <v>681</v>
      </c>
      <c r="BA55" s="274">
        <f t="shared" si="166"/>
        <v>795</v>
      </c>
      <c r="BB55" s="274">
        <f t="shared" si="167"/>
        <v>811</v>
      </c>
      <c r="BC55" s="274">
        <f t="shared" si="168"/>
        <v>791</v>
      </c>
      <c r="BD55" s="274">
        <f t="shared" si="169"/>
        <v>690</v>
      </c>
      <c r="BE55" s="274">
        <f t="shared" si="170"/>
        <v>565</v>
      </c>
      <c r="BF55" s="274">
        <f t="shared" si="171"/>
        <v>489</v>
      </c>
      <c r="BG55" s="274">
        <f t="shared" si="172"/>
        <v>419</v>
      </c>
      <c r="BH55" s="274">
        <f t="shared" si="173"/>
        <v>308</v>
      </c>
      <c r="BI55" s="274">
        <f t="shared" si="174"/>
        <v>241</v>
      </c>
      <c r="BJ55" s="274">
        <f t="shared" si="175"/>
        <v>190</v>
      </c>
      <c r="BK55" s="274">
        <f t="shared" si="176"/>
        <v>128</v>
      </c>
      <c r="BL55" s="274">
        <f t="shared" si="177"/>
        <v>129</v>
      </c>
      <c r="BN55" s="131">
        <f t="shared" si="178"/>
        <v>843</v>
      </c>
      <c r="BO55" s="131"/>
      <c r="BP55" s="131">
        <f t="shared" si="179"/>
        <v>1593</v>
      </c>
      <c r="BQ55" s="131">
        <f t="shared" si="180"/>
        <v>739</v>
      </c>
      <c r="BR55" s="131">
        <f t="shared" si="181"/>
        <v>1731</v>
      </c>
      <c r="BS55" s="131">
        <f t="shared" si="182"/>
        <v>3765</v>
      </c>
      <c r="BT55" s="131">
        <f t="shared" si="183"/>
        <v>996</v>
      </c>
    </row>
    <row r="56" spans="2:72" x14ac:dyDescent="0.25">
      <c r="B56" s="228" t="s">
        <v>14</v>
      </c>
      <c r="C56" s="226" t="s">
        <v>190</v>
      </c>
      <c r="D56" s="230">
        <v>28434</v>
      </c>
      <c r="E56" s="226" t="s">
        <v>65</v>
      </c>
      <c r="F56" s="227" t="s">
        <v>29</v>
      </c>
      <c r="G56" s="226">
        <f t="shared" si="159"/>
        <v>8793</v>
      </c>
      <c r="H56" s="226">
        <f t="shared" si="160"/>
        <v>840</v>
      </c>
      <c r="I56" s="226">
        <v>115</v>
      </c>
      <c r="J56" s="226">
        <v>129</v>
      </c>
      <c r="K56" s="226">
        <v>136</v>
      </c>
      <c r="L56" s="226">
        <v>148</v>
      </c>
      <c r="M56" s="226">
        <v>150</v>
      </c>
      <c r="N56" s="226">
        <v>162</v>
      </c>
      <c r="O56" s="226">
        <v>129</v>
      </c>
      <c r="P56" s="226">
        <v>126</v>
      </c>
      <c r="Q56" s="226">
        <v>127</v>
      </c>
      <c r="R56" s="226">
        <v>125</v>
      </c>
      <c r="S56" s="226">
        <v>118</v>
      </c>
      <c r="T56" s="226">
        <v>123</v>
      </c>
      <c r="U56" s="226">
        <v>124</v>
      </c>
      <c r="V56" s="226">
        <v>123</v>
      </c>
      <c r="W56" s="226">
        <v>124</v>
      </c>
      <c r="X56" s="226">
        <v>122</v>
      </c>
      <c r="Y56" s="226">
        <v>123</v>
      </c>
      <c r="Z56" s="226">
        <v>122</v>
      </c>
      <c r="AA56" s="226">
        <v>126</v>
      </c>
      <c r="AB56" s="226">
        <v>128</v>
      </c>
      <c r="AC56" s="226">
        <v>678</v>
      </c>
      <c r="AD56" s="226">
        <v>792</v>
      </c>
      <c r="AE56" s="226">
        <v>808</v>
      </c>
      <c r="AF56" s="226">
        <v>788</v>
      </c>
      <c r="AG56" s="226">
        <v>687</v>
      </c>
      <c r="AH56" s="226">
        <v>563</v>
      </c>
      <c r="AI56" s="226">
        <v>488</v>
      </c>
      <c r="AJ56" s="226">
        <v>418</v>
      </c>
      <c r="AK56" s="226">
        <v>307</v>
      </c>
      <c r="AL56" s="226">
        <v>240</v>
      </c>
      <c r="AM56" s="226">
        <v>189</v>
      </c>
      <c r="AN56" s="226">
        <v>128</v>
      </c>
      <c r="AO56" s="226">
        <v>74</v>
      </c>
      <c r="AP56" s="226">
        <v>53</v>
      </c>
      <c r="AQ56" s="226">
        <v>8</v>
      </c>
      <c r="AR56" s="226">
        <v>57</v>
      </c>
      <c r="AS56" s="226">
        <v>57</v>
      </c>
      <c r="AT56" s="242">
        <v>122</v>
      </c>
      <c r="AU56" s="231"/>
      <c r="AV56" s="274">
        <f t="shared" si="161"/>
        <v>678</v>
      </c>
      <c r="AW56" s="274">
        <f t="shared" si="162"/>
        <v>669</v>
      </c>
      <c r="AX56" s="274">
        <f t="shared" si="163"/>
        <v>612</v>
      </c>
      <c r="AY56" s="274">
        <f t="shared" si="164"/>
        <v>621</v>
      </c>
      <c r="AZ56" s="274">
        <f t="shared" si="165"/>
        <v>678</v>
      </c>
      <c r="BA56" s="274">
        <f t="shared" si="166"/>
        <v>792</v>
      </c>
      <c r="BB56" s="274">
        <f t="shared" si="167"/>
        <v>808</v>
      </c>
      <c r="BC56" s="274">
        <f t="shared" si="168"/>
        <v>788</v>
      </c>
      <c r="BD56" s="274">
        <f t="shared" si="169"/>
        <v>687</v>
      </c>
      <c r="BE56" s="274">
        <f t="shared" si="170"/>
        <v>563</v>
      </c>
      <c r="BF56" s="274">
        <f t="shared" si="171"/>
        <v>488</v>
      </c>
      <c r="BG56" s="274">
        <f t="shared" si="172"/>
        <v>418</v>
      </c>
      <c r="BH56" s="274">
        <f t="shared" si="173"/>
        <v>307</v>
      </c>
      <c r="BI56" s="274">
        <f t="shared" si="174"/>
        <v>240</v>
      </c>
      <c r="BJ56" s="274">
        <f t="shared" si="175"/>
        <v>189</v>
      </c>
      <c r="BK56" s="274">
        <f t="shared" si="176"/>
        <v>128</v>
      </c>
      <c r="BL56" s="274">
        <f t="shared" si="177"/>
        <v>127</v>
      </c>
      <c r="BN56" s="131">
        <f t="shared" si="178"/>
        <v>840</v>
      </c>
      <c r="BO56" s="131"/>
      <c r="BP56" s="131">
        <f t="shared" si="179"/>
        <v>1588</v>
      </c>
      <c r="BQ56" s="131">
        <f t="shared" si="180"/>
        <v>738</v>
      </c>
      <c r="BR56" s="131">
        <f t="shared" si="181"/>
        <v>1724</v>
      </c>
      <c r="BS56" s="131">
        <f t="shared" si="182"/>
        <v>3752</v>
      </c>
      <c r="BT56" s="131">
        <f t="shared" si="183"/>
        <v>991</v>
      </c>
    </row>
    <row r="57" spans="2:72" x14ac:dyDescent="0.25">
      <c r="B57" s="228" t="s">
        <v>14</v>
      </c>
      <c r="C57" s="226" t="s">
        <v>190</v>
      </c>
      <c r="D57" s="230">
        <v>5964</v>
      </c>
      <c r="E57" s="226" t="s">
        <v>66</v>
      </c>
      <c r="F57" s="227" t="s">
        <v>29</v>
      </c>
      <c r="G57" s="226">
        <f t="shared" si="159"/>
        <v>5036</v>
      </c>
      <c r="H57" s="226">
        <f t="shared" si="160"/>
        <v>482</v>
      </c>
      <c r="I57" s="226">
        <v>66</v>
      </c>
      <c r="J57" s="226">
        <v>74</v>
      </c>
      <c r="K57" s="226">
        <v>78</v>
      </c>
      <c r="L57" s="226">
        <v>85</v>
      </c>
      <c r="M57" s="226">
        <v>86</v>
      </c>
      <c r="N57" s="226">
        <v>93</v>
      </c>
      <c r="O57" s="226">
        <v>74</v>
      </c>
      <c r="P57" s="226">
        <v>72</v>
      </c>
      <c r="Q57" s="226">
        <v>73</v>
      </c>
      <c r="R57" s="226">
        <v>71</v>
      </c>
      <c r="S57" s="226">
        <v>68</v>
      </c>
      <c r="T57" s="226">
        <v>70</v>
      </c>
      <c r="U57" s="226">
        <v>71</v>
      </c>
      <c r="V57" s="226">
        <v>70</v>
      </c>
      <c r="W57" s="226">
        <v>71</v>
      </c>
      <c r="X57" s="226">
        <v>70</v>
      </c>
      <c r="Y57" s="226">
        <v>70</v>
      </c>
      <c r="Z57" s="226">
        <v>70</v>
      </c>
      <c r="AA57" s="226">
        <v>72</v>
      </c>
      <c r="AB57" s="226">
        <v>73</v>
      </c>
      <c r="AC57" s="226">
        <v>388</v>
      </c>
      <c r="AD57" s="226">
        <v>453</v>
      </c>
      <c r="AE57" s="226">
        <v>463</v>
      </c>
      <c r="AF57" s="226">
        <v>451</v>
      </c>
      <c r="AG57" s="226">
        <v>394</v>
      </c>
      <c r="AH57" s="226">
        <v>323</v>
      </c>
      <c r="AI57" s="226">
        <v>279</v>
      </c>
      <c r="AJ57" s="226">
        <v>239</v>
      </c>
      <c r="AK57" s="226">
        <v>176</v>
      </c>
      <c r="AL57" s="226">
        <v>137</v>
      </c>
      <c r="AM57" s="226">
        <v>109</v>
      </c>
      <c r="AN57" s="226">
        <v>73</v>
      </c>
      <c r="AO57" s="226">
        <v>43</v>
      </c>
      <c r="AP57" s="226">
        <v>31</v>
      </c>
      <c r="AQ57" s="226">
        <v>5</v>
      </c>
      <c r="AR57" s="226">
        <v>33</v>
      </c>
      <c r="AS57" s="226">
        <v>33</v>
      </c>
      <c r="AT57" s="242">
        <v>70</v>
      </c>
      <c r="AU57" s="231"/>
      <c r="AV57" s="274">
        <f t="shared" si="161"/>
        <v>389</v>
      </c>
      <c r="AW57" s="274">
        <f t="shared" si="162"/>
        <v>383</v>
      </c>
      <c r="AX57" s="274">
        <f t="shared" si="163"/>
        <v>350</v>
      </c>
      <c r="AY57" s="274">
        <f t="shared" si="164"/>
        <v>355</v>
      </c>
      <c r="AZ57" s="274">
        <f t="shared" si="165"/>
        <v>388</v>
      </c>
      <c r="BA57" s="274">
        <f t="shared" si="166"/>
        <v>453</v>
      </c>
      <c r="BB57" s="274">
        <f t="shared" si="167"/>
        <v>463</v>
      </c>
      <c r="BC57" s="274">
        <f t="shared" si="168"/>
        <v>451</v>
      </c>
      <c r="BD57" s="274">
        <f t="shared" si="169"/>
        <v>394</v>
      </c>
      <c r="BE57" s="274">
        <f t="shared" si="170"/>
        <v>323</v>
      </c>
      <c r="BF57" s="274">
        <f t="shared" si="171"/>
        <v>279</v>
      </c>
      <c r="BG57" s="274">
        <f t="shared" si="172"/>
        <v>239</v>
      </c>
      <c r="BH57" s="274">
        <f t="shared" si="173"/>
        <v>176</v>
      </c>
      <c r="BI57" s="274">
        <f t="shared" si="174"/>
        <v>137</v>
      </c>
      <c r="BJ57" s="274">
        <f t="shared" si="175"/>
        <v>109</v>
      </c>
      <c r="BK57" s="274">
        <f t="shared" si="176"/>
        <v>73</v>
      </c>
      <c r="BL57" s="274">
        <f t="shared" si="177"/>
        <v>74</v>
      </c>
      <c r="BN57" s="131">
        <f t="shared" si="178"/>
        <v>482</v>
      </c>
      <c r="BO57" s="131"/>
      <c r="BP57" s="131">
        <f t="shared" si="179"/>
        <v>910</v>
      </c>
      <c r="BQ57" s="131">
        <f t="shared" si="180"/>
        <v>422</v>
      </c>
      <c r="BR57" s="131">
        <f t="shared" si="181"/>
        <v>986</v>
      </c>
      <c r="BS57" s="131">
        <f t="shared" si="182"/>
        <v>2149</v>
      </c>
      <c r="BT57" s="131">
        <f t="shared" si="183"/>
        <v>569</v>
      </c>
    </row>
    <row r="58" spans="2:72" x14ac:dyDescent="0.25">
      <c r="B58" s="228" t="s">
        <v>14</v>
      </c>
      <c r="C58" s="226" t="s">
        <v>190</v>
      </c>
      <c r="D58" s="230">
        <v>5930</v>
      </c>
      <c r="E58" s="226" t="s">
        <v>61</v>
      </c>
      <c r="F58" s="227" t="s">
        <v>27</v>
      </c>
      <c r="G58" s="226">
        <f t="shared" si="159"/>
        <v>11005</v>
      </c>
      <c r="H58" s="226">
        <f t="shared" si="160"/>
        <v>1052</v>
      </c>
      <c r="I58" s="226">
        <v>144</v>
      </c>
      <c r="J58" s="226">
        <v>162</v>
      </c>
      <c r="K58" s="226">
        <v>170</v>
      </c>
      <c r="L58" s="226">
        <v>186</v>
      </c>
      <c r="M58" s="226">
        <v>188</v>
      </c>
      <c r="N58" s="226">
        <v>202</v>
      </c>
      <c r="O58" s="226">
        <v>161</v>
      </c>
      <c r="P58" s="226">
        <v>157</v>
      </c>
      <c r="Q58" s="226">
        <v>159</v>
      </c>
      <c r="R58" s="226">
        <v>156</v>
      </c>
      <c r="S58" s="226">
        <v>148</v>
      </c>
      <c r="T58" s="226">
        <v>153</v>
      </c>
      <c r="U58" s="226">
        <v>155</v>
      </c>
      <c r="V58" s="226">
        <v>153</v>
      </c>
      <c r="W58" s="226">
        <v>155</v>
      </c>
      <c r="X58" s="226">
        <v>153</v>
      </c>
      <c r="Y58" s="226">
        <v>154</v>
      </c>
      <c r="Z58" s="226">
        <v>153</v>
      </c>
      <c r="AA58" s="226">
        <v>158</v>
      </c>
      <c r="AB58" s="226">
        <v>160</v>
      </c>
      <c r="AC58" s="226">
        <v>849</v>
      </c>
      <c r="AD58" s="226">
        <v>991</v>
      </c>
      <c r="AE58" s="226">
        <v>1012</v>
      </c>
      <c r="AF58" s="226">
        <v>986</v>
      </c>
      <c r="AG58" s="226">
        <v>861</v>
      </c>
      <c r="AH58" s="226">
        <v>705</v>
      </c>
      <c r="AI58" s="226">
        <v>610</v>
      </c>
      <c r="AJ58" s="226">
        <v>523</v>
      </c>
      <c r="AK58" s="226">
        <v>384</v>
      </c>
      <c r="AL58" s="226">
        <v>300</v>
      </c>
      <c r="AM58" s="226">
        <v>237</v>
      </c>
      <c r="AN58" s="226">
        <v>160</v>
      </c>
      <c r="AO58" s="226">
        <v>93</v>
      </c>
      <c r="AP58" s="226">
        <v>67</v>
      </c>
      <c r="AQ58" s="226">
        <v>10</v>
      </c>
      <c r="AR58" s="226">
        <v>72</v>
      </c>
      <c r="AS58" s="226">
        <v>72</v>
      </c>
      <c r="AT58" s="242">
        <v>153</v>
      </c>
      <c r="AU58" s="231"/>
      <c r="AV58" s="274">
        <f t="shared" si="161"/>
        <v>850</v>
      </c>
      <c r="AW58" s="274">
        <f t="shared" si="162"/>
        <v>835</v>
      </c>
      <c r="AX58" s="274">
        <f t="shared" si="163"/>
        <v>764</v>
      </c>
      <c r="AY58" s="274">
        <f t="shared" si="164"/>
        <v>778</v>
      </c>
      <c r="AZ58" s="274">
        <f t="shared" si="165"/>
        <v>849</v>
      </c>
      <c r="BA58" s="274">
        <f t="shared" si="166"/>
        <v>991</v>
      </c>
      <c r="BB58" s="274">
        <f t="shared" si="167"/>
        <v>1012</v>
      </c>
      <c r="BC58" s="274">
        <f t="shared" si="168"/>
        <v>986</v>
      </c>
      <c r="BD58" s="274">
        <f t="shared" si="169"/>
        <v>861</v>
      </c>
      <c r="BE58" s="274">
        <f t="shared" si="170"/>
        <v>705</v>
      </c>
      <c r="BF58" s="274">
        <f t="shared" si="171"/>
        <v>610</v>
      </c>
      <c r="BG58" s="274">
        <f t="shared" si="172"/>
        <v>523</v>
      </c>
      <c r="BH58" s="274">
        <f t="shared" si="173"/>
        <v>384</v>
      </c>
      <c r="BI58" s="274">
        <f t="shared" si="174"/>
        <v>300</v>
      </c>
      <c r="BJ58" s="274">
        <f t="shared" si="175"/>
        <v>237</v>
      </c>
      <c r="BK58" s="274">
        <f t="shared" si="176"/>
        <v>160</v>
      </c>
      <c r="BL58" s="274">
        <f t="shared" si="177"/>
        <v>160</v>
      </c>
      <c r="BN58" s="131">
        <f t="shared" si="178"/>
        <v>1052</v>
      </c>
      <c r="BO58" s="131"/>
      <c r="BP58" s="131">
        <f t="shared" si="179"/>
        <v>1986</v>
      </c>
      <c r="BQ58" s="131">
        <f t="shared" si="180"/>
        <v>923</v>
      </c>
      <c r="BR58" s="131">
        <f t="shared" si="181"/>
        <v>2158</v>
      </c>
      <c r="BS58" s="131">
        <f t="shared" si="182"/>
        <v>4697</v>
      </c>
      <c r="BT58" s="131">
        <f t="shared" si="183"/>
        <v>1241</v>
      </c>
    </row>
    <row r="59" spans="2:72" x14ac:dyDescent="0.25">
      <c r="B59" s="228" t="s">
        <v>14</v>
      </c>
      <c r="C59" s="226" t="s">
        <v>190</v>
      </c>
      <c r="D59" s="230">
        <v>29166</v>
      </c>
      <c r="E59" s="229" t="s">
        <v>247</v>
      </c>
      <c r="F59" s="227" t="s">
        <v>27</v>
      </c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4"/>
      <c r="AV59" s="276"/>
      <c r="AW59" s="276"/>
      <c r="AX59" s="276"/>
      <c r="AY59" s="276"/>
      <c r="AZ59" s="274"/>
      <c r="BA59" s="274"/>
      <c r="BB59" s="274"/>
      <c r="BC59" s="274"/>
      <c r="BD59" s="274"/>
      <c r="BE59" s="274"/>
      <c r="BF59" s="274"/>
      <c r="BG59" s="274"/>
      <c r="BH59" s="274"/>
      <c r="BI59" s="274"/>
      <c r="BJ59" s="274"/>
      <c r="BK59" s="274"/>
      <c r="BL59" s="274"/>
    </row>
    <row r="60" spans="2:72" x14ac:dyDescent="0.25">
      <c r="B60" s="228" t="s">
        <v>14</v>
      </c>
      <c r="C60" s="226" t="s">
        <v>190</v>
      </c>
      <c r="D60" s="230">
        <v>5851</v>
      </c>
      <c r="E60" s="226" t="s">
        <v>59</v>
      </c>
      <c r="F60" s="227" t="s">
        <v>29</v>
      </c>
      <c r="G60" s="226">
        <f t="shared" ref="G60:G61" si="184">SUM(I60:AP60)</f>
        <v>39431</v>
      </c>
      <c r="H60" s="226">
        <f t="shared" ref="H60:H61" si="185">SUM(I60:N60)</f>
        <v>3767</v>
      </c>
      <c r="I60" s="226">
        <v>514</v>
      </c>
      <c r="J60" s="226">
        <v>580</v>
      </c>
      <c r="K60" s="226">
        <v>609</v>
      </c>
      <c r="L60" s="226">
        <v>665</v>
      </c>
      <c r="M60" s="226">
        <v>674</v>
      </c>
      <c r="N60" s="226">
        <v>725</v>
      </c>
      <c r="O60" s="226">
        <v>577</v>
      </c>
      <c r="P60" s="226">
        <v>564</v>
      </c>
      <c r="Q60" s="226">
        <v>571</v>
      </c>
      <c r="R60" s="226">
        <v>559</v>
      </c>
      <c r="S60" s="226">
        <v>530</v>
      </c>
      <c r="T60" s="226">
        <v>550</v>
      </c>
      <c r="U60" s="226">
        <v>555</v>
      </c>
      <c r="V60" s="226">
        <v>550</v>
      </c>
      <c r="W60" s="226">
        <v>554</v>
      </c>
      <c r="X60" s="226">
        <v>546</v>
      </c>
      <c r="Y60" s="226">
        <v>551</v>
      </c>
      <c r="Z60" s="226">
        <v>548</v>
      </c>
      <c r="AA60" s="226">
        <v>566</v>
      </c>
      <c r="AB60" s="226">
        <v>574</v>
      </c>
      <c r="AC60" s="226">
        <v>3042</v>
      </c>
      <c r="AD60" s="226">
        <v>3552</v>
      </c>
      <c r="AE60" s="226">
        <v>3624</v>
      </c>
      <c r="AF60" s="226">
        <v>3534</v>
      </c>
      <c r="AG60" s="226">
        <v>3083</v>
      </c>
      <c r="AH60" s="226">
        <v>2526</v>
      </c>
      <c r="AI60" s="226">
        <v>2187</v>
      </c>
      <c r="AJ60" s="226">
        <v>1874</v>
      </c>
      <c r="AK60" s="226">
        <v>1375</v>
      </c>
      <c r="AL60" s="226">
        <v>1075</v>
      </c>
      <c r="AM60" s="226">
        <v>850</v>
      </c>
      <c r="AN60" s="226">
        <v>573</v>
      </c>
      <c r="AO60" s="226">
        <v>334</v>
      </c>
      <c r="AP60" s="226">
        <v>240</v>
      </c>
      <c r="AQ60" s="226">
        <v>37</v>
      </c>
      <c r="AR60" s="226">
        <v>257</v>
      </c>
      <c r="AS60" s="226">
        <v>258</v>
      </c>
      <c r="AT60" s="242">
        <v>547</v>
      </c>
      <c r="AU60" s="231"/>
      <c r="AV60" s="274">
        <f t="shared" ref="AV60:AV61" si="186">SUM(I60:M60)</f>
        <v>3042</v>
      </c>
      <c r="AW60" s="274">
        <f t="shared" ref="AW60:AW61" si="187">SUM(N60:R60)</f>
        <v>2996</v>
      </c>
      <c r="AX60" s="274">
        <f t="shared" ref="AX60:AX61" si="188">SUM(S60:W60)</f>
        <v>2739</v>
      </c>
      <c r="AY60" s="274">
        <f t="shared" ref="AY60:AY61" si="189">SUM(X60:AB60)</f>
        <v>2785</v>
      </c>
      <c r="AZ60" s="274">
        <f t="shared" ref="AZ60:AZ61" si="190">+AC60</f>
        <v>3042</v>
      </c>
      <c r="BA60" s="274">
        <f t="shared" ref="BA60:BA61" si="191">+AD60</f>
        <v>3552</v>
      </c>
      <c r="BB60" s="274">
        <f t="shared" ref="BB60:BB61" si="192">+AE60</f>
        <v>3624</v>
      </c>
      <c r="BC60" s="274">
        <f t="shared" ref="BC60:BC61" si="193">+AF60</f>
        <v>3534</v>
      </c>
      <c r="BD60" s="274">
        <f t="shared" ref="BD60:BD61" si="194">+AG60</f>
        <v>3083</v>
      </c>
      <c r="BE60" s="274">
        <f t="shared" ref="BE60:BE61" si="195">+AH60</f>
        <v>2526</v>
      </c>
      <c r="BF60" s="274">
        <f t="shared" ref="BF60:BF61" si="196">+AI60</f>
        <v>2187</v>
      </c>
      <c r="BG60" s="274">
        <f t="shared" ref="BG60:BG61" si="197">+AJ60</f>
        <v>1874</v>
      </c>
      <c r="BH60" s="274">
        <f t="shared" ref="BH60:BH61" si="198">+AK60</f>
        <v>1375</v>
      </c>
      <c r="BI60" s="274">
        <f t="shared" ref="BI60:BI61" si="199">+AL60</f>
        <v>1075</v>
      </c>
      <c r="BJ60" s="274">
        <f t="shared" ref="BJ60:BJ61" si="200">+AM60</f>
        <v>850</v>
      </c>
      <c r="BK60" s="274">
        <f t="shared" ref="BK60:BK61" si="201">+AN60</f>
        <v>573</v>
      </c>
      <c r="BL60" s="274">
        <f t="shared" ref="BL60:BL61" si="202">SUM(AO60:AP60)</f>
        <v>574</v>
      </c>
      <c r="BN60" s="131">
        <f t="shared" ref="BN60:BN61" si="203">SUM(I60:N60)</f>
        <v>3767</v>
      </c>
      <c r="BO60" s="131"/>
      <c r="BP60" s="131">
        <f t="shared" ref="BP60:BP61" si="204">SUM(I60:T60)</f>
        <v>7118</v>
      </c>
      <c r="BQ60" s="131">
        <f t="shared" ref="BQ60:BQ61" si="205">SUM(U60:Z60)</f>
        <v>3304</v>
      </c>
      <c r="BR60" s="131">
        <f t="shared" ref="BR60:BR61" si="206">SUM(AA60:AD60)</f>
        <v>7734</v>
      </c>
      <c r="BS60" s="131">
        <f t="shared" ref="BS60:BS61" si="207">SUM(AE60:AJ60)</f>
        <v>16828</v>
      </c>
      <c r="BT60" s="131">
        <f t="shared" ref="BT60:BT61" si="208">SUM(AK60:AP60)</f>
        <v>4447</v>
      </c>
    </row>
    <row r="61" spans="2:72" x14ac:dyDescent="0.25">
      <c r="B61" s="228" t="s">
        <v>14</v>
      </c>
      <c r="C61" s="226" t="s">
        <v>190</v>
      </c>
      <c r="D61" s="230">
        <v>5929</v>
      </c>
      <c r="E61" s="226" t="s">
        <v>60</v>
      </c>
      <c r="F61" s="227" t="s">
        <v>29</v>
      </c>
      <c r="G61" s="226">
        <f t="shared" si="184"/>
        <v>24466</v>
      </c>
      <c r="H61" s="226">
        <f t="shared" si="185"/>
        <v>2338</v>
      </c>
      <c r="I61" s="226">
        <v>319</v>
      </c>
      <c r="J61" s="226">
        <v>360</v>
      </c>
      <c r="K61" s="226">
        <v>378</v>
      </c>
      <c r="L61" s="226">
        <v>413</v>
      </c>
      <c r="M61" s="226">
        <v>418</v>
      </c>
      <c r="N61" s="226">
        <v>450</v>
      </c>
      <c r="O61" s="226">
        <v>358</v>
      </c>
      <c r="P61" s="226">
        <v>350</v>
      </c>
      <c r="Q61" s="226">
        <v>354</v>
      </c>
      <c r="R61" s="226">
        <v>347</v>
      </c>
      <c r="S61" s="226">
        <v>329</v>
      </c>
      <c r="T61" s="226">
        <v>341</v>
      </c>
      <c r="U61" s="226">
        <v>344</v>
      </c>
      <c r="V61" s="226">
        <v>341</v>
      </c>
      <c r="W61" s="226">
        <v>344</v>
      </c>
      <c r="X61" s="226">
        <v>339</v>
      </c>
      <c r="Y61" s="226">
        <v>342</v>
      </c>
      <c r="Z61" s="226">
        <v>340</v>
      </c>
      <c r="AA61" s="226">
        <v>351</v>
      </c>
      <c r="AB61" s="226">
        <v>356</v>
      </c>
      <c r="AC61" s="226">
        <v>1887</v>
      </c>
      <c r="AD61" s="226">
        <v>2204</v>
      </c>
      <c r="AE61" s="226">
        <v>2249</v>
      </c>
      <c r="AF61" s="226">
        <v>2193</v>
      </c>
      <c r="AG61" s="226">
        <v>1913</v>
      </c>
      <c r="AH61" s="226">
        <v>1567</v>
      </c>
      <c r="AI61" s="226">
        <v>1357</v>
      </c>
      <c r="AJ61" s="226">
        <v>1163</v>
      </c>
      <c r="AK61" s="226">
        <v>853</v>
      </c>
      <c r="AL61" s="226">
        <v>667</v>
      </c>
      <c r="AM61" s="226">
        <v>527</v>
      </c>
      <c r="AN61" s="226">
        <v>356</v>
      </c>
      <c r="AO61" s="226">
        <v>207</v>
      </c>
      <c r="AP61" s="226">
        <v>149</v>
      </c>
      <c r="AQ61" s="226">
        <v>23</v>
      </c>
      <c r="AR61" s="226">
        <v>159</v>
      </c>
      <c r="AS61" s="226">
        <v>160</v>
      </c>
      <c r="AT61" s="242">
        <v>339</v>
      </c>
      <c r="AU61" s="231"/>
      <c r="AV61" s="274">
        <f t="shared" si="186"/>
        <v>1888</v>
      </c>
      <c r="AW61" s="274">
        <f t="shared" si="187"/>
        <v>1859</v>
      </c>
      <c r="AX61" s="274">
        <f t="shared" si="188"/>
        <v>1699</v>
      </c>
      <c r="AY61" s="274">
        <f t="shared" si="189"/>
        <v>1728</v>
      </c>
      <c r="AZ61" s="274">
        <f t="shared" si="190"/>
        <v>1887</v>
      </c>
      <c r="BA61" s="274">
        <f t="shared" si="191"/>
        <v>2204</v>
      </c>
      <c r="BB61" s="274">
        <f t="shared" si="192"/>
        <v>2249</v>
      </c>
      <c r="BC61" s="274">
        <f t="shared" si="193"/>
        <v>2193</v>
      </c>
      <c r="BD61" s="274">
        <f t="shared" si="194"/>
        <v>1913</v>
      </c>
      <c r="BE61" s="274">
        <f t="shared" si="195"/>
        <v>1567</v>
      </c>
      <c r="BF61" s="274">
        <f t="shared" si="196"/>
        <v>1357</v>
      </c>
      <c r="BG61" s="274">
        <f t="shared" si="197"/>
        <v>1163</v>
      </c>
      <c r="BH61" s="274">
        <f t="shared" si="198"/>
        <v>853</v>
      </c>
      <c r="BI61" s="274">
        <f t="shared" si="199"/>
        <v>667</v>
      </c>
      <c r="BJ61" s="274">
        <f t="shared" si="200"/>
        <v>527</v>
      </c>
      <c r="BK61" s="274">
        <f t="shared" si="201"/>
        <v>356</v>
      </c>
      <c r="BL61" s="274">
        <f t="shared" si="202"/>
        <v>356</v>
      </c>
      <c r="BN61" s="131">
        <f t="shared" si="203"/>
        <v>2338</v>
      </c>
      <c r="BO61" s="131"/>
      <c r="BP61" s="131">
        <f t="shared" si="204"/>
        <v>4417</v>
      </c>
      <c r="BQ61" s="131">
        <f t="shared" si="205"/>
        <v>2050</v>
      </c>
      <c r="BR61" s="131">
        <f t="shared" si="206"/>
        <v>4798</v>
      </c>
      <c r="BS61" s="131">
        <f t="shared" si="207"/>
        <v>10442</v>
      </c>
      <c r="BT61" s="131">
        <f t="shared" si="208"/>
        <v>2759</v>
      </c>
    </row>
    <row r="62" spans="2:72" s="131" customFormat="1" x14ac:dyDescent="0.25">
      <c r="B62" s="228" t="s">
        <v>14</v>
      </c>
      <c r="C62" s="226" t="s">
        <v>190</v>
      </c>
      <c r="D62" s="230">
        <v>29167</v>
      </c>
      <c r="E62" s="229" t="s">
        <v>254</v>
      </c>
      <c r="F62" s="227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232"/>
      <c r="AS62" s="232"/>
      <c r="AT62" s="232"/>
      <c r="AU62" s="234"/>
      <c r="AV62" s="276"/>
      <c r="AW62" s="276"/>
      <c r="AX62" s="276"/>
      <c r="AY62" s="276"/>
      <c r="AZ62" s="274"/>
      <c r="BA62" s="274"/>
      <c r="BB62" s="274"/>
      <c r="BC62" s="274"/>
      <c r="BD62" s="274"/>
      <c r="BE62" s="274"/>
      <c r="BF62" s="274"/>
      <c r="BG62" s="274"/>
      <c r="BH62" s="274"/>
      <c r="BI62" s="274"/>
      <c r="BJ62" s="274"/>
      <c r="BK62" s="274"/>
      <c r="BL62" s="274"/>
    </row>
    <row r="63" spans="2:72" x14ac:dyDescent="0.25">
      <c r="B63" s="228" t="s">
        <v>14</v>
      </c>
      <c r="C63" s="226" t="s">
        <v>190</v>
      </c>
      <c r="D63" s="230">
        <v>6849</v>
      </c>
      <c r="E63" s="226" t="s">
        <v>63</v>
      </c>
      <c r="F63" s="227" t="s">
        <v>27</v>
      </c>
      <c r="G63" s="226">
        <f t="shared" ref="G63:G64" si="209">SUM(I63:AP63)</f>
        <v>8178</v>
      </c>
      <c r="H63" s="226">
        <f t="shared" ref="H63:H64" si="210">SUM(I63:N63)</f>
        <v>781</v>
      </c>
      <c r="I63" s="226">
        <v>107</v>
      </c>
      <c r="J63" s="226">
        <v>120</v>
      </c>
      <c r="K63" s="226">
        <v>126</v>
      </c>
      <c r="L63" s="226">
        <v>138</v>
      </c>
      <c r="M63" s="226">
        <v>140</v>
      </c>
      <c r="N63" s="226">
        <v>150</v>
      </c>
      <c r="O63" s="226">
        <v>120</v>
      </c>
      <c r="P63" s="226">
        <v>117</v>
      </c>
      <c r="Q63" s="226">
        <v>118</v>
      </c>
      <c r="R63" s="226">
        <v>116</v>
      </c>
      <c r="S63" s="226">
        <v>110</v>
      </c>
      <c r="T63" s="226">
        <v>114</v>
      </c>
      <c r="U63" s="226">
        <v>115</v>
      </c>
      <c r="V63" s="226">
        <v>114</v>
      </c>
      <c r="W63" s="226">
        <v>115</v>
      </c>
      <c r="X63" s="226">
        <v>113</v>
      </c>
      <c r="Y63" s="226">
        <v>114</v>
      </c>
      <c r="Z63" s="226">
        <v>114</v>
      </c>
      <c r="AA63" s="226">
        <v>117</v>
      </c>
      <c r="AB63" s="226">
        <v>119</v>
      </c>
      <c r="AC63" s="226">
        <v>631</v>
      </c>
      <c r="AD63" s="226">
        <v>737</v>
      </c>
      <c r="AE63" s="226">
        <v>752</v>
      </c>
      <c r="AF63" s="226">
        <v>733</v>
      </c>
      <c r="AG63" s="226">
        <v>639</v>
      </c>
      <c r="AH63" s="226">
        <v>524</v>
      </c>
      <c r="AI63" s="226">
        <v>454</v>
      </c>
      <c r="AJ63" s="226">
        <v>389</v>
      </c>
      <c r="AK63" s="226">
        <v>285</v>
      </c>
      <c r="AL63" s="226">
        <v>223</v>
      </c>
      <c r="AM63" s="226">
        <v>176</v>
      </c>
      <c r="AN63" s="226">
        <v>119</v>
      </c>
      <c r="AO63" s="226">
        <v>69</v>
      </c>
      <c r="AP63" s="226">
        <v>50</v>
      </c>
      <c r="AQ63" s="226">
        <v>8</v>
      </c>
      <c r="AR63" s="226">
        <v>53</v>
      </c>
      <c r="AS63" s="226">
        <v>53</v>
      </c>
      <c r="AT63" s="242">
        <v>113</v>
      </c>
      <c r="AU63" s="231"/>
      <c r="AV63" s="274">
        <f t="shared" ref="AV63:AV64" si="211">SUM(I63:M63)</f>
        <v>631</v>
      </c>
      <c r="AW63" s="274">
        <f t="shared" ref="AW63:AW64" si="212">SUM(N63:R63)</f>
        <v>621</v>
      </c>
      <c r="AX63" s="274">
        <f t="shared" ref="AX63:AX64" si="213">SUM(S63:W63)</f>
        <v>568</v>
      </c>
      <c r="AY63" s="274">
        <f t="shared" ref="AY63:AY64" si="214">SUM(X63:AB63)</f>
        <v>577</v>
      </c>
      <c r="AZ63" s="274">
        <f t="shared" ref="AZ63:AZ64" si="215">+AC63</f>
        <v>631</v>
      </c>
      <c r="BA63" s="274">
        <f t="shared" ref="BA63:BA64" si="216">+AD63</f>
        <v>737</v>
      </c>
      <c r="BB63" s="274">
        <f t="shared" ref="BB63:BB64" si="217">+AE63</f>
        <v>752</v>
      </c>
      <c r="BC63" s="274">
        <f t="shared" ref="BC63:BC64" si="218">+AF63</f>
        <v>733</v>
      </c>
      <c r="BD63" s="274">
        <f t="shared" ref="BD63:BD64" si="219">+AG63</f>
        <v>639</v>
      </c>
      <c r="BE63" s="274">
        <f t="shared" ref="BE63:BE64" si="220">+AH63</f>
        <v>524</v>
      </c>
      <c r="BF63" s="274">
        <f t="shared" ref="BF63:BF64" si="221">+AI63</f>
        <v>454</v>
      </c>
      <c r="BG63" s="274">
        <f t="shared" ref="BG63:BG64" si="222">+AJ63</f>
        <v>389</v>
      </c>
      <c r="BH63" s="274">
        <f t="shared" ref="BH63:BH64" si="223">+AK63</f>
        <v>285</v>
      </c>
      <c r="BI63" s="274">
        <f t="shared" ref="BI63:BI64" si="224">+AL63</f>
        <v>223</v>
      </c>
      <c r="BJ63" s="274">
        <f t="shared" ref="BJ63:BJ64" si="225">+AM63</f>
        <v>176</v>
      </c>
      <c r="BK63" s="274">
        <f t="shared" ref="BK63:BK64" si="226">+AN63</f>
        <v>119</v>
      </c>
      <c r="BL63" s="274">
        <f t="shared" ref="BL63:BL64" si="227">SUM(AO63:AP63)</f>
        <v>119</v>
      </c>
      <c r="BN63" s="131">
        <f t="shared" ref="BN63:BN64" si="228">SUM(I63:N63)</f>
        <v>781</v>
      </c>
      <c r="BO63" s="131"/>
      <c r="BP63" s="131">
        <f t="shared" ref="BP63:BP64" si="229">SUM(I63:T63)</f>
        <v>1476</v>
      </c>
      <c r="BQ63" s="131">
        <f t="shared" ref="BQ63:BQ64" si="230">SUM(U63:Z63)</f>
        <v>685</v>
      </c>
      <c r="BR63" s="131">
        <f t="shared" ref="BR63:BR64" si="231">SUM(AA63:AD63)</f>
        <v>1604</v>
      </c>
      <c r="BS63" s="131">
        <f t="shared" ref="BS63:BS64" si="232">SUM(AE63:AJ63)</f>
        <v>3491</v>
      </c>
      <c r="BT63" s="131">
        <f t="shared" ref="BT63:BT64" si="233">SUM(AK63:AP63)</f>
        <v>922</v>
      </c>
    </row>
    <row r="64" spans="2:72" ht="15.75" thickBot="1" x14ac:dyDescent="0.3">
      <c r="B64" s="228" t="s">
        <v>14</v>
      </c>
      <c r="C64" s="226" t="s">
        <v>190</v>
      </c>
      <c r="D64" s="230">
        <v>5933</v>
      </c>
      <c r="E64" s="226" t="s">
        <v>62</v>
      </c>
      <c r="F64" s="227" t="s">
        <v>29</v>
      </c>
      <c r="G64" s="226">
        <f t="shared" si="209"/>
        <v>17538</v>
      </c>
      <c r="H64" s="226">
        <f t="shared" si="210"/>
        <v>1677</v>
      </c>
      <c r="I64" s="226">
        <v>229</v>
      </c>
      <c r="J64" s="226">
        <v>258</v>
      </c>
      <c r="K64" s="226">
        <v>271</v>
      </c>
      <c r="L64" s="226">
        <v>296</v>
      </c>
      <c r="M64" s="226">
        <v>300</v>
      </c>
      <c r="N64" s="226">
        <v>323</v>
      </c>
      <c r="O64" s="226">
        <v>256</v>
      </c>
      <c r="P64" s="226">
        <v>251</v>
      </c>
      <c r="Q64" s="226">
        <v>254</v>
      </c>
      <c r="R64" s="226">
        <v>249</v>
      </c>
      <c r="S64" s="226">
        <v>236</v>
      </c>
      <c r="T64" s="226">
        <v>244</v>
      </c>
      <c r="U64" s="226">
        <v>247</v>
      </c>
      <c r="V64" s="226">
        <v>244</v>
      </c>
      <c r="W64" s="226">
        <v>246</v>
      </c>
      <c r="X64" s="226">
        <v>243</v>
      </c>
      <c r="Y64" s="226">
        <v>245</v>
      </c>
      <c r="Z64" s="226">
        <v>244</v>
      </c>
      <c r="AA64" s="226">
        <v>252</v>
      </c>
      <c r="AB64" s="226">
        <v>255</v>
      </c>
      <c r="AC64" s="226">
        <v>1353</v>
      </c>
      <c r="AD64" s="226">
        <v>1579</v>
      </c>
      <c r="AE64" s="226">
        <v>1612</v>
      </c>
      <c r="AF64" s="226">
        <v>1572</v>
      </c>
      <c r="AG64" s="226">
        <v>1371</v>
      </c>
      <c r="AH64" s="226">
        <v>1123</v>
      </c>
      <c r="AI64" s="226">
        <v>973</v>
      </c>
      <c r="AJ64" s="226">
        <v>833</v>
      </c>
      <c r="AK64" s="226">
        <v>612</v>
      </c>
      <c r="AL64" s="226">
        <v>478</v>
      </c>
      <c r="AM64" s="226">
        <v>378</v>
      </c>
      <c r="AN64" s="226">
        <v>255</v>
      </c>
      <c r="AO64" s="226">
        <v>149</v>
      </c>
      <c r="AP64" s="226">
        <v>107</v>
      </c>
      <c r="AQ64" s="226">
        <v>16</v>
      </c>
      <c r="AR64" s="226">
        <v>114</v>
      </c>
      <c r="AS64" s="226">
        <v>115</v>
      </c>
      <c r="AT64" s="242">
        <v>243</v>
      </c>
      <c r="AU64" s="231"/>
      <c r="AV64" s="274">
        <f t="shared" si="211"/>
        <v>1354</v>
      </c>
      <c r="AW64" s="274">
        <f t="shared" si="212"/>
        <v>1333</v>
      </c>
      <c r="AX64" s="274">
        <f t="shared" si="213"/>
        <v>1217</v>
      </c>
      <c r="AY64" s="274">
        <f t="shared" si="214"/>
        <v>1239</v>
      </c>
      <c r="AZ64" s="274">
        <f t="shared" si="215"/>
        <v>1353</v>
      </c>
      <c r="BA64" s="274">
        <f t="shared" si="216"/>
        <v>1579</v>
      </c>
      <c r="BB64" s="274">
        <f t="shared" si="217"/>
        <v>1612</v>
      </c>
      <c r="BC64" s="274">
        <f t="shared" si="218"/>
        <v>1572</v>
      </c>
      <c r="BD64" s="274">
        <f t="shared" si="219"/>
        <v>1371</v>
      </c>
      <c r="BE64" s="274">
        <f t="shared" si="220"/>
        <v>1123</v>
      </c>
      <c r="BF64" s="274">
        <f t="shared" si="221"/>
        <v>973</v>
      </c>
      <c r="BG64" s="274">
        <f t="shared" si="222"/>
        <v>833</v>
      </c>
      <c r="BH64" s="274">
        <f t="shared" si="223"/>
        <v>612</v>
      </c>
      <c r="BI64" s="274">
        <f t="shared" si="224"/>
        <v>478</v>
      </c>
      <c r="BJ64" s="274">
        <f t="shared" si="225"/>
        <v>378</v>
      </c>
      <c r="BK64" s="274">
        <f t="shared" si="226"/>
        <v>255</v>
      </c>
      <c r="BL64" s="274">
        <f t="shared" si="227"/>
        <v>256</v>
      </c>
      <c r="BN64" s="131">
        <f t="shared" si="228"/>
        <v>1677</v>
      </c>
      <c r="BO64" s="131"/>
      <c r="BP64" s="131">
        <f t="shared" si="229"/>
        <v>3167</v>
      </c>
      <c r="BQ64" s="131">
        <f t="shared" si="230"/>
        <v>1469</v>
      </c>
      <c r="BR64" s="131">
        <f t="shared" si="231"/>
        <v>3439</v>
      </c>
      <c r="BS64" s="131">
        <f t="shared" si="232"/>
        <v>7484</v>
      </c>
      <c r="BT64" s="131">
        <f t="shared" si="233"/>
        <v>1979</v>
      </c>
    </row>
    <row r="65" spans="2:72" ht="15.75" thickBot="1" x14ac:dyDescent="0.3">
      <c r="B65" s="132" t="s">
        <v>0</v>
      </c>
      <c r="C65" s="133" t="s">
        <v>269</v>
      </c>
      <c r="D65" s="134" t="s">
        <v>1</v>
      </c>
      <c r="E65" s="144" t="s">
        <v>191</v>
      </c>
      <c r="F65" s="145"/>
      <c r="G65" s="144">
        <f>SUM(G66:G77)</f>
        <v>99582</v>
      </c>
      <c r="H65" s="144">
        <f>SUM(H66:H77)</f>
        <v>7340</v>
      </c>
      <c r="I65" s="144">
        <f t="shared" ref="I65:BT65" si="234">SUM(I66:I77)</f>
        <v>901</v>
      </c>
      <c r="J65" s="144">
        <f t="shared" si="234"/>
        <v>1069</v>
      </c>
      <c r="K65" s="144">
        <f t="shared" si="234"/>
        <v>1178</v>
      </c>
      <c r="L65" s="144">
        <f t="shared" si="234"/>
        <v>1350</v>
      </c>
      <c r="M65" s="144">
        <f t="shared" si="234"/>
        <v>1408</v>
      </c>
      <c r="N65" s="144">
        <f t="shared" si="234"/>
        <v>1434</v>
      </c>
      <c r="O65" s="144">
        <f t="shared" si="234"/>
        <v>1138</v>
      </c>
      <c r="P65" s="144">
        <f t="shared" si="234"/>
        <v>1092</v>
      </c>
      <c r="Q65" s="144">
        <f t="shared" si="234"/>
        <v>1138</v>
      </c>
      <c r="R65" s="144">
        <f t="shared" si="234"/>
        <v>1163</v>
      </c>
      <c r="S65" s="144">
        <f t="shared" si="234"/>
        <v>1209</v>
      </c>
      <c r="T65" s="144">
        <f t="shared" si="234"/>
        <v>1147</v>
      </c>
      <c r="U65" s="144">
        <f t="shared" si="234"/>
        <v>1164</v>
      </c>
      <c r="V65" s="144">
        <f t="shared" si="234"/>
        <v>1210</v>
      </c>
      <c r="W65" s="144">
        <f t="shared" si="234"/>
        <v>1276</v>
      </c>
      <c r="X65" s="144">
        <f t="shared" si="234"/>
        <v>1182</v>
      </c>
      <c r="Y65" s="144">
        <f t="shared" si="234"/>
        <v>1209</v>
      </c>
      <c r="Z65" s="144">
        <f t="shared" si="234"/>
        <v>1277</v>
      </c>
      <c r="AA65" s="144">
        <f t="shared" si="234"/>
        <v>1279</v>
      </c>
      <c r="AB65" s="144">
        <f t="shared" si="234"/>
        <v>1338</v>
      </c>
      <c r="AC65" s="144">
        <f t="shared" si="234"/>
        <v>6946</v>
      </c>
      <c r="AD65" s="144">
        <f t="shared" si="234"/>
        <v>7181</v>
      </c>
      <c r="AE65" s="144">
        <f t="shared" si="234"/>
        <v>7532</v>
      </c>
      <c r="AF65" s="144">
        <f t="shared" si="234"/>
        <v>7725</v>
      </c>
      <c r="AG65" s="144">
        <f t="shared" si="234"/>
        <v>7797</v>
      </c>
      <c r="AH65" s="144">
        <f t="shared" si="234"/>
        <v>7142</v>
      </c>
      <c r="AI65" s="144">
        <f t="shared" si="234"/>
        <v>6609</v>
      </c>
      <c r="AJ65" s="144">
        <f t="shared" si="234"/>
        <v>5683</v>
      </c>
      <c r="AK65" s="144">
        <f t="shared" si="234"/>
        <v>4694</v>
      </c>
      <c r="AL65" s="144">
        <f t="shared" si="234"/>
        <v>4241</v>
      </c>
      <c r="AM65" s="144">
        <f t="shared" si="234"/>
        <v>3860</v>
      </c>
      <c r="AN65" s="144">
        <f t="shared" si="234"/>
        <v>2862</v>
      </c>
      <c r="AO65" s="144">
        <f t="shared" si="234"/>
        <v>1683</v>
      </c>
      <c r="AP65" s="144">
        <f t="shared" si="234"/>
        <v>1465</v>
      </c>
      <c r="AQ65" s="144">
        <f t="shared" si="234"/>
        <v>70</v>
      </c>
      <c r="AR65" s="144">
        <f t="shared" si="234"/>
        <v>492</v>
      </c>
      <c r="AS65" s="144">
        <f t="shared" si="234"/>
        <v>409</v>
      </c>
      <c r="AT65" s="239">
        <f t="shared" si="234"/>
        <v>1102</v>
      </c>
      <c r="AU65" s="231"/>
      <c r="AV65" s="275">
        <f t="shared" si="234"/>
        <v>5906</v>
      </c>
      <c r="AW65" s="275">
        <f t="shared" si="234"/>
        <v>5965</v>
      </c>
      <c r="AX65" s="275">
        <f t="shared" si="234"/>
        <v>6006</v>
      </c>
      <c r="AY65" s="275">
        <f t="shared" si="234"/>
        <v>6285</v>
      </c>
      <c r="AZ65" s="275">
        <f t="shared" si="234"/>
        <v>6946</v>
      </c>
      <c r="BA65" s="275">
        <f t="shared" si="234"/>
        <v>7181</v>
      </c>
      <c r="BB65" s="275">
        <f t="shared" si="234"/>
        <v>7532</v>
      </c>
      <c r="BC65" s="275">
        <f t="shared" si="234"/>
        <v>7725</v>
      </c>
      <c r="BD65" s="275">
        <f t="shared" si="234"/>
        <v>7797</v>
      </c>
      <c r="BE65" s="275">
        <f t="shared" si="234"/>
        <v>7142</v>
      </c>
      <c r="BF65" s="275">
        <f t="shared" si="234"/>
        <v>6609</v>
      </c>
      <c r="BG65" s="275">
        <f t="shared" si="234"/>
        <v>5683</v>
      </c>
      <c r="BH65" s="275">
        <f t="shared" si="234"/>
        <v>4694</v>
      </c>
      <c r="BI65" s="275">
        <f t="shared" si="234"/>
        <v>4241</v>
      </c>
      <c r="BJ65" s="275">
        <f t="shared" si="234"/>
        <v>3860</v>
      </c>
      <c r="BK65" s="275">
        <f t="shared" si="234"/>
        <v>2862</v>
      </c>
      <c r="BL65" s="275">
        <f t="shared" si="234"/>
        <v>3148</v>
      </c>
      <c r="BN65" s="275">
        <f t="shared" si="234"/>
        <v>7340</v>
      </c>
      <c r="BO65" s="275">
        <f t="shared" si="234"/>
        <v>0</v>
      </c>
      <c r="BP65" s="275">
        <f t="shared" si="234"/>
        <v>14227</v>
      </c>
      <c r="BQ65" s="275">
        <f t="shared" si="234"/>
        <v>7318</v>
      </c>
      <c r="BR65" s="275">
        <f t="shared" si="234"/>
        <v>16744</v>
      </c>
      <c r="BS65" s="275">
        <f t="shared" si="234"/>
        <v>42488</v>
      </c>
      <c r="BT65" s="275">
        <f t="shared" si="234"/>
        <v>18805</v>
      </c>
    </row>
    <row r="66" spans="2:72" x14ac:dyDescent="0.25">
      <c r="B66" s="152" t="s">
        <v>69</v>
      </c>
      <c r="C66" s="138" t="s">
        <v>271</v>
      </c>
      <c r="D66" s="156">
        <v>5906</v>
      </c>
      <c r="E66" s="138" t="s">
        <v>72</v>
      </c>
      <c r="F66" s="139" t="s">
        <v>27</v>
      </c>
      <c r="G66" s="138">
        <f t="shared" ref="G66:G67" si="235">SUM(I66:AP66)</f>
        <v>6409</v>
      </c>
      <c r="H66" s="138">
        <f t="shared" ref="H66:H67" si="236">SUM(I66:N66)</f>
        <v>453</v>
      </c>
      <c r="I66" s="138">
        <v>50</v>
      </c>
      <c r="J66" s="138">
        <v>67</v>
      </c>
      <c r="K66" s="138">
        <v>74</v>
      </c>
      <c r="L66" s="138">
        <v>84</v>
      </c>
      <c r="M66" s="138">
        <v>88</v>
      </c>
      <c r="N66" s="138">
        <v>90</v>
      </c>
      <c r="O66" s="138">
        <v>69</v>
      </c>
      <c r="P66" s="138">
        <v>66</v>
      </c>
      <c r="Q66" s="138">
        <v>68</v>
      </c>
      <c r="R66" s="138">
        <v>71</v>
      </c>
      <c r="S66" s="138">
        <v>75</v>
      </c>
      <c r="T66" s="138">
        <v>72</v>
      </c>
      <c r="U66" s="138">
        <v>70</v>
      </c>
      <c r="V66" s="138">
        <v>74</v>
      </c>
      <c r="W66" s="138">
        <v>78</v>
      </c>
      <c r="X66" s="138">
        <v>74</v>
      </c>
      <c r="Y66" s="138">
        <v>76</v>
      </c>
      <c r="Z66" s="138">
        <v>80</v>
      </c>
      <c r="AA66" s="138">
        <v>81</v>
      </c>
      <c r="AB66" s="138">
        <v>84</v>
      </c>
      <c r="AC66" s="138">
        <v>436</v>
      </c>
      <c r="AD66" s="138">
        <v>442</v>
      </c>
      <c r="AE66" s="138">
        <v>472</v>
      </c>
      <c r="AF66" s="138">
        <v>481</v>
      </c>
      <c r="AG66" s="138">
        <v>493</v>
      </c>
      <c r="AH66" s="138">
        <v>464</v>
      </c>
      <c r="AI66" s="138">
        <v>434</v>
      </c>
      <c r="AJ66" s="138">
        <v>383</v>
      </c>
      <c r="AK66" s="138">
        <v>318</v>
      </c>
      <c r="AL66" s="138">
        <v>296</v>
      </c>
      <c r="AM66" s="138">
        <v>273</v>
      </c>
      <c r="AN66" s="138">
        <v>202</v>
      </c>
      <c r="AO66" s="138">
        <v>120</v>
      </c>
      <c r="AP66" s="138">
        <v>104</v>
      </c>
      <c r="AQ66" s="138">
        <v>4</v>
      </c>
      <c r="AR66" s="138">
        <v>29</v>
      </c>
      <c r="AS66" s="138">
        <v>22</v>
      </c>
      <c r="AT66" s="242">
        <v>61</v>
      </c>
      <c r="AU66" s="231"/>
      <c r="AV66" s="274">
        <f t="shared" ref="AV66:AV68" si="237">SUM(I66:M66)</f>
        <v>363</v>
      </c>
      <c r="AW66" s="274">
        <f t="shared" ref="AW66:AW68" si="238">SUM(N66:R66)</f>
        <v>364</v>
      </c>
      <c r="AX66" s="274">
        <f t="shared" ref="AX66:AX68" si="239">SUM(S66:W66)</f>
        <v>369</v>
      </c>
      <c r="AY66" s="274">
        <f t="shared" ref="AY66:AY68" si="240">SUM(X66:AB66)</f>
        <v>395</v>
      </c>
      <c r="AZ66" s="274">
        <f t="shared" ref="AZ66:AZ68" si="241">+AC66</f>
        <v>436</v>
      </c>
      <c r="BA66" s="274">
        <f t="shared" ref="BA66:BA68" si="242">+AD66</f>
        <v>442</v>
      </c>
      <c r="BB66" s="274">
        <f t="shared" ref="BB66:BB68" si="243">+AE66</f>
        <v>472</v>
      </c>
      <c r="BC66" s="274">
        <f t="shared" ref="BC66:BC68" si="244">+AF66</f>
        <v>481</v>
      </c>
      <c r="BD66" s="274">
        <f t="shared" ref="BD66:BD68" si="245">+AG66</f>
        <v>493</v>
      </c>
      <c r="BE66" s="274">
        <f t="shared" ref="BE66:BE68" si="246">+AH66</f>
        <v>464</v>
      </c>
      <c r="BF66" s="274">
        <f t="shared" ref="BF66:BF68" si="247">+AI66</f>
        <v>434</v>
      </c>
      <c r="BG66" s="274">
        <f t="shared" ref="BG66:BG68" si="248">+AJ66</f>
        <v>383</v>
      </c>
      <c r="BH66" s="274">
        <f t="shared" ref="BH66:BH68" si="249">+AK66</f>
        <v>318</v>
      </c>
      <c r="BI66" s="274">
        <f t="shared" ref="BI66:BI68" si="250">+AL66</f>
        <v>296</v>
      </c>
      <c r="BJ66" s="274">
        <f t="shared" ref="BJ66:BJ68" si="251">+AM66</f>
        <v>273</v>
      </c>
      <c r="BK66" s="274">
        <f t="shared" ref="BK66:BK68" si="252">+AN66</f>
        <v>202</v>
      </c>
      <c r="BL66" s="274">
        <f t="shared" ref="BL66:BL68" si="253">SUM(AO66:AP66)</f>
        <v>224</v>
      </c>
      <c r="BN66" s="131">
        <f t="shared" ref="BN66:BN68" si="254">SUM(I66:N66)</f>
        <v>453</v>
      </c>
      <c r="BO66" s="131"/>
      <c r="BP66" s="131">
        <f t="shared" ref="BP66:BP68" si="255">SUM(I66:T66)</f>
        <v>874</v>
      </c>
      <c r="BQ66" s="131">
        <f t="shared" ref="BQ66:BQ68" si="256">SUM(U66:Z66)</f>
        <v>452</v>
      </c>
      <c r="BR66" s="131">
        <f t="shared" ref="BR66:BR68" si="257">SUM(AA66:AD66)</f>
        <v>1043</v>
      </c>
      <c r="BS66" s="131">
        <f t="shared" ref="BS66:BS68" si="258">SUM(AE66:AJ66)</f>
        <v>2727</v>
      </c>
      <c r="BT66" s="131">
        <f t="shared" ref="BT66:BT68" si="259">SUM(AK66:AP66)</f>
        <v>1313</v>
      </c>
    </row>
    <row r="67" spans="2:72" x14ac:dyDescent="0.25">
      <c r="B67" s="228" t="s">
        <v>69</v>
      </c>
      <c r="C67" s="226" t="s">
        <v>271</v>
      </c>
      <c r="D67" s="230">
        <v>5903</v>
      </c>
      <c r="E67" s="226" t="s">
        <v>70</v>
      </c>
      <c r="F67" s="227" t="s">
        <v>29</v>
      </c>
      <c r="G67" s="226">
        <f t="shared" si="235"/>
        <v>25638</v>
      </c>
      <c r="H67" s="226">
        <f t="shared" si="236"/>
        <v>1812</v>
      </c>
      <c r="I67" s="226">
        <v>200</v>
      </c>
      <c r="J67" s="226">
        <v>269</v>
      </c>
      <c r="K67" s="226">
        <v>295</v>
      </c>
      <c r="L67" s="226">
        <v>337</v>
      </c>
      <c r="M67" s="226">
        <v>350</v>
      </c>
      <c r="N67" s="226">
        <v>361</v>
      </c>
      <c r="O67" s="226">
        <v>274</v>
      </c>
      <c r="P67" s="226">
        <v>262</v>
      </c>
      <c r="Q67" s="226">
        <v>271</v>
      </c>
      <c r="R67" s="226">
        <v>281</v>
      </c>
      <c r="S67" s="226">
        <v>299</v>
      </c>
      <c r="T67" s="226">
        <v>288</v>
      </c>
      <c r="U67" s="226">
        <v>281</v>
      </c>
      <c r="V67" s="226">
        <v>295</v>
      </c>
      <c r="W67" s="226">
        <v>315</v>
      </c>
      <c r="X67" s="226">
        <v>295</v>
      </c>
      <c r="Y67" s="226">
        <v>302</v>
      </c>
      <c r="Z67" s="226">
        <v>319</v>
      </c>
      <c r="AA67" s="226">
        <v>326</v>
      </c>
      <c r="AB67" s="226">
        <v>335</v>
      </c>
      <c r="AC67" s="226">
        <v>1746</v>
      </c>
      <c r="AD67" s="226">
        <v>1767</v>
      </c>
      <c r="AE67" s="226">
        <v>1890</v>
      </c>
      <c r="AF67" s="226">
        <v>1925</v>
      </c>
      <c r="AG67" s="226">
        <v>1974</v>
      </c>
      <c r="AH67" s="226">
        <v>1857</v>
      </c>
      <c r="AI67" s="226">
        <v>1736</v>
      </c>
      <c r="AJ67" s="226">
        <v>1532</v>
      </c>
      <c r="AK67" s="226">
        <v>1272</v>
      </c>
      <c r="AL67" s="226">
        <v>1186</v>
      </c>
      <c r="AM67" s="226">
        <v>1092</v>
      </c>
      <c r="AN67" s="226">
        <v>809</v>
      </c>
      <c r="AO67" s="226">
        <v>480</v>
      </c>
      <c r="AP67" s="226">
        <v>417</v>
      </c>
      <c r="AQ67" s="226">
        <v>16</v>
      </c>
      <c r="AR67" s="226">
        <v>114</v>
      </c>
      <c r="AS67" s="226">
        <v>86</v>
      </c>
      <c r="AT67" s="242">
        <v>246</v>
      </c>
      <c r="AU67" s="231"/>
      <c r="AV67" s="274">
        <f t="shared" si="237"/>
        <v>1451</v>
      </c>
      <c r="AW67" s="274">
        <f t="shared" si="238"/>
        <v>1449</v>
      </c>
      <c r="AX67" s="274">
        <f t="shared" si="239"/>
        <v>1478</v>
      </c>
      <c r="AY67" s="274">
        <f t="shared" si="240"/>
        <v>1577</v>
      </c>
      <c r="AZ67" s="274">
        <f t="shared" si="241"/>
        <v>1746</v>
      </c>
      <c r="BA67" s="274">
        <f t="shared" si="242"/>
        <v>1767</v>
      </c>
      <c r="BB67" s="274">
        <f t="shared" si="243"/>
        <v>1890</v>
      </c>
      <c r="BC67" s="274">
        <f t="shared" si="244"/>
        <v>1925</v>
      </c>
      <c r="BD67" s="274">
        <f t="shared" si="245"/>
        <v>1974</v>
      </c>
      <c r="BE67" s="274">
        <f t="shared" si="246"/>
        <v>1857</v>
      </c>
      <c r="BF67" s="274">
        <f t="shared" si="247"/>
        <v>1736</v>
      </c>
      <c r="BG67" s="274">
        <f t="shared" si="248"/>
        <v>1532</v>
      </c>
      <c r="BH67" s="274">
        <f t="shared" si="249"/>
        <v>1272</v>
      </c>
      <c r="BI67" s="274">
        <f t="shared" si="250"/>
        <v>1186</v>
      </c>
      <c r="BJ67" s="274">
        <f t="shared" si="251"/>
        <v>1092</v>
      </c>
      <c r="BK67" s="274">
        <f t="shared" si="252"/>
        <v>809</v>
      </c>
      <c r="BL67" s="274">
        <f t="shared" si="253"/>
        <v>897</v>
      </c>
      <c r="BN67" s="131">
        <f t="shared" si="254"/>
        <v>1812</v>
      </c>
      <c r="BO67" s="131"/>
      <c r="BP67" s="131">
        <f t="shared" si="255"/>
        <v>3487</v>
      </c>
      <c r="BQ67" s="131">
        <f t="shared" si="256"/>
        <v>1807</v>
      </c>
      <c r="BR67" s="131">
        <f t="shared" si="257"/>
        <v>4174</v>
      </c>
      <c r="BS67" s="131">
        <f t="shared" si="258"/>
        <v>10914</v>
      </c>
      <c r="BT67" s="131">
        <f t="shared" si="259"/>
        <v>5256</v>
      </c>
    </row>
    <row r="68" spans="2:72" s="131" customFormat="1" x14ac:dyDescent="0.25">
      <c r="B68" s="228" t="s">
        <v>69</v>
      </c>
      <c r="C68" s="226" t="s">
        <v>271</v>
      </c>
      <c r="D68" s="230">
        <v>27426</v>
      </c>
      <c r="E68" s="226" t="s">
        <v>266</v>
      </c>
      <c r="F68" s="227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226"/>
      <c r="AK68" s="226"/>
      <c r="AL68" s="226"/>
      <c r="AM68" s="226"/>
      <c r="AN68" s="226"/>
      <c r="AO68" s="226"/>
      <c r="AP68" s="226"/>
      <c r="AQ68" s="226"/>
      <c r="AR68" s="226"/>
      <c r="AS68" s="226"/>
      <c r="AT68" s="242"/>
      <c r="AU68" s="231"/>
      <c r="AV68" s="274">
        <f t="shared" si="237"/>
        <v>0</v>
      </c>
      <c r="AW68" s="274">
        <f t="shared" si="238"/>
        <v>0</v>
      </c>
      <c r="AX68" s="274">
        <f t="shared" si="239"/>
        <v>0</v>
      </c>
      <c r="AY68" s="274">
        <f t="shared" si="240"/>
        <v>0</v>
      </c>
      <c r="AZ68" s="274">
        <f t="shared" si="241"/>
        <v>0</v>
      </c>
      <c r="BA68" s="274">
        <f t="shared" si="242"/>
        <v>0</v>
      </c>
      <c r="BB68" s="274">
        <f t="shared" si="243"/>
        <v>0</v>
      </c>
      <c r="BC68" s="274">
        <f t="shared" si="244"/>
        <v>0</v>
      </c>
      <c r="BD68" s="274">
        <f t="shared" si="245"/>
        <v>0</v>
      </c>
      <c r="BE68" s="274">
        <f t="shared" si="246"/>
        <v>0</v>
      </c>
      <c r="BF68" s="274">
        <f t="shared" si="247"/>
        <v>0</v>
      </c>
      <c r="BG68" s="274">
        <f t="shared" si="248"/>
        <v>0</v>
      </c>
      <c r="BH68" s="274">
        <f t="shared" si="249"/>
        <v>0</v>
      </c>
      <c r="BI68" s="274">
        <f t="shared" si="250"/>
        <v>0</v>
      </c>
      <c r="BJ68" s="274">
        <f t="shared" si="251"/>
        <v>0</v>
      </c>
      <c r="BK68" s="274">
        <f t="shared" si="252"/>
        <v>0</v>
      </c>
      <c r="BL68" s="274">
        <f t="shared" si="253"/>
        <v>0</v>
      </c>
      <c r="BN68" s="131">
        <f t="shared" si="254"/>
        <v>0</v>
      </c>
      <c r="BP68" s="131">
        <f t="shared" si="255"/>
        <v>0</v>
      </c>
      <c r="BQ68" s="131">
        <f t="shared" si="256"/>
        <v>0</v>
      </c>
      <c r="BR68" s="131">
        <f t="shared" si="257"/>
        <v>0</v>
      </c>
      <c r="BS68" s="131">
        <f t="shared" si="258"/>
        <v>0</v>
      </c>
      <c r="BT68" s="131">
        <f t="shared" si="259"/>
        <v>0</v>
      </c>
    </row>
    <row r="69" spans="2:72" x14ac:dyDescent="0.25">
      <c r="B69" s="228" t="s">
        <v>69</v>
      </c>
      <c r="C69" s="226" t="s">
        <v>271</v>
      </c>
      <c r="D69" s="230">
        <v>5907</v>
      </c>
      <c r="E69" s="229" t="s">
        <v>75</v>
      </c>
      <c r="F69" s="227" t="s">
        <v>27</v>
      </c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32"/>
      <c r="AT69" s="232"/>
      <c r="AU69" s="234"/>
      <c r="AV69" s="276"/>
      <c r="AW69" s="276"/>
      <c r="AX69" s="276"/>
      <c r="AY69" s="276"/>
      <c r="AZ69" s="274"/>
      <c r="BA69" s="274"/>
      <c r="BB69" s="274"/>
      <c r="BC69" s="274"/>
      <c r="BD69" s="274"/>
      <c r="BE69" s="274"/>
      <c r="BF69" s="274"/>
      <c r="BG69" s="274"/>
      <c r="BH69" s="274"/>
      <c r="BI69" s="274"/>
      <c r="BJ69" s="274"/>
      <c r="BK69" s="274"/>
      <c r="BL69" s="274"/>
    </row>
    <row r="70" spans="2:72" x14ac:dyDescent="0.25">
      <c r="B70" s="228" t="s">
        <v>69</v>
      </c>
      <c r="C70" s="226" t="s">
        <v>271</v>
      </c>
      <c r="D70" s="230">
        <v>6616</v>
      </c>
      <c r="E70" s="226" t="s">
        <v>73</v>
      </c>
      <c r="F70" s="227" t="s">
        <v>27</v>
      </c>
      <c r="G70" s="226">
        <f t="shared" ref="G70:G76" si="260">SUM(I70:AP70)</f>
        <v>15158</v>
      </c>
      <c r="H70" s="226">
        <f t="shared" ref="H70:H76" si="261">SUM(I70:N70)</f>
        <v>1073</v>
      </c>
      <c r="I70" s="226">
        <v>119</v>
      </c>
      <c r="J70" s="226">
        <v>159</v>
      </c>
      <c r="K70" s="226">
        <v>175</v>
      </c>
      <c r="L70" s="226">
        <v>200</v>
      </c>
      <c r="M70" s="226">
        <v>207</v>
      </c>
      <c r="N70" s="226">
        <v>213</v>
      </c>
      <c r="O70" s="226">
        <v>162</v>
      </c>
      <c r="P70" s="226">
        <v>155</v>
      </c>
      <c r="Q70" s="226">
        <v>160</v>
      </c>
      <c r="R70" s="226">
        <v>167</v>
      </c>
      <c r="S70" s="226">
        <v>177</v>
      </c>
      <c r="T70" s="226">
        <v>170</v>
      </c>
      <c r="U70" s="226">
        <v>166</v>
      </c>
      <c r="V70" s="226">
        <v>175</v>
      </c>
      <c r="W70" s="226">
        <v>185</v>
      </c>
      <c r="X70" s="226">
        <v>175</v>
      </c>
      <c r="Y70" s="226">
        <v>179</v>
      </c>
      <c r="Z70" s="226">
        <v>188</v>
      </c>
      <c r="AA70" s="226">
        <v>192</v>
      </c>
      <c r="AB70" s="226">
        <v>198</v>
      </c>
      <c r="AC70" s="226">
        <v>1032</v>
      </c>
      <c r="AD70" s="226">
        <v>1045</v>
      </c>
      <c r="AE70" s="226">
        <v>1117</v>
      </c>
      <c r="AF70" s="226">
        <v>1138</v>
      </c>
      <c r="AG70" s="226">
        <v>1167</v>
      </c>
      <c r="AH70" s="226">
        <v>1098</v>
      </c>
      <c r="AI70" s="226">
        <v>1027</v>
      </c>
      <c r="AJ70" s="226">
        <v>906</v>
      </c>
      <c r="AK70" s="226">
        <v>752</v>
      </c>
      <c r="AL70" s="226">
        <v>700</v>
      </c>
      <c r="AM70" s="226">
        <v>646</v>
      </c>
      <c r="AN70" s="226">
        <v>478</v>
      </c>
      <c r="AO70" s="226">
        <v>284</v>
      </c>
      <c r="AP70" s="226">
        <v>246</v>
      </c>
      <c r="AQ70" s="226">
        <v>9</v>
      </c>
      <c r="AR70" s="226">
        <v>68</v>
      </c>
      <c r="AS70" s="226">
        <v>51</v>
      </c>
      <c r="AT70" s="242">
        <v>145</v>
      </c>
      <c r="AU70" s="231"/>
      <c r="AV70" s="274">
        <f t="shared" ref="AV70:AV76" si="262">SUM(I70:M70)</f>
        <v>860</v>
      </c>
      <c r="AW70" s="274">
        <f t="shared" ref="AW70:AW76" si="263">SUM(N70:R70)</f>
        <v>857</v>
      </c>
      <c r="AX70" s="274">
        <f t="shared" ref="AX70:AX76" si="264">SUM(S70:W70)</f>
        <v>873</v>
      </c>
      <c r="AY70" s="274">
        <f t="shared" ref="AY70:AY76" si="265">SUM(X70:AB70)</f>
        <v>932</v>
      </c>
      <c r="AZ70" s="274">
        <f t="shared" ref="AZ70:AZ76" si="266">+AC70</f>
        <v>1032</v>
      </c>
      <c r="BA70" s="274">
        <f t="shared" ref="BA70:BA76" si="267">+AD70</f>
        <v>1045</v>
      </c>
      <c r="BB70" s="274">
        <f t="shared" ref="BB70:BB76" si="268">+AE70</f>
        <v>1117</v>
      </c>
      <c r="BC70" s="274">
        <f t="shared" ref="BC70:BC76" si="269">+AF70</f>
        <v>1138</v>
      </c>
      <c r="BD70" s="274">
        <f t="shared" ref="BD70:BD76" si="270">+AG70</f>
        <v>1167</v>
      </c>
      <c r="BE70" s="274">
        <f t="shared" ref="BE70:BE76" si="271">+AH70</f>
        <v>1098</v>
      </c>
      <c r="BF70" s="274">
        <f t="shared" ref="BF70:BF76" si="272">+AI70</f>
        <v>1027</v>
      </c>
      <c r="BG70" s="274">
        <f t="shared" ref="BG70:BG76" si="273">+AJ70</f>
        <v>906</v>
      </c>
      <c r="BH70" s="274">
        <f t="shared" ref="BH70:BH76" si="274">+AK70</f>
        <v>752</v>
      </c>
      <c r="BI70" s="274">
        <f t="shared" ref="BI70:BI76" si="275">+AL70</f>
        <v>700</v>
      </c>
      <c r="BJ70" s="274">
        <f t="shared" ref="BJ70:BJ76" si="276">+AM70</f>
        <v>646</v>
      </c>
      <c r="BK70" s="274">
        <f t="shared" ref="BK70:BK76" si="277">+AN70</f>
        <v>478</v>
      </c>
      <c r="BL70" s="274">
        <f t="shared" ref="BL70:BL76" si="278">SUM(AO70:AP70)</f>
        <v>530</v>
      </c>
      <c r="BN70" s="131">
        <f t="shared" ref="BN70:BN76" si="279">SUM(I70:N70)</f>
        <v>1073</v>
      </c>
      <c r="BO70" s="131"/>
      <c r="BP70" s="131">
        <f t="shared" ref="BP70:BP76" si="280">SUM(I70:T70)</f>
        <v>2064</v>
      </c>
      <c r="BQ70" s="131">
        <f t="shared" ref="BQ70:BQ76" si="281">SUM(U70:Z70)</f>
        <v>1068</v>
      </c>
      <c r="BR70" s="131">
        <f t="shared" ref="BR70:BR76" si="282">SUM(AA70:AD70)</f>
        <v>2467</v>
      </c>
      <c r="BS70" s="131">
        <f t="shared" ref="BS70:BS76" si="283">SUM(AE70:AJ70)</f>
        <v>6453</v>
      </c>
      <c r="BT70" s="131">
        <f t="shared" ref="BT70:BT76" si="284">SUM(AK70:AP70)</f>
        <v>3106</v>
      </c>
    </row>
    <row r="71" spans="2:72" x14ac:dyDescent="0.25">
      <c r="B71" s="228" t="s">
        <v>69</v>
      </c>
      <c r="C71" s="226" t="s">
        <v>271</v>
      </c>
      <c r="D71" s="230">
        <v>30995</v>
      </c>
      <c r="E71" s="226" t="s">
        <v>74</v>
      </c>
      <c r="F71" s="227" t="s">
        <v>29</v>
      </c>
      <c r="G71" s="226">
        <f t="shared" si="260"/>
        <v>15400</v>
      </c>
      <c r="H71" s="226">
        <f t="shared" si="261"/>
        <v>1090</v>
      </c>
      <c r="I71" s="226">
        <v>121</v>
      </c>
      <c r="J71" s="226">
        <v>161</v>
      </c>
      <c r="K71" s="226">
        <v>178</v>
      </c>
      <c r="L71" s="226">
        <v>203</v>
      </c>
      <c r="M71" s="226">
        <v>211</v>
      </c>
      <c r="N71" s="226">
        <v>216</v>
      </c>
      <c r="O71" s="226">
        <v>165</v>
      </c>
      <c r="P71" s="226">
        <v>158</v>
      </c>
      <c r="Q71" s="226">
        <v>163</v>
      </c>
      <c r="R71" s="226">
        <v>170</v>
      </c>
      <c r="S71" s="226">
        <v>180</v>
      </c>
      <c r="T71" s="226">
        <v>173</v>
      </c>
      <c r="U71" s="226">
        <v>168</v>
      </c>
      <c r="V71" s="226">
        <v>178</v>
      </c>
      <c r="W71" s="226">
        <v>188</v>
      </c>
      <c r="X71" s="226">
        <v>178</v>
      </c>
      <c r="Y71" s="226">
        <v>182</v>
      </c>
      <c r="Z71" s="226">
        <v>191</v>
      </c>
      <c r="AA71" s="226">
        <v>195</v>
      </c>
      <c r="AB71" s="226">
        <v>201</v>
      </c>
      <c r="AC71" s="226">
        <v>1048</v>
      </c>
      <c r="AD71" s="226">
        <v>1062</v>
      </c>
      <c r="AE71" s="226">
        <v>1135</v>
      </c>
      <c r="AF71" s="226">
        <v>1156</v>
      </c>
      <c r="AG71" s="226">
        <v>1185</v>
      </c>
      <c r="AH71" s="226">
        <v>1115</v>
      </c>
      <c r="AI71" s="226">
        <v>1043</v>
      </c>
      <c r="AJ71" s="226">
        <v>920</v>
      </c>
      <c r="AK71" s="226">
        <v>764</v>
      </c>
      <c r="AL71" s="226">
        <v>712</v>
      </c>
      <c r="AM71" s="226">
        <v>656</v>
      </c>
      <c r="AN71" s="226">
        <v>485</v>
      </c>
      <c r="AO71" s="226">
        <v>289</v>
      </c>
      <c r="AP71" s="226">
        <v>250</v>
      </c>
      <c r="AQ71" s="226">
        <v>9</v>
      </c>
      <c r="AR71" s="226">
        <v>69</v>
      </c>
      <c r="AS71" s="226">
        <v>52</v>
      </c>
      <c r="AT71" s="242">
        <v>147</v>
      </c>
      <c r="AU71" s="231"/>
      <c r="AV71" s="274">
        <f t="shared" si="262"/>
        <v>874</v>
      </c>
      <c r="AW71" s="274">
        <f t="shared" si="263"/>
        <v>872</v>
      </c>
      <c r="AX71" s="274">
        <f t="shared" si="264"/>
        <v>887</v>
      </c>
      <c r="AY71" s="274">
        <f t="shared" si="265"/>
        <v>947</v>
      </c>
      <c r="AZ71" s="274">
        <f t="shared" si="266"/>
        <v>1048</v>
      </c>
      <c r="BA71" s="274">
        <f t="shared" si="267"/>
        <v>1062</v>
      </c>
      <c r="BB71" s="274">
        <f t="shared" si="268"/>
        <v>1135</v>
      </c>
      <c r="BC71" s="274">
        <f t="shared" si="269"/>
        <v>1156</v>
      </c>
      <c r="BD71" s="274">
        <f t="shared" si="270"/>
        <v>1185</v>
      </c>
      <c r="BE71" s="274">
        <f t="shared" si="271"/>
        <v>1115</v>
      </c>
      <c r="BF71" s="274">
        <f t="shared" si="272"/>
        <v>1043</v>
      </c>
      <c r="BG71" s="274">
        <f t="shared" si="273"/>
        <v>920</v>
      </c>
      <c r="BH71" s="274">
        <f t="shared" si="274"/>
        <v>764</v>
      </c>
      <c r="BI71" s="274">
        <f t="shared" si="275"/>
        <v>712</v>
      </c>
      <c r="BJ71" s="274">
        <f t="shared" si="276"/>
        <v>656</v>
      </c>
      <c r="BK71" s="274">
        <f t="shared" si="277"/>
        <v>485</v>
      </c>
      <c r="BL71" s="274">
        <f t="shared" si="278"/>
        <v>539</v>
      </c>
      <c r="BN71" s="131">
        <f t="shared" si="279"/>
        <v>1090</v>
      </c>
      <c r="BO71" s="131"/>
      <c r="BP71" s="131">
        <f t="shared" si="280"/>
        <v>2099</v>
      </c>
      <c r="BQ71" s="131">
        <f t="shared" si="281"/>
        <v>1085</v>
      </c>
      <c r="BR71" s="131">
        <f t="shared" si="282"/>
        <v>2506</v>
      </c>
      <c r="BS71" s="131">
        <f t="shared" si="283"/>
        <v>6554</v>
      </c>
      <c r="BT71" s="131">
        <f t="shared" si="284"/>
        <v>3156</v>
      </c>
    </row>
    <row r="72" spans="2:72" x14ac:dyDescent="0.25">
      <c r="B72" s="228" t="s">
        <v>69</v>
      </c>
      <c r="C72" s="226" t="s">
        <v>271</v>
      </c>
      <c r="D72" s="230">
        <v>26522</v>
      </c>
      <c r="E72" s="226" t="s">
        <v>71</v>
      </c>
      <c r="F72" s="227" t="s">
        <v>29</v>
      </c>
      <c r="G72" s="226">
        <f t="shared" si="260"/>
        <v>18875</v>
      </c>
      <c r="H72" s="226">
        <f t="shared" si="261"/>
        <v>1336</v>
      </c>
      <c r="I72" s="226">
        <v>148</v>
      </c>
      <c r="J72" s="226">
        <v>198</v>
      </c>
      <c r="K72" s="226">
        <v>218</v>
      </c>
      <c r="L72" s="226">
        <v>249</v>
      </c>
      <c r="M72" s="226">
        <v>258</v>
      </c>
      <c r="N72" s="226">
        <v>265</v>
      </c>
      <c r="O72" s="226">
        <v>202</v>
      </c>
      <c r="P72" s="226">
        <v>193</v>
      </c>
      <c r="Q72" s="226">
        <v>199</v>
      </c>
      <c r="R72" s="226">
        <v>208</v>
      </c>
      <c r="S72" s="226">
        <v>220</v>
      </c>
      <c r="T72" s="226">
        <v>212</v>
      </c>
      <c r="U72" s="226">
        <v>206</v>
      </c>
      <c r="V72" s="226">
        <v>218</v>
      </c>
      <c r="W72" s="226">
        <v>231</v>
      </c>
      <c r="X72" s="226">
        <v>218</v>
      </c>
      <c r="Y72" s="226">
        <v>223</v>
      </c>
      <c r="Z72" s="226">
        <v>234</v>
      </c>
      <c r="AA72" s="226">
        <v>239</v>
      </c>
      <c r="AB72" s="226">
        <v>247</v>
      </c>
      <c r="AC72" s="226">
        <v>1285</v>
      </c>
      <c r="AD72" s="226">
        <v>1301</v>
      </c>
      <c r="AE72" s="226">
        <v>1391</v>
      </c>
      <c r="AF72" s="226">
        <v>1417</v>
      </c>
      <c r="AG72" s="226">
        <v>1453</v>
      </c>
      <c r="AH72" s="226">
        <v>1367</v>
      </c>
      <c r="AI72" s="226">
        <v>1279</v>
      </c>
      <c r="AJ72" s="226">
        <v>1128</v>
      </c>
      <c r="AK72" s="226">
        <v>937</v>
      </c>
      <c r="AL72" s="226">
        <v>872</v>
      </c>
      <c r="AM72" s="226">
        <v>804</v>
      </c>
      <c r="AN72" s="226">
        <v>595</v>
      </c>
      <c r="AO72" s="226">
        <v>354</v>
      </c>
      <c r="AP72" s="226">
        <v>306</v>
      </c>
      <c r="AQ72" s="226">
        <v>11</v>
      </c>
      <c r="AR72" s="226">
        <v>84</v>
      </c>
      <c r="AS72" s="226">
        <v>63</v>
      </c>
      <c r="AT72" s="242">
        <v>180</v>
      </c>
      <c r="AU72" s="231"/>
      <c r="AV72" s="274">
        <f t="shared" si="262"/>
        <v>1071</v>
      </c>
      <c r="AW72" s="274">
        <f t="shared" si="263"/>
        <v>1067</v>
      </c>
      <c r="AX72" s="274">
        <f t="shared" si="264"/>
        <v>1087</v>
      </c>
      <c r="AY72" s="274">
        <f t="shared" si="265"/>
        <v>1161</v>
      </c>
      <c r="AZ72" s="274">
        <f t="shared" si="266"/>
        <v>1285</v>
      </c>
      <c r="BA72" s="274">
        <f t="shared" si="267"/>
        <v>1301</v>
      </c>
      <c r="BB72" s="274">
        <f t="shared" si="268"/>
        <v>1391</v>
      </c>
      <c r="BC72" s="274">
        <f t="shared" si="269"/>
        <v>1417</v>
      </c>
      <c r="BD72" s="274">
        <f t="shared" si="270"/>
        <v>1453</v>
      </c>
      <c r="BE72" s="274">
        <f t="shared" si="271"/>
        <v>1367</v>
      </c>
      <c r="BF72" s="274">
        <f t="shared" si="272"/>
        <v>1279</v>
      </c>
      <c r="BG72" s="274">
        <f t="shared" si="273"/>
        <v>1128</v>
      </c>
      <c r="BH72" s="274">
        <f t="shared" si="274"/>
        <v>937</v>
      </c>
      <c r="BI72" s="274">
        <f t="shared" si="275"/>
        <v>872</v>
      </c>
      <c r="BJ72" s="274">
        <f t="shared" si="276"/>
        <v>804</v>
      </c>
      <c r="BK72" s="274">
        <f t="shared" si="277"/>
        <v>595</v>
      </c>
      <c r="BL72" s="274">
        <f t="shared" si="278"/>
        <v>660</v>
      </c>
      <c r="BN72" s="131">
        <f t="shared" si="279"/>
        <v>1336</v>
      </c>
      <c r="BO72" s="131"/>
      <c r="BP72" s="131">
        <f t="shared" si="280"/>
        <v>2570</v>
      </c>
      <c r="BQ72" s="131">
        <f t="shared" si="281"/>
        <v>1330</v>
      </c>
      <c r="BR72" s="131">
        <f t="shared" si="282"/>
        <v>3072</v>
      </c>
      <c r="BS72" s="131">
        <f t="shared" si="283"/>
        <v>8035</v>
      </c>
      <c r="BT72" s="131">
        <f t="shared" si="284"/>
        <v>3868</v>
      </c>
    </row>
    <row r="73" spans="2:72" x14ac:dyDescent="0.25">
      <c r="B73" s="228" t="s">
        <v>76</v>
      </c>
      <c r="C73" s="226" t="s">
        <v>271</v>
      </c>
      <c r="D73" s="230">
        <v>5978</v>
      </c>
      <c r="E73" s="226" t="s">
        <v>77</v>
      </c>
      <c r="F73" s="227" t="s">
        <v>48</v>
      </c>
      <c r="G73" s="226">
        <f t="shared" si="260"/>
        <v>8145</v>
      </c>
      <c r="H73" s="226">
        <f t="shared" si="261"/>
        <v>709</v>
      </c>
      <c r="I73" s="226">
        <v>118</v>
      </c>
      <c r="J73" s="226">
        <v>96</v>
      </c>
      <c r="K73" s="226">
        <v>107</v>
      </c>
      <c r="L73" s="226">
        <v>125</v>
      </c>
      <c r="M73" s="226">
        <v>132</v>
      </c>
      <c r="N73" s="226">
        <v>131</v>
      </c>
      <c r="O73" s="226">
        <v>120</v>
      </c>
      <c r="P73" s="226">
        <v>116</v>
      </c>
      <c r="Q73" s="226">
        <v>125</v>
      </c>
      <c r="R73" s="226">
        <v>120</v>
      </c>
      <c r="S73" s="226">
        <v>116</v>
      </c>
      <c r="T73" s="226">
        <v>104</v>
      </c>
      <c r="U73" s="226">
        <v>123</v>
      </c>
      <c r="V73" s="226">
        <v>121</v>
      </c>
      <c r="W73" s="226">
        <v>125</v>
      </c>
      <c r="X73" s="226">
        <v>110</v>
      </c>
      <c r="Y73" s="226">
        <v>111</v>
      </c>
      <c r="Z73" s="226">
        <v>120</v>
      </c>
      <c r="AA73" s="226">
        <v>110</v>
      </c>
      <c r="AB73" s="226">
        <v>123</v>
      </c>
      <c r="AC73" s="226">
        <v>629</v>
      </c>
      <c r="AD73" s="226">
        <v>704</v>
      </c>
      <c r="AE73" s="226">
        <v>687</v>
      </c>
      <c r="AF73" s="226">
        <v>723</v>
      </c>
      <c r="AG73" s="226">
        <v>685</v>
      </c>
      <c r="AH73" s="226">
        <v>559</v>
      </c>
      <c r="AI73" s="226">
        <v>491</v>
      </c>
      <c r="AJ73" s="226">
        <v>366</v>
      </c>
      <c r="AK73" s="226">
        <v>294</v>
      </c>
      <c r="AL73" s="226">
        <v>214</v>
      </c>
      <c r="AM73" s="226">
        <v>175</v>
      </c>
      <c r="AN73" s="226">
        <v>132</v>
      </c>
      <c r="AO73" s="226">
        <v>69</v>
      </c>
      <c r="AP73" s="226">
        <v>64</v>
      </c>
      <c r="AQ73" s="226">
        <v>9</v>
      </c>
      <c r="AR73" s="226">
        <v>57</v>
      </c>
      <c r="AS73" s="226">
        <v>61</v>
      </c>
      <c r="AT73" s="242">
        <v>146</v>
      </c>
      <c r="AU73" s="231"/>
      <c r="AV73" s="274">
        <f t="shared" si="262"/>
        <v>578</v>
      </c>
      <c r="AW73" s="274">
        <f t="shared" si="263"/>
        <v>612</v>
      </c>
      <c r="AX73" s="274">
        <f t="shared" si="264"/>
        <v>589</v>
      </c>
      <c r="AY73" s="274">
        <f t="shared" si="265"/>
        <v>574</v>
      </c>
      <c r="AZ73" s="274">
        <f t="shared" si="266"/>
        <v>629</v>
      </c>
      <c r="BA73" s="274">
        <f t="shared" si="267"/>
        <v>704</v>
      </c>
      <c r="BB73" s="274">
        <f t="shared" si="268"/>
        <v>687</v>
      </c>
      <c r="BC73" s="274">
        <f t="shared" si="269"/>
        <v>723</v>
      </c>
      <c r="BD73" s="274">
        <f t="shared" si="270"/>
        <v>685</v>
      </c>
      <c r="BE73" s="274">
        <f t="shared" si="271"/>
        <v>559</v>
      </c>
      <c r="BF73" s="274">
        <f t="shared" si="272"/>
        <v>491</v>
      </c>
      <c r="BG73" s="274">
        <f t="shared" si="273"/>
        <v>366</v>
      </c>
      <c r="BH73" s="274">
        <f t="shared" si="274"/>
        <v>294</v>
      </c>
      <c r="BI73" s="274">
        <f t="shared" si="275"/>
        <v>214</v>
      </c>
      <c r="BJ73" s="274">
        <f t="shared" si="276"/>
        <v>175</v>
      </c>
      <c r="BK73" s="274">
        <f t="shared" si="277"/>
        <v>132</v>
      </c>
      <c r="BL73" s="274">
        <f t="shared" si="278"/>
        <v>133</v>
      </c>
      <c r="BN73" s="131">
        <f t="shared" si="279"/>
        <v>709</v>
      </c>
      <c r="BO73" s="131"/>
      <c r="BP73" s="131">
        <f t="shared" si="280"/>
        <v>1410</v>
      </c>
      <c r="BQ73" s="131">
        <f t="shared" si="281"/>
        <v>710</v>
      </c>
      <c r="BR73" s="131">
        <f t="shared" si="282"/>
        <v>1566</v>
      </c>
      <c r="BS73" s="131">
        <f t="shared" si="283"/>
        <v>3511</v>
      </c>
      <c r="BT73" s="131">
        <f t="shared" si="284"/>
        <v>948</v>
      </c>
    </row>
    <row r="74" spans="2:72" x14ac:dyDescent="0.25">
      <c r="B74" s="228" t="s">
        <v>76</v>
      </c>
      <c r="C74" s="226" t="s">
        <v>271</v>
      </c>
      <c r="D74" s="230">
        <v>5980</v>
      </c>
      <c r="E74" s="226" t="s">
        <v>79</v>
      </c>
      <c r="F74" s="227" t="s">
        <v>27</v>
      </c>
      <c r="G74" s="226">
        <f t="shared" si="260"/>
        <v>2265</v>
      </c>
      <c r="H74" s="226">
        <f t="shared" si="261"/>
        <v>198</v>
      </c>
      <c r="I74" s="226">
        <v>33</v>
      </c>
      <c r="J74" s="226">
        <v>27</v>
      </c>
      <c r="K74" s="226">
        <v>30</v>
      </c>
      <c r="L74" s="226">
        <v>35</v>
      </c>
      <c r="M74" s="226">
        <v>37</v>
      </c>
      <c r="N74" s="226">
        <v>36</v>
      </c>
      <c r="O74" s="226">
        <v>33</v>
      </c>
      <c r="P74" s="226">
        <v>32</v>
      </c>
      <c r="Q74" s="226">
        <v>35</v>
      </c>
      <c r="R74" s="226">
        <v>33</v>
      </c>
      <c r="S74" s="226">
        <v>32</v>
      </c>
      <c r="T74" s="226">
        <v>29</v>
      </c>
      <c r="U74" s="226">
        <v>34</v>
      </c>
      <c r="V74" s="226">
        <v>34</v>
      </c>
      <c r="W74" s="226">
        <v>35</v>
      </c>
      <c r="X74" s="226">
        <v>30</v>
      </c>
      <c r="Y74" s="226">
        <v>31</v>
      </c>
      <c r="Z74" s="226">
        <v>33</v>
      </c>
      <c r="AA74" s="226">
        <v>31</v>
      </c>
      <c r="AB74" s="226">
        <v>34</v>
      </c>
      <c r="AC74" s="226">
        <v>175</v>
      </c>
      <c r="AD74" s="226">
        <v>196</v>
      </c>
      <c r="AE74" s="226">
        <v>191</v>
      </c>
      <c r="AF74" s="226">
        <v>201</v>
      </c>
      <c r="AG74" s="226">
        <v>191</v>
      </c>
      <c r="AH74" s="226">
        <v>155</v>
      </c>
      <c r="AI74" s="226">
        <v>136</v>
      </c>
      <c r="AJ74" s="226">
        <v>102</v>
      </c>
      <c r="AK74" s="226">
        <v>81</v>
      </c>
      <c r="AL74" s="226">
        <v>59</v>
      </c>
      <c r="AM74" s="226">
        <v>49</v>
      </c>
      <c r="AN74" s="226">
        <v>37</v>
      </c>
      <c r="AO74" s="226">
        <v>20</v>
      </c>
      <c r="AP74" s="226">
        <v>18</v>
      </c>
      <c r="AQ74" s="226">
        <v>3</v>
      </c>
      <c r="AR74" s="226">
        <v>16</v>
      </c>
      <c r="AS74" s="226">
        <v>17</v>
      </c>
      <c r="AT74" s="242">
        <v>40</v>
      </c>
      <c r="AU74" s="231"/>
      <c r="AV74" s="274">
        <f t="shared" si="262"/>
        <v>162</v>
      </c>
      <c r="AW74" s="274">
        <f t="shared" si="263"/>
        <v>169</v>
      </c>
      <c r="AX74" s="274">
        <f t="shared" si="264"/>
        <v>164</v>
      </c>
      <c r="AY74" s="274">
        <f t="shared" si="265"/>
        <v>159</v>
      </c>
      <c r="AZ74" s="274">
        <f t="shared" si="266"/>
        <v>175</v>
      </c>
      <c r="BA74" s="274">
        <f t="shared" si="267"/>
        <v>196</v>
      </c>
      <c r="BB74" s="274">
        <f t="shared" si="268"/>
        <v>191</v>
      </c>
      <c r="BC74" s="274">
        <f t="shared" si="269"/>
        <v>201</v>
      </c>
      <c r="BD74" s="274">
        <f t="shared" si="270"/>
        <v>191</v>
      </c>
      <c r="BE74" s="274">
        <f t="shared" si="271"/>
        <v>155</v>
      </c>
      <c r="BF74" s="274">
        <f t="shared" si="272"/>
        <v>136</v>
      </c>
      <c r="BG74" s="274">
        <f t="shared" si="273"/>
        <v>102</v>
      </c>
      <c r="BH74" s="274">
        <f t="shared" si="274"/>
        <v>81</v>
      </c>
      <c r="BI74" s="274">
        <f t="shared" si="275"/>
        <v>59</v>
      </c>
      <c r="BJ74" s="274">
        <f t="shared" si="276"/>
        <v>49</v>
      </c>
      <c r="BK74" s="274">
        <f t="shared" si="277"/>
        <v>37</v>
      </c>
      <c r="BL74" s="274">
        <f t="shared" si="278"/>
        <v>38</v>
      </c>
      <c r="BN74" s="131">
        <f t="shared" si="279"/>
        <v>198</v>
      </c>
      <c r="BO74" s="131"/>
      <c r="BP74" s="131">
        <f t="shared" si="280"/>
        <v>392</v>
      </c>
      <c r="BQ74" s="131">
        <f t="shared" si="281"/>
        <v>197</v>
      </c>
      <c r="BR74" s="131">
        <f t="shared" si="282"/>
        <v>436</v>
      </c>
      <c r="BS74" s="131">
        <f t="shared" si="283"/>
        <v>976</v>
      </c>
      <c r="BT74" s="131">
        <f t="shared" si="284"/>
        <v>264</v>
      </c>
    </row>
    <row r="75" spans="2:72" x14ac:dyDescent="0.25">
      <c r="B75" s="228" t="s">
        <v>76</v>
      </c>
      <c r="C75" s="226" t="s">
        <v>271</v>
      </c>
      <c r="D75" s="230">
        <v>5979</v>
      </c>
      <c r="E75" s="226" t="s">
        <v>78</v>
      </c>
      <c r="F75" s="227" t="s">
        <v>27</v>
      </c>
      <c r="G75" s="226">
        <f t="shared" si="260"/>
        <v>3091</v>
      </c>
      <c r="H75" s="226">
        <f t="shared" si="261"/>
        <v>269</v>
      </c>
      <c r="I75" s="226">
        <v>45</v>
      </c>
      <c r="J75" s="226">
        <v>37</v>
      </c>
      <c r="K75" s="226">
        <v>41</v>
      </c>
      <c r="L75" s="226">
        <v>47</v>
      </c>
      <c r="M75" s="226">
        <v>50</v>
      </c>
      <c r="N75" s="226">
        <v>49</v>
      </c>
      <c r="O75" s="226">
        <v>45</v>
      </c>
      <c r="P75" s="226">
        <v>44</v>
      </c>
      <c r="Q75" s="226">
        <v>47</v>
      </c>
      <c r="R75" s="226">
        <v>45</v>
      </c>
      <c r="S75" s="226">
        <v>44</v>
      </c>
      <c r="T75" s="226">
        <v>40</v>
      </c>
      <c r="U75" s="226">
        <v>47</v>
      </c>
      <c r="V75" s="226">
        <v>46</v>
      </c>
      <c r="W75" s="226">
        <v>48</v>
      </c>
      <c r="X75" s="226">
        <v>41</v>
      </c>
      <c r="Y75" s="226">
        <v>42</v>
      </c>
      <c r="Z75" s="226">
        <v>45</v>
      </c>
      <c r="AA75" s="226">
        <v>42</v>
      </c>
      <c r="AB75" s="226">
        <v>47</v>
      </c>
      <c r="AC75" s="226">
        <v>239</v>
      </c>
      <c r="AD75" s="226">
        <v>267</v>
      </c>
      <c r="AE75" s="226">
        <v>261</v>
      </c>
      <c r="AF75" s="226">
        <v>275</v>
      </c>
      <c r="AG75" s="226">
        <v>261</v>
      </c>
      <c r="AH75" s="226">
        <v>212</v>
      </c>
      <c r="AI75" s="226">
        <v>186</v>
      </c>
      <c r="AJ75" s="226">
        <v>139</v>
      </c>
      <c r="AK75" s="226">
        <v>111</v>
      </c>
      <c r="AL75" s="226">
        <v>81</v>
      </c>
      <c r="AM75" s="226">
        <v>66</v>
      </c>
      <c r="AN75" s="226">
        <v>50</v>
      </c>
      <c r="AO75" s="226">
        <v>27</v>
      </c>
      <c r="AP75" s="226">
        <v>24</v>
      </c>
      <c r="AQ75" s="226">
        <v>4</v>
      </c>
      <c r="AR75" s="226">
        <v>22</v>
      </c>
      <c r="AS75" s="226">
        <v>23</v>
      </c>
      <c r="AT75" s="242">
        <v>55</v>
      </c>
      <c r="AU75" s="231"/>
      <c r="AV75" s="274">
        <f t="shared" si="262"/>
        <v>220</v>
      </c>
      <c r="AW75" s="274">
        <f t="shared" si="263"/>
        <v>230</v>
      </c>
      <c r="AX75" s="274">
        <f t="shared" si="264"/>
        <v>225</v>
      </c>
      <c r="AY75" s="274">
        <f t="shared" si="265"/>
        <v>217</v>
      </c>
      <c r="AZ75" s="274">
        <f t="shared" si="266"/>
        <v>239</v>
      </c>
      <c r="BA75" s="274">
        <f t="shared" si="267"/>
        <v>267</v>
      </c>
      <c r="BB75" s="274">
        <f t="shared" si="268"/>
        <v>261</v>
      </c>
      <c r="BC75" s="274">
        <f t="shared" si="269"/>
        <v>275</v>
      </c>
      <c r="BD75" s="274">
        <f t="shared" si="270"/>
        <v>261</v>
      </c>
      <c r="BE75" s="274">
        <f t="shared" si="271"/>
        <v>212</v>
      </c>
      <c r="BF75" s="274">
        <f t="shared" si="272"/>
        <v>186</v>
      </c>
      <c r="BG75" s="274">
        <f t="shared" si="273"/>
        <v>139</v>
      </c>
      <c r="BH75" s="274">
        <f t="shared" si="274"/>
        <v>111</v>
      </c>
      <c r="BI75" s="274">
        <f t="shared" si="275"/>
        <v>81</v>
      </c>
      <c r="BJ75" s="274">
        <f t="shared" si="276"/>
        <v>66</v>
      </c>
      <c r="BK75" s="274">
        <f t="shared" si="277"/>
        <v>50</v>
      </c>
      <c r="BL75" s="274">
        <f t="shared" si="278"/>
        <v>51</v>
      </c>
      <c r="BN75" s="131">
        <f t="shared" si="279"/>
        <v>269</v>
      </c>
      <c r="BO75" s="131"/>
      <c r="BP75" s="131">
        <f t="shared" si="280"/>
        <v>534</v>
      </c>
      <c r="BQ75" s="131">
        <f t="shared" si="281"/>
        <v>269</v>
      </c>
      <c r="BR75" s="131">
        <f t="shared" si="282"/>
        <v>595</v>
      </c>
      <c r="BS75" s="131">
        <f t="shared" si="283"/>
        <v>1334</v>
      </c>
      <c r="BT75" s="131">
        <f t="shared" si="284"/>
        <v>359</v>
      </c>
    </row>
    <row r="76" spans="2:72" x14ac:dyDescent="0.25">
      <c r="B76" s="228" t="s">
        <v>76</v>
      </c>
      <c r="C76" s="226" t="s">
        <v>271</v>
      </c>
      <c r="D76" s="230">
        <v>29117</v>
      </c>
      <c r="E76" s="226" t="s">
        <v>248</v>
      </c>
      <c r="F76" s="227" t="s">
        <v>29</v>
      </c>
      <c r="G76" s="226">
        <f t="shared" si="260"/>
        <v>4601</v>
      </c>
      <c r="H76" s="226">
        <f t="shared" si="261"/>
        <v>400</v>
      </c>
      <c r="I76" s="226">
        <v>67</v>
      </c>
      <c r="J76" s="226">
        <v>55</v>
      </c>
      <c r="K76" s="226">
        <v>60</v>
      </c>
      <c r="L76" s="226">
        <v>70</v>
      </c>
      <c r="M76" s="226">
        <v>75</v>
      </c>
      <c r="N76" s="226">
        <v>73</v>
      </c>
      <c r="O76" s="226">
        <v>68</v>
      </c>
      <c r="P76" s="226">
        <v>66</v>
      </c>
      <c r="Q76" s="226">
        <v>70</v>
      </c>
      <c r="R76" s="226">
        <v>68</v>
      </c>
      <c r="S76" s="226">
        <v>66</v>
      </c>
      <c r="T76" s="226">
        <v>59</v>
      </c>
      <c r="U76" s="226">
        <v>69</v>
      </c>
      <c r="V76" s="226">
        <v>69</v>
      </c>
      <c r="W76" s="226">
        <v>71</v>
      </c>
      <c r="X76" s="226">
        <v>61</v>
      </c>
      <c r="Y76" s="226">
        <v>63</v>
      </c>
      <c r="Z76" s="226">
        <v>67</v>
      </c>
      <c r="AA76" s="226">
        <v>63</v>
      </c>
      <c r="AB76" s="226">
        <v>69</v>
      </c>
      <c r="AC76" s="226">
        <v>356</v>
      </c>
      <c r="AD76" s="226">
        <v>397</v>
      </c>
      <c r="AE76" s="226">
        <v>388</v>
      </c>
      <c r="AF76" s="226">
        <v>409</v>
      </c>
      <c r="AG76" s="226">
        <v>388</v>
      </c>
      <c r="AH76" s="226">
        <v>315</v>
      </c>
      <c r="AI76" s="226">
        <v>277</v>
      </c>
      <c r="AJ76" s="226">
        <v>207</v>
      </c>
      <c r="AK76" s="226">
        <v>165</v>
      </c>
      <c r="AL76" s="226">
        <v>121</v>
      </c>
      <c r="AM76" s="226">
        <v>99</v>
      </c>
      <c r="AN76" s="226">
        <v>74</v>
      </c>
      <c r="AO76" s="226">
        <v>40</v>
      </c>
      <c r="AP76" s="226">
        <v>36</v>
      </c>
      <c r="AQ76" s="226">
        <v>5</v>
      </c>
      <c r="AR76" s="226">
        <v>33</v>
      </c>
      <c r="AS76" s="226">
        <v>34</v>
      </c>
      <c r="AT76" s="242">
        <v>82</v>
      </c>
      <c r="AU76" s="231"/>
      <c r="AV76" s="274">
        <f t="shared" si="262"/>
        <v>327</v>
      </c>
      <c r="AW76" s="274">
        <f t="shared" si="263"/>
        <v>345</v>
      </c>
      <c r="AX76" s="274">
        <f t="shared" si="264"/>
        <v>334</v>
      </c>
      <c r="AY76" s="274">
        <f t="shared" si="265"/>
        <v>323</v>
      </c>
      <c r="AZ76" s="274">
        <f t="shared" si="266"/>
        <v>356</v>
      </c>
      <c r="BA76" s="274">
        <f t="shared" si="267"/>
        <v>397</v>
      </c>
      <c r="BB76" s="274">
        <f t="shared" si="268"/>
        <v>388</v>
      </c>
      <c r="BC76" s="274">
        <f t="shared" si="269"/>
        <v>409</v>
      </c>
      <c r="BD76" s="274">
        <f t="shared" si="270"/>
        <v>388</v>
      </c>
      <c r="BE76" s="274">
        <f t="shared" si="271"/>
        <v>315</v>
      </c>
      <c r="BF76" s="274">
        <f t="shared" si="272"/>
        <v>277</v>
      </c>
      <c r="BG76" s="274">
        <f t="shared" si="273"/>
        <v>207</v>
      </c>
      <c r="BH76" s="274">
        <f t="shared" si="274"/>
        <v>165</v>
      </c>
      <c r="BI76" s="274">
        <f t="shared" si="275"/>
        <v>121</v>
      </c>
      <c r="BJ76" s="274">
        <f t="shared" si="276"/>
        <v>99</v>
      </c>
      <c r="BK76" s="274">
        <f t="shared" si="277"/>
        <v>74</v>
      </c>
      <c r="BL76" s="274">
        <f t="shared" si="278"/>
        <v>76</v>
      </c>
      <c r="BN76" s="131">
        <f t="shared" si="279"/>
        <v>400</v>
      </c>
      <c r="BO76" s="131"/>
      <c r="BP76" s="131">
        <f t="shared" si="280"/>
        <v>797</v>
      </c>
      <c r="BQ76" s="131">
        <f t="shared" si="281"/>
        <v>400</v>
      </c>
      <c r="BR76" s="131">
        <f t="shared" si="282"/>
        <v>885</v>
      </c>
      <c r="BS76" s="131">
        <f t="shared" si="283"/>
        <v>1984</v>
      </c>
      <c r="BT76" s="131">
        <f t="shared" si="284"/>
        <v>535</v>
      </c>
    </row>
    <row r="77" spans="2:72" ht="15.75" thickBot="1" x14ac:dyDescent="0.3">
      <c r="B77" s="153" t="s">
        <v>76</v>
      </c>
      <c r="C77" s="226" t="s">
        <v>271</v>
      </c>
      <c r="D77" s="230">
        <v>29044</v>
      </c>
      <c r="E77" s="151" t="s">
        <v>80</v>
      </c>
      <c r="F77" s="227" t="s">
        <v>27</v>
      </c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2"/>
      <c r="AQ77" s="232"/>
      <c r="AR77" s="232"/>
      <c r="AS77" s="232"/>
      <c r="AT77" s="244"/>
      <c r="AU77" s="234"/>
      <c r="AV77" s="276"/>
      <c r="AW77" s="276"/>
      <c r="AX77" s="276"/>
      <c r="AY77" s="276"/>
      <c r="AZ77" s="274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</row>
    <row r="78" spans="2:72" ht="15.75" thickBot="1" x14ac:dyDescent="0.3">
      <c r="B78" s="166" t="s">
        <v>0</v>
      </c>
      <c r="C78" s="167" t="s">
        <v>269</v>
      </c>
      <c r="D78" s="144" t="s">
        <v>1</v>
      </c>
      <c r="E78" s="144" t="s">
        <v>192</v>
      </c>
      <c r="F78" s="145"/>
      <c r="G78" s="144">
        <f>SUM(G79:G99)</f>
        <v>65839</v>
      </c>
      <c r="H78" s="144">
        <f t="shared" ref="H78:BS78" si="285">SUM(H79:H99)</f>
        <v>4903</v>
      </c>
      <c r="I78" s="144">
        <f t="shared" si="285"/>
        <v>651</v>
      </c>
      <c r="J78" s="144">
        <f t="shared" si="285"/>
        <v>726</v>
      </c>
      <c r="K78" s="144">
        <f t="shared" si="285"/>
        <v>790</v>
      </c>
      <c r="L78" s="144">
        <f t="shared" si="285"/>
        <v>866</v>
      </c>
      <c r="M78" s="144">
        <f t="shared" si="285"/>
        <v>887</v>
      </c>
      <c r="N78" s="144">
        <f t="shared" si="285"/>
        <v>983</v>
      </c>
      <c r="O78" s="144">
        <f t="shared" si="285"/>
        <v>851</v>
      </c>
      <c r="P78" s="144">
        <f t="shared" si="285"/>
        <v>818</v>
      </c>
      <c r="Q78" s="144">
        <f t="shared" si="285"/>
        <v>828</v>
      </c>
      <c r="R78" s="144">
        <f t="shared" si="285"/>
        <v>868</v>
      </c>
      <c r="S78" s="144">
        <f t="shared" si="285"/>
        <v>838</v>
      </c>
      <c r="T78" s="144">
        <f t="shared" si="285"/>
        <v>845</v>
      </c>
      <c r="U78" s="144">
        <f t="shared" si="285"/>
        <v>839</v>
      </c>
      <c r="V78" s="144">
        <f t="shared" si="285"/>
        <v>851</v>
      </c>
      <c r="W78" s="144">
        <f t="shared" si="285"/>
        <v>852</v>
      </c>
      <c r="X78" s="144">
        <f t="shared" si="285"/>
        <v>897</v>
      </c>
      <c r="Y78" s="144">
        <f t="shared" si="285"/>
        <v>893</v>
      </c>
      <c r="Z78" s="144">
        <f t="shared" si="285"/>
        <v>898</v>
      </c>
      <c r="AA78" s="144">
        <f t="shared" si="285"/>
        <v>947</v>
      </c>
      <c r="AB78" s="144">
        <f t="shared" si="285"/>
        <v>946</v>
      </c>
      <c r="AC78" s="144">
        <f t="shared" si="285"/>
        <v>4894</v>
      </c>
      <c r="AD78" s="144">
        <f t="shared" si="285"/>
        <v>5578</v>
      </c>
      <c r="AE78" s="144">
        <f t="shared" si="285"/>
        <v>5455</v>
      </c>
      <c r="AF78" s="144">
        <f t="shared" si="285"/>
        <v>5424</v>
      </c>
      <c r="AG78" s="144">
        <f t="shared" si="285"/>
        <v>5202</v>
      </c>
      <c r="AH78" s="144">
        <f t="shared" si="285"/>
        <v>4718</v>
      </c>
      <c r="AI78" s="144">
        <f t="shared" si="285"/>
        <v>4147</v>
      </c>
      <c r="AJ78" s="144">
        <f t="shared" si="285"/>
        <v>3765</v>
      </c>
      <c r="AK78" s="144">
        <f t="shared" si="285"/>
        <v>2817</v>
      </c>
      <c r="AL78" s="144">
        <f t="shared" si="285"/>
        <v>2244</v>
      </c>
      <c r="AM78" s="144">
        <f t="shared" si="285"/>
        <v>1813</v>
      </c>
      <c r="AN78" s="144">
        <f t="shared" si="285"/>
        <v>1241</v>
      </c>
      <c r="AO78" s="144">
        <f t="shared" si="285"/>
        <v>767</v>
      </c>
      <c r="AP78" s="144">
        <f t="shared" si="285"/>
        <v>700</v>
      </c>
      <c r="AQ78" s="144">
        <f t="shared" si="285"/>
        <v>42</v>
      </c>
      <c r="AR78" s="144">
        <f t="shared" si="285"/>
        <v>326</v>
      </c>
      <c r="AS78" s="144">
        <f t="shared" si="285"/>
        <v>327</v>
      </c>
      <c r="AT78" s="239">
        <f t="shared" si="285"/>
        <v>788</v>
      </c>
      <c r="AU78" s="231"/>
      <c r="AV78" s="275">
        <f t="shared" si="285"/>
        <v>3920</v>
      </c>
      <c r="AW78" s="275">
        <f t="shared" si="285"/>
        <v>4348</v>
      </c>
      <c r="AX78" s="275">
        <f t="shared" si="285"/>
        <v>4225</v>
      </c>
      <c r="AY78" s="275">
        <f t="shared" si="285"/>
        <v>4581</v>
      </c>
      <c r="AZ78" s="275">
        <f t="shared" si="285"/>
        <v>4894</v>
      </c>
      <c r="BA78" s="275">
        <f t="shared" si="285"/>
        <v>5578</v>
      </c>
      <c r="BB78" s="275">
        <f t="shared" si="285"/>
        <v>5455</v>
      </c>
      <c r="BC78" s="275">
        <f t="shared" si="285"/>
        <v>5424</v>
      </c>
      <c r="BD78" s="275">
        <f t="shared" si="285"/>
        <v>5202</v>
      </c>
      <c r="BE78" s="275">
        <f t="shared" si="285"/>
        <v>4718</v>
      </c>
      <c r="BF78" s="275">
        <f t="shared" si="285"/>
        <v>4147</v>
      </c>
      <c r="BG78" s="275">
        <f t="shared" si="285"/>
        <v>3765</v>
      </c>
      <c r="BH78" s="275">
        <f t="shared" si="285"/>
        <v>2817</v>
      </c>
      <c r="BI78" s="275">
        <f t="shared" si="285"/>
        <v>2244</v>
      </c>
      <c r="BJ78" s="275">
        <f t="shared" si="285"/>
        <v>1813</v>
      </c>
      <c r="BK78" s="275">
        <f t="shared" si="285"/>
        <v>1241</v>
      </c>
      <c r="BL78" s="275">
        <f t="shared" si="285"/>
        <v>1467</v>
      </c>
      <c r="BN78" s="275">
        <f t="shared" si="285"/>
        <v>4903</v>
      </c>
      <c r="BO78" s="275">
        <f t="shared" si="285"/>
        <v>0</v>
      </c>
      <c r="BP78" s="275">
        <f t="shared" si="285"/>
        <v>9951</v>
      </c>
      <c r="BQ78" s="275">
        <f t="shared" si="285"/>
        <v>5230</v>
      </c>
      <c r="BR78" s="275">
        <f t="shared" si="285"/>
        <v>12365</v>
      </c>
      <c r="BS78" s="275">
        <f t="shared" si="285"/>
        <v>28711</v>
      </c>
      <c r="BT78" s="275">
        <f t="shared" ref="BT78" si="286">SUM(BT79:BT99)</f>
        <v>9582</v>
      </c>
    </row>
    <row r="79" spans="2:72" x14ac:dyDescent="0.25">
      <c r="B79" s="146" t="s">
        <v>20</v>
      </c>
      <c r="C79" s="147" t="s">
        <v>272</v>
      </c>
      <c r="D79" s="158">
        <v>5864</v>
      </c>
      <c r="E79" s="147" t="s">
        <v>95</v>
      </c>
      <c r="F79" s="148" t="s">
        <v>29</v>
      </c>
      <c r="G79" s="147">
        <f t="shared" ref="G79:G83" si="287">SUM(I79:AP79)</f>
        <v>2727</v>
      </c>
      <c r="H79" s="147">
        <f t="shared" ref="H79:H83" si="288">SUM(I79:N79)</f>
        <v>193</v>
      </c>
      <c r="I79" s="147">
        <v>26</v>
      </c>
      <c r="J79" s="147">
        <v>28</v>
      </c>
      <c r="K79" s="147">
        <v>30</v>
      </c>
      <c r="L79" s="147">
        <v>36</v>
      </c>
      <c r="M79" s="147">
        <v>35</v>
      </c>
      <c r="N79" s="147">
        <v>38</v>
      </c>
      <c r="O79" s="147">
        <v>40</v>
      </c>
      <c r="P79" s="147">
        <v>37</v>
      </c>
      <c r="Q79" s="147">
        <v>38</v>
      </c>
      <c r="R79" s="147">
        <v>38</v>
      </c>
      <c r="S79" s="147">
        <v>38</v>
      </c>
      <c r="T79" s="147">
        <v>38</v>
      </c>
      <c r="U79" s="147">
        <v>38</v>
      </c>
      <c r="V79" s="147">
        <v>37</v>
      </c>
      <c r="W79" s="147">
        <v>37</v>
      </c>
      <c r="X79" s="147">
        <v>38</v>
      </c>
      <c r="Y79" s="147">
        <v>39</v>
      </c>
      <c r="Z79" s="147">
        <v>39</v>
      </c>
      <c r="AA79" s="147">
        <v>42</v>
      </c>
      <c r="AB79" s="147">
        <v>42</v>
      </c>
      <c r="AC79" s="147">
        <v>216</v>
      </c>
      <c r="AD79" s="147">
        <v>249</v>
      </c>
      <c r="AE79" s="147">
        <v>241</v>
      </c>
      <c r="AF79" s="147">
        <v>230</v>
      </c>
      <c r="AG79" s="147">
        <v>211</v>
      </c>
      <c r="AH79" s="147">
        <v>181</v>
      </c>
      <c r="AI79" s="147">
        <v>162</v>
      </c>
      <c r="AJ79" s="147">
        <v>148</v>
      </c>
      <c r="AK79" s="147">
        <v>109</v>
      </c>
      <c r="AL79" s="147">
        <v>85</v>
      </c>
      <c r="AM79" s="147">
        <v>65</v>
      </c>
      <c r="AN79" s="147">
        <v>44</v>
      </c>
      <c r="AO79" s="147">
        <v>27</v>
      </c>
      <c r="AP79" s="147">
        <v>25</v>
      </c>
      <c r="AQ79" s="147">
        <v>2</v>
      </c>
      <c r="AR79" s="147">
        <v>13</v>
      </c>
      <c r="AS79" s="147">
        <v>13</v>
      </c>
      <c r="AT79" s="242">
        <v>31</v>
      </c>
      <c r="AU79" s="231"/>
      <c r="AV79" s="274">
        <f t="shared" ref="AV79:AV83" si="289">SUM(I79:M79)</f>
        <v>155</v>
      </c>
      <c r="AW79" s="274">
        <f t="shared" ref="AW79:AW83" si="290">SUM(N79:R79)</f>
        <v>191</v>
      </c>
      <c r="AX79" s="274">
        <f t="shared" ref="AX79:AX83" si="291">SUM(S79:W79)</f>
        <v>188</v>
      </c>
      <c r="AY79" s="274">
        <f t="shared" ref="AY79:AY83" si="292">SUM(X79:AB79)</f>
        <v>200</v>
      </c>
      <c r="AZ79" s="274">
        <f t="shared" ref="AZ79:AZ83" si="293">+AC79</f>
        <v>216</v>
      </c>
      <c r="BA79" s="274">
        <f t="shared" ref="BA79:BA83" si="294">+AD79</f>
        <v>249</v>
      </c>
      <c r="BB79" s="274">
        <f t="shared" ref="BB79:BB83" si="295">+AE79</f>
        <v>241</v>
      </c>
      <c r="BC79" s="274">
        <f t="shared" ref="BC79:BC83" si="296">+AF79</f>
        <v>230</v>
      </c>
      <c r="BD79" s="274">
        <f t="shared" ref="BD79:BD83" si="297">+AG79</f>
        <v>211</v>
      </c>
      <c r="BE79" s="274">
        <f t="shared" ref="BE79:BE83" si="298">+AH79</f>
        <v>181</v>
      </c>
      <c r="BF79" s="274">
        <f t="shared" ref="BF79:BF83" si="299">+AI79</f>
        <v>162</v>
      </c>
      <c r="BG79" s="274">
        <f t="shared" ref="BG79:BG83" si="300">+AJ79</f>
        <v>148</v>
      </c>
      <c r="BH79" s="274">
        <f t="shared" ref="BH79:BH83" si="301">+AK79</f>
        <v>109</v>
      </c>
      <c r="BI79" s="274">
        <f t="shared" ref="BI79:BI83" si="302">+AL79</f>
        <v>85</v>
      </c>
      <c r="BJ79" s="274">
        <f t="shared" ref="BJ79:BJ83" si="303">+AM79</f>
        <v>65</v>
      </c>
      <c r="BK79" s="274">
        <f t="shared" ref="BK79:BK83" si="304">+AN79</f>
        <v>44</v>
      </c>
      <c r="BL79" s="274">
        <f t="shared" ref="BL79:BL83" si="305">SUM(AO79:AP79)</f>
        <v>52</v>
      </c>
      <c r="BN79" s="131">
        <f t="shared" ref="BN79:BN83" si="306">SUM(I79:N79)</f>
        <v>193</v>
      </c>
      <c r="BO79" s="131"/>
      <c r="BP79" s="131">
        <f t="shared" ref="BP79:BP83" si="307">SUM(I79:T79)</f>
        <v>422</v>
      </c>
      <c r="BQ79" s="131">
        <f t="shared" ref="BQ79:BQ83" si="308">SUM(U79:Z79)</f>
        <v>228</v>
      </c>
      <c r="BR79" s="131">
        <f t="shared" ref="BR79:BR83" si="309">SUM(AA79:AD79)</f>
        <v>549</v>
      </c>
      <c r="BS79" s="131">
        <f t="shared" ref="BS79:BS83" si="310">SUM(AE79:AJ79)</f>
        <v>1173</v>
      </c>
      <c r="BT79" s="131">
        <f t="shared" ref="BT79:BT83" si="311">SUM(AK79:AP79)</f>
        <v>355</v>
      </c>
    </row>
    <row r="80" spans="2:72" x14ac:dyDescent="0.25">
      <c r="B80" s="228" t="s">
        <v>20</v>
      </c>
      <c r="C80" s="226" t="s">
        <v>272</v>
      </c>
      <c r="D80" s="230">
        <v>5861</v>
      </c>
      <c r="E80" s="226" t="s">
        <v>92</v>
      </c>
      <c r="F80" s="227" t="s">
        <v>29</v>
      </c>
      <c r="G80" s="226">
        <f t="shared" si="287"/>
        <v>4497</v>
      </c>
      <c r="H80" s="226">
        <f t="shared" si="288"/>
        <v>318</v>
      </c>
      <c r="I80" s="226">
        <v>43</v>
      </c>
      <c r="J80" s="226">
        <v>47</v>
      </c>
      <c r="K80" s="226">
        <v>49</v>
      </c>
      <c r="L80" s="226">
        <v>59</v>
      </c>
      <c r="M80" s="226">
        <v>57</v>
      </c>
      <c r="N80" s="226">
        <v>63</v>
      </c>
      <c r="O80" s="226">
        <v>66</v>
      </c>
      <c r="P80" s="226">
        <v>61</v>
      </c>
      <c r="Q80" s="226">
        <v>63</v>
      </c>
      <c r="R80" s="226">
        <v>63</v>
      </c>
      <c r="S80" s="226">
        <v>62</v>
      </c>
      <c r="T80" s="226">
        <v>63</v>
      </c>
      <c r="U80" s="226">
        <v>62</v>
      </c>
      <c r="V80" s="226">
        <v>61</v>
      </c>
      <c r="W80" s="226">
        <v>62</v>
      </c>
      <c r="X80" s="226">
        <v>62</v>
      </c>
      <c r="Y80" s="226">
        <v>64</v>
      </c>
      <c r="Z80" s="226">
        <v>65</v>
      </c>
      <c r="AA80" s="226">
        <v>69</v>
      </c>
      <c r="AB80" s="226">
        <v>70</v>
      </c>
      <c r="AC80" s="226">
        <v>357</v>
      </c>
      <c r="AD80" s="226">
        <v>411</v>
      </c>
      <c r="AE80" s="226">
        <v>397</v>
      </c>
      <c r="AF80" s="226">
        <v>380</v>
      </c>
      <c r="AG80" s="226">
        <v>348</v>
      </c>
      <c r="AH80" s="226">
        <v>298</v>
      </c>
      <c r="AI80" s="226">
        <v>266</v>
      </c>
      <c r="AJ80" s="226">
        <v>244</v>
      </c>
      <c r="AK80" s="226">
        <v>180</v>
      </c>
      <c r="AL80" s="226">
        <v>141</v>
      </c>
      <c r="AM80" s="226">
        <v>107</v>
      </c>
      <c r="AN80" s="226">
        <v>72</v>
      </c>
      <c r="AO80" s="226">
        <v>44</v>
      </c>
      <c r="AP80" s="226">
        <v>41</v>
      </c>
      <c r="AQ80" s="226">
        <v>3</v>
      </c>
      <c r="AR80" s="226">
        <v>21</v>
      </c>
      <c r="AS80" s="226">
        <v>22</v>
      </c>
      <c r="AT80" s="242">
        <v>51</v>
      </c>
      <c r="AU80" s="231"/>
      <c r="AV80" s="274">
        <f t="shared" si="289"/>
        <v>255</v>
      </c>
      <c r="AW80" s="274">
        <f t="shared" si="290"/>
        <v>316</v>
      </c>
      <c r="AX80" s="274">
        <f t="shared" si="291"/>
        <v>310</v>
      </c>
      <c r="AY80" s="274">
        <f t="shared" si="292"/>
        <v>330</v>
      </c>
      <c r="AZ80" s="274">
        <f t="shared" si="293"/>
        <v>357</v>
      </c>
      <c r="BA80" s="274">
        <f t="shared" si="294"/>
        <v>411</v>
      </c>
      <c r="BB80" s="274">
        <f t="shared" si="295"/>
        <v>397</v>
      </c>
      <c r="BC80" s="274">
        <f t="shared" si="296"/>
        <v>380</v>
      </c>
      <c r="BD80" s="274">
        <f t="shared" si="297"/>
        <v>348</v>
      </c>
      <c r="BE80" s="274">
        <f t="shared" si="298"/>
        <v>298</v>
      </c>
      <c r="BF80" s="274">
        <f t="shared" si="299"/>
        <v>266</v>
      </c>
      <c r="BG80" s="274">
        <f t="shared" si="300"/>
        <v>244</v>
      </c>
      <c r="BH80" s="274">
        <f t="shared" si="301"/>
        <v>180</v>
      </c>
      <c r="BI80" s="274">
        <f t="shared" si="302"/>
        <v>141</v>
      </c>
      <c r="BJ80" s="274">
        <f t="shared" si="303"/>
        <v>107</v>
      </c>
      <c r="BK80" s="274">
        <f t="shared" si="304"/>
        <v>72</v>
      </c>
      <c r="BL80" s="274">
        <f t="shared" si="305"/>
        <v>85</v>
      </c>
      <c r="BN80" s="131">
        <f t="shared" si="306"/>
        <v>318</v>
      </c>
      <c r="BO80" s="131"/>
      <c r="BP80" s="131">
        <f t="shared" si="307"/>
        <v>696</v>
      </c>
      <c r="BQ80" s="131">
        <f t="shared" si="308"/>
        <v>376</v>
      </c>
      <c r="BR80" s="131">
        <f t="shared" si="309"/>
        <v>907</v>
      </c>
      <c r="BS80" s="131">
        <f t="shared" si="310"/>
        <v>1933</v>
      </c>
      <c r="BT80" s="131">
        <f t="shared" si="311"/>
        <v>585</v>
      </c>
    </row>
    <row r="81" spans="2:72" x14ac:dyDescent="0.25">
      <c r="B81" s="228" t="s">
        <v>20</v>
      </c>
      <c r="C81" s="226" t="s">
        <v>272</v>
      </c>
      <c r="D81" s="230">
        <v>5870</v>
      </c>
      <c r="E81" s="226" t="s">
        <v>101</v>
      </c>
      <c r="F81" s="227" t="s">
        <v>27</v>
      </c>
      <c r="G81" s="226">
        <f t="shared" si="287"/>
        <v>2032</v>
      </c>
      <c r="H81" s="226">
        <f t="shared" si="288"/>
        <v>144</v>
      </c>
      <c r="I81" s="226">
        <v>19</v>
      </c>
      <c r="J81" s="226">
        <v>21</v>
      </c>
      <c r="K81" s="226">
        <v>22</v>
      </c>
      <c r="L81" s="226">
        <v>27</v>
      </c>
      <c r="M81" s="226">
        <v>26</v>
      </c>
      <c r="N81" s="226">
        <v>29</v>
      </c>
      <c r="O81" s="226">
        <v>30</v>
      </c>
      <c r="P81" s="226">
        <v>27</v>
      </c>
      <c r="Q81" s="226">
        <v>28</v>
      </c>
      <c r="R81" s="226">
        <v>29</v>
      </c>
      <c r="S81" s="226">
        <v>28</v>
      </c>
      <c r="T81" s="226">
        <v>28</v>
      </c>
      <c r="U81" s="226">
        <v>28</v>
      </c>
      <c r="V81" s="226">
        <v>28</v>
      </c>
      <c r="W81" s="226">
        <v>28</v>
      </c>
      <c r="X81" s="226">
        <v>28</v>
      </c>
      <c r="Y81" s="226">
        <v>29</v>
      </c>
      <c r="Z81" s="226">
        <v>29</v>
      </c>
      <c r="AA81" s="226">
        <v>31</v>
      </c>
      <c r="AB81" s="226">
        <v>32</v>
      </c>
      <c r="AC81" s="226">
        <v>161</v>
      </c>
      <c r="AD81" s="226">
        <v>186</v>
      </c>
      <c r="AE81" s="226">
        <v>179</v>
      </c>
      <c r="AF81" s="226">
        <v>172</v>
      </c>
      <c r="AG81" s="226">
        <v>157</v>
      </c>
      <c r="AH81" s="226">
        <v>135</v>
      </c>
      <c r="AI81" s="226">
        <v>120</v>
      </c>
      <c r="AJ81" s="226">
        <v>110</v>
      </c>
      <c r="AK81" s="226">
        <v>81</v>
      </c>
      <c r="AL81" s="226">
        <v>64</v>
      </c>
      <c r="AM81" s="226">
        <v>48</v>
      </c>
      <c r="AN81" s="226">
        <v>33</v>
      </c>
      <c r="AO81" s="226">
        <v>20</v>
      </c>
      <c r="AP81" s="226">
        <v>19</v>
      </c>
      <c r="AQ81" s="226">
        <v>1</v>
      </c>
      <c r="AR81" s="226">
        <v>9</v>
      </c>
      <c r="AS81" s="226">
        <v>10</v>
      </c>
      <c r="AT81" s="242">
        <v>23</v>
      </c>
      <c r="AU81" s="231"/>
      <c r="AV81" s="274">
        <f t="shared" si="289"/>
        <v>115</v>
      </c>
      <c r="AW81" s="274">
        <f t="shared" si="290"/>
        <v>143</v>
      </c>
      <c r="AX81" s="274">
        <f t="shared" si="291"/>
        <v>140</v>
      </c>
      <c r="AY81" s="274">
        <f t="shared" si="292"/>
        <v>149</v>
      </c>
      <c r="AZ81" s="274">
        <f t="shared" si="293"/>
        <v>161</v>
      </c>
      <c r="BA81" s="274">
        <f t="shared" si="294"/>
        <v>186</v>
      </c>
      <c r="BB81" s="274">
        <f t="shared" si="295"/>
        <v>179</v>
      </c>
      <c r="BC81" s="274">
        <f t="shared" si="296"/>
        <v>172</v>
      </c>
      <c r="BD81" s="274">
        <f t="shared" si="297"/>
        <v>157</v>
      </c>
      <c r="BE81" s="274">
        <f t="shared" si="298"/>
        <v>135</v>
      </c>
      <c r="BF81" s="274">
        <f t="shared" si="299"/>
        <v>120</v>
      </c>
      <c r="BG81" s="274">
        <f t="shared" si="300"/>
        <v>110</v>
      </c>
      <c r="BH81" s="274">
        <f t="shared" si="301"/>
        <v>81</v>
      </c>
      <c r="BI81" s="274">
        <f t="shared" si="302"/>
        <v>64</v>
      </c>
      <c r="BJ81" s="274">
        <f t="shared" si="303"/>
        <v>48</v>
      </c>
      <c r="BK81" s="274">
        <f t="shared" si="304"/>
        <v>33</v>
      </c>
      <c r="BL81" s="274">
        <f t="shared" si="305"/>
        <v>39</v>
      </c>
      <c r="BN81" s="131">
        <f t="shared" si="306"/>
        <v>144</v>
      </c>
      <c r="BO81" s="131"/>
      <c r="BP81" s="131">
        <f t="shared" si="307"/>
        <v>314</v>
      </c>
      <c r="BQ81" s="131">
        <f t="shared" si="308"/>
        <v>170</v>
      </c>
      <c r="BR81" s="131">
        <f t="shared" si="309"/>
        <v>410</v>
      </c>
      <c r="BS81" s="131">
        <f t="shared" si="310"/>
        <v>873</v>
      </c>
      <c r="BT81" s="131">
        <f t="shared" si="311"/>
        <v>265</v>
      </c>
    </row>
    <row r="82" spans="2:72" x14ac:dyDescent="0.25">
      <c r="B82" s="228" t="s">
        <v>20</v>
      </c>
      <c r="C82" s="226" t="s">
        <v>272</v>
      </c>
      <c r="D82" s="230">
        <v>5867</v>
      </c>
      <c r="E82" s="226" t="s">
        <v>98</v>
      </c>
      <c r="F82" s="227" t="s">
        <v>27</v>
      </c>
      <c r="G82" s="226">
        <f t="shared" si="287"/>
        <v>1228</v>
      </c>
      <c r="H82" s="226">
        <f t="shared" si="288"/>
        <v>87</v>
      </c>
      <c r="I82" s="226">
        <v>12</v>
      </c>
      <c r="J82" s="226">
        <v>13</v>
      </c>
      <c r="K82" s="226">
        <v>13</v>
      </c>
      <c r="L82" s="226">
        <v>16</v>
      </c>
      <c r="M82" s="226">
        <v>16</v>
      </c>
      <c r="N82" s="226">
        <v>17</v>
      </c>
      <c r="O82" s="226">
        <v>18</v>
      </c>
      <c r="P82" s="226">
        <v>17</v>
      </c>
      <c r="Q82" s="226">
        <v>17</v>
      </c>
      <c r="R82" s="226">
        <v>17</v>
      </c>
      <c r="S82" s="226">
        <v>17</v>
      </c>
      <c r="T82" s="226">
        <v>17</v>
      </c>
      <c r="U82" s="226">
        <v>17</v>
      </c>
      <c r="V82" s="226">
        <v>17</v>
      </c>
      <c r="W82" s="226">
        <v>17</v>
      </c>
      <c r="X82" s="226">
        <v>17</v>
      </c>
      <c r="Y82" s="226">
        <v>17</v>
      </c>
      <c r="Z82" s="226">
        <v>18</v>
      </c>
      <c r="AA82" s="226">
        <v>19</v>
      </c>
      <c r="AB82" s="226">
        <v>19</v>
      </c>
      <c r="AC82" s="226">
        <v>97</v>
      </c>
      <c r="AD82" s="226">
        <v>112</v>
      </c>
      <c r="AE82" s="226">
        <v>108</v>
      </c>
      <c r="AF82" s="226">
        <v>104</v>
      </c>
      <c r="AG82" s="226">
        <v>95</v>
      </c>
      <c r="AH82" s="226">
        <v>81</v>
      </c>
      <c r="AI82" s="226">
        <v>73</v>
      </c>
      <c r="AJ82" s="226">
        <v>67</v>
      </c>
      <c r="AK82" s="226">
        <v>49</v>
      </c>
      <c r="AL82" s="226">
        <v>39</v>
      </c>
      <c r="AM82" s="226">
        <v>29</v>
      </c>
      <c r="AN82" s="226">
        <v>20</v>
      </c>
      <c r="AO82" s="226">
        <v>12</v>
      </c>
      <c r="AP82" s="226">
        <v>11</v>
      </c>
      <c r="AQ82" s="226">
        <v>1</v>
      </c>
      <c r="AR82" s="226">
        <v>6</v>
      </c>
      <c r="AS82" s="226">
        <v>6</v>
      </c>
      <c r="AT82" s="242">
        <v>14</v>
      </c>
      <c r="AU82" s="231"/>
      <c r="AV82" s="274">
        <f t="shared" si="289"/>
        <v>70</v>
      </c>
      <c r="AW82" s="274">
        <f t="shared" si="290"/>
        <v>86</v>
      </c>
      <c r="AX82" s="274">
        <f t="shared" si="291"/>
        <v>85</v>
      </c>
      <c r="AY82" s="274">
        <f t="shared" si="292"/>
        <v>90</v>
      </c>
      <c r="AZ82" s="274">
        <f t="shared" si="293"/>
        <v>97</v>
      </c>
      <c r="BA82" s="274">
        <f t="shared" si="294"/>
        <v>112</v>
      </c>
      <c r="BB82" s="274">
        <f t="shared" si="295"/>
        <v>108</v>
      </c>
      <c r="BC82" s="274">
        <f t="shared" si="296"/>
        <v>104</v>
      </c>
      <c r="BD82" s="274">
        <f t="shared" si="297"/>
        <v>95</v>
      </c>
      <c r="BE82" s="274">
        <f t="shared" si="298"/>
        <v>81</v>
      </c>
      <c r="BF82" s="274">
        <f t="shared" si="299"/>
        <v>73</v>
      </c>
      <c r="BG82" s="274">
        <f t="shared" si="300"/>
        <v>67</v>
      </c>
      <c r="BH82" s="274">
        <f t="shared" si="301"/>
        <v>49</v>
      </c>
      <c r="BI82" s="274">
        <f t="shared" si="302"/>
        <v>39</v>
      </c>
      <c r="BJ82" s="274">
        <f t="shared" si="303"/>
        <v>29</v>
      </c>
      <c r="BK82" s="274">
        <f t="shared" si="304"/>
        <v>20</v>
      </c>
      <c r="BL82" s="274">
        <f t="shared" si="305"/>
        <v>23</v>
      </c>
      <c r="BN82" s="131">
        <f t="shared" si="306"/>
        <v>87</v>
      </c>
      <c r="BO82" s="131"/>
      <c r="BP82" s="131">
        <f t="shared" si="307"/>
        <v>190</v>
      </c>
      <c r="BQ82" s="131">
        <f t="shared" si="308"/>
        <v>103</v>
      </c>
      <c r="BR82" s="131">
        <f t="shared" si="309"/>
        <v>247</v>
      </c>
      <c r="BS82" s="131">
        <f t="shared" si="310"/>
        <v>528</v>
      </c>
      <c r="BT82" s="131">
        <f t="shared" si="311"/>
        <v>160</v>
      </c>
    </row>
    <row r="83" spans="2:72" x14ac:dyDescent="0.25">
      <c r="B83" s="228" t="s">
        <v>20</v>
      </c>
      <c r="C83" s="226" t="s">
        <v>272</v>
      </c>
      <c r="D83" s="230">
        <v>5862</v>
      </c>
      <c r="E83" s="226" t="s">
        <v>93</v>
      </c>
      <c r="F83" s="227" t="s">
        <v>29</v>
      </c>
      <c r="G83" s="226">
        <f t="shared" si="287"/>
        <v>8616</v>
      </c>
      <c r="H83" s="226">
        <f t="shared" si="288"/>
        <v>601</v>
      </c>
      <c r="I83" s="226">
        <v>82</v>
      </c>
      <c r="J83" s="226">
        <v>87</v>
      </c>
      <c r="K83" s="226">
        <v>91</v>
      </c>
      <c r="L83" s="226">
        <v>110</v>
      </c>
      <c r="M83" s="226">
        <v>109</v>
      </c>
      <c r="N83" s="226">
        <v>122</v>
      </c>
      <c r="O83" s="226">
        <v>128</v>
      </c>
      <c r="P83" s="226">
        <v>117</v>
      </c>
      <c r="Q83" s="226">
        <v>121</v>
      </c>
      <c r="R83" s="226">
        <v>121</v>
      </c>
      <c r="S83" s="226">
        <v>119</v>
      </c>
      <c r="T83" s="226">
        <v>122</v>
      </c>
      <c r="U83" s="226">
        <v>118</v>
      </c>
      <c r="V83" s="226">
        <v>117</v>
      </c>
      <c r="W83" s="226">
        <v>116</v>
      </c>
      <c r="X83" s="226">
        <v>119</v>
      </c>
      <c r="Y83" s="226">
        <v>123</v>
      </c>
      <c r="Z83" s="226">
        <v>128</v>
      </c>
      <c r="AA83" s="226">
        <v>131</v>
      </c>
      <c r="AB83" s="226">
        <v>135</v>
      </c>
      <c r="AC83" s="226">
        <v>684</v>
      </c>
      <c r="AD83" s="226">
        <v>785</v>
      </c>
      <c r="AE83" s="226">
        <v>762</v>
      </c>
      <c r="AF83" s="226">
        <v>727</v>
      </c>
      <c r="AG83" s="226">
        <v>670</v>
      </c>
      <c r="AH83" s="226">
        <v>571</v>
      </c>
      <c r="AI83" s="226">
        <v>510</v>
      </c>
      <c r="AJ83" s="226">
        <v>466</v>
      </c>
      <c r="AK83" s="226">
        <v>347</v>
      </c>
      <c r="AL83" s="226">
        <v>270</v>
      </c>
      <c r="AM83" s="226">
        <v>208</v>
      </c>
      <c r="AN83" s="226">
        <v>137</v>
      </c>
      <c r="AO83" s="226">
        <v>83</v>
      </c>
      <c r="AP83" s="226">
        <v>80</v>
      </c>
      <c r="AQ83" s="226">
        <v>3</v>
      </c>
      <c r="AR83" s="226">
        <v>40</v>
      </c>
      <c r="AS83" s="226">
        <v>44</v>
      </c>
      <c r="AT83" s="242">
        <v>99</v>
      </c>
      <c r="AU83" s="231"/>
      <c r="AV83" s="274">
        <f t="shared" si="289"/>
        <v>479</v>
      </c>
      <c r="AW83" s="274">
        <f t="shared" si="290"/>
        <v>609</v>
      </c>
      <c r="AX83" s="274">
        <f t="shared" si="291"/>
        <v>592</v>
      </c>
      <c r="AY83" s="274">
        <f t="shared" si="292"/>
        <v>636</v>
      </c>
      <c r="AZ83" s="274">
        <f t="shared" si="293"/>
        <v>684</v>
      </c>
      <c r="BA83" s="274">
        <f t="shared" si="294"/>
        <v>785</v>
      </c>
      <c r="BB83" s="274">
        <f t="shared" si="295"/>
        <v>762</v>
      </c>
      <c r="BC83" s="274">
        <f t="shared" si="296"/>
        <v>727</v>
      </c>
      <c r="BD83" s="274">
        <f t="shared" si="297"/>
        <v>670</v>
      </c>
      <c r="BE83" s="274">
        <f t="shared" si="298"/>
        <v>571</v>
      </c>
      <c r="BF83" s="274">
        <f t="shared" si="299"/>
        <v>510</v>
      </c>
      <c r="BG83" s="274">
        <f t="shared" si="300"/>
        <v>466</v>
      </c>
      <c r="BH83" s="274">
        <f t="shared" si="301"/>
        <v>347</v>
      </c>
      <c r="BI83" s="274">
        <f t="shared" si="302"/>
        <v>270</v>
      </c>
      <c r="BJ83" s="274">
        <f t="shared" si="303"/>
        <v>208</v>
      </c>
      <c r="BK83" s="274">
        <f t="shared" si="304"/>
        <v>137</v>
      </c>
      <c r="BL83" s="274">
        <f t="shared" si="305"/>
        <v>163</v>
      </c>
      <c r="BN83" s="131">
        <f t="shared" si="306"/>
        <v>601</v>
      </c>
      <c r="BO83" s="131"/>
      <c r="BP83" s="131">
        <f t="shared" si="307"/>
        <v>1329</v>
      </c>
      <c r="BQ83" s="131">
        <f t="shared" si="308"/>
        <v>721</v>
      </c>
      <c r="BR83" s="131">
        <f t="shared" si="309"/>
        <v>1735</v>
      </c>
      <c r="BS83" s="131">
        <f t="shared" si="310"/>
        <v>3706</v>
      </c>
      <c r="BT83" s="131">
        <f t="shared" si="311"/>
        <v>1125</v>
      </c>
    </row>
    <row r="84" spans="2:72" x14ac:dyDescent="0.25">
      <c r="B84" s="228" t="s">
        <v>20</v>
      </c>
      <c r="C84" s="226" t="s">
        <v>272</v>
      </c>
      <c r="D84" s="230">
        <v>5982</v>
      </c>
      <c r="E84" s="226" t="s">
        <v>102</v>
      </c>
      <c r="F84" s="227" t="s">
        <v>29</v>
      </c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Q84" s="232"/>
      <c r="AR84" s="232"/>
      <c r="AS84" s="232"/>
      <c r="AT84" s="232"/>
      <c r="AU84" s="234"/>
      <c r="AV84" s="276"/>
      <c r="AW84" s="276"/>
      <c r="AX84" s="276"/>
      <c r="AY84" s="276"/>
      <c r="AZ84" s="274"/>
      <c r="BA84" s="274"/>
      <c r="BB84" s="274"/>
      <c r="BC84" s="274"/>
      <c r="BD84" s="274"/>
      <c r="BE84" s="274"/>
      <c r="BF84" s="274"/>
      <c r="BG84" s="274"/>
      <c r="BH84" s="274"/>
      <c r="BI84" s="274"/>
      <c r="BJ84" s="274"/>
      <c r="BK84" s="274"/>
      <c r="BL84" s="274"/>
    </row>
    <row r="85" spans="2:72" x14ac:dyDescent="0.25">
      <c r="B85" s="228" t="s">
        <v>20</v>
      </c>
      <c r="C85" s="226" t="s">
        <v>272</v>
      </c>
      <c r="D85" s="230">
        <v>5868</v>
      </c>
      <c r="E85" s="226" t="s">
        <v>99</v>
      </c>
      <c r="F85" s="227" t="s">
        <v>27</v>
      </c>
      <c r="G85" s="226">
        <f t="shared" ref="G85:G99" si="312">SUM(I85:AP85)</f>
        <v>3065</v>
      </c>
      <c r="H85" s="226">
        <f t="shared" ref="H85:H99" si="313">SUM(I85:N85)</f>
        <v>216</v>
      </c>
      <c r="I85" s="226">
        <v>29</v>
      </c>
      <c r="J85" s="226">
        <v>32</v>
      </c>
      <c r="K85" s="226">
        <v>33</v>
      </c>
      <c r="L85" s="226">
        <v>40</v>
      </c>
      <c r="M85" s="226">
        <v>39</v>
      </c>
      <c r="N85" s="226">
        <v>43</v>
      </c>
      <c r="O85" s="226">
        <v>45</v>
      </c>
      <c r="P85" s="226">
        <v>41</v>
      </c>
      <c r="Q85" s="226">
        <v>43</v>
      </c>
      <c r="R85" s="226">
        <v>43</v>
      </c>
      <c r="S85" s="226">
        <v>42</v>
      </c>
      <c r="T85" s="226">
        <v>43</v>
      </c>
      <c r="U85" s="226">
        <v>42</v>
      </c>
      <c r="V85" s="226">
        <v>42</v>
      </c>
      <c r="W85" s="226">
        <v>42</v>
      </c>
      <c r="X85" s="226">
        <v>43</v>
      </c>
      <c r="Y85" s="226">
        <v>44</v>
      </c>
      <c r="Z85" s="226">
        <v>44</v>
      </c>
      <c r="AA85" s="226">
        <v>47</v>
      </c>
      <c r="AB85" s="226">
        <v>48</v>
      </c>
      <c r="AC85" s="226">
        <v>243</v>
      </c>
      <c r="AD85" s="226">
        <v>280</v>
      </c>
      <c r="AE85" s="226">
        <v>271</v>
      </c>
      <c r="AF85" s="226">
        <v>259</v>
      </c>
      <c r="AG85" s="226">
        <v>237</v>
      </c>
      <c r="AH85" s="226">
        <v>203</v>
      </c>
      <c r="AI85" s="226">
        <v>182</v>
      </c>
      <c r="AJ85" s="226">
        <v>166</v>
      </c>
      <c r="AK85" s="226">
        <v>123</v>
      </c>
      <c r="AL85" s="226">
        <v>96</v>
      </c>
      <c r="AM85" s="226">
        <v>73</v>
      </c>
      <c r="AN85" s="226">
        <v>49</v>
      </c>
      <c r="AO85" s="226">
        <v>30</v>
      </c>
      <c r="AP85" s="226">
        <v>28</v>
      </c>
      <c r="AQ85" s="226">
        <v>2</v>
      </c>
      <c r="AR85" s="226">
        <v>14</v>
      </c>
      <c r="AS85" s="226">
        <v>15</v>
      </c>
      <c r="AT85" s="242">
        <v>35</v>
      </c>
      <c r="AU85" s="231"/>
      <c r="AV85" s="274">
        <f t="shared" ref="AV85:AV99" si="314">SUM(I85:M85)</f>
        <v>173</v>
      </c>
      <c r="AW85" s="274">
        <f t="shared" ref="AW85:AW99" si="315">SUM(N85:R85)</f>
        <v>215</v>
      </c>
      <c r="AX85" s="274">
        <f t="shared" ref="AX85:AX99" si="316">SUM(S85:W85)</f>
        <v>211</v>
      </c>
      <c r="AY85" s="274">
        <f t="shared" ref="AY85:AY99" si="317">SUM(X85:AB85)</f>
        <v>226</v>
      </c>
      <c r="AZ85" s="274">
        <f t="shared" ref="AZ85:AZ99" si="318">+AC85</f>
        <v>243</v>
      </c>
      <c r="BA85" s="274">
        <f t="shared" ref="BA85:BA99" si="319">+AD85</f>
        <v>280</v>
      </c>
      <c r="BB85" s="274">
        <f t="shared" ref="BB85:BB99" si="320">+AE85</f>
        <v>271</v>
      </c>
      <c r="BC85" s="274">
        <f t="shared" ref="BC85:BC99" si="321">+AF85</f>
        <v>259</v>
      </c>
      <c r="BD85" s="274">
        <f t="shared" ref="BD85:BD99" si="322">+AG85</f>
        <v>237</v>
      </c>
      <c r="BE85" s="274">
        <f t="shared" ref="BE85:BE99" si="323">+AH85</f>
        <v>203</v>
      </c>
      <c r="BF85" s="274">
        <f t="shared" ref="BF85:BF99" si="324">+AI85</f>
        <v>182</v>
      </c>
      <c r="BG85" s="274">
        <f t="shared" ref="BG85:BG99" si="325">+AJ85</f>
        <v>166</v>
      </c>
      <c r="BH85" s="274">
        <f t="shared" ref="BH85:BH99" si="326">+AK85</f>
        <v>123</v>
      </c>
      <c r="BI85" s="274">
        <f t="shared" ref="BI85:BI99" si="327">+AL85</f>
        <v>96</v>
      </c>
      <c r="BJ85" s="274">
        <f t="shared" ref="BJ85:BJ99" si="328">+AM85</f>
        <v>73</v>
      </c>
      <c r="BK85" s="274">
        <f t="shared" ref="BK85:BK99" si="329">+AN85</f>
        <v>49</v>
      </c>
      <c r="BL85" s="274">
        <f t="shared" ref="BL85:BL99" si="330">SUM(AO85:AP85)</f>
        <v>58</v>
      </c>
      <c r="BN85" s="131">
        <f t="shared" ref="BN85:BN99" si="331">SUM(I85:N85)</f>
        <v>216</v>
      </c>
      <c r="BO85" s="131"/>
      <c r="BP85" s="131">
        <f t="shared" ref="BP85:BP99" si="332">SUM(I85:T85)</f>
        <v>473</v>
      </c>
      <c r="BQ85" s="131">
        <f t="shared" ref="BQ85:BQ99" si="333">SUM(U85:Z85)</f>
        <v>257</v>
      </c>
      <c r="BR85" s="131">
        <f t="shared" ref="BR85:BR99" si="334">SUM(AA85:AD85)</f>
        <v>618</v>
      </c>
      <c r="BS85" s="131">
        <f t="shared" ref="BS85:BS99" si="335">SUM(AE85:AJ85)</f>
        <v>1318</v>
      </c>
      <c r="BT85" s="131">
        <f t="shared" ref="BT85:BT99" si="336">SUM(AK85:AP85)</f>
        <v>399</v>
      </c>
    </row>
    <row r="86" spans="2:72" x14ac:dyDescent="0.25">
      <c r="B86" s="228" t="s">
        <v>20</v>
      </c>
      <c r="C86" s="226" t="s">
        <v>272</v>
      </c>
      <c r="D86" s="230">
        <v>5863</v>
      </c>
      <c r="E86" s="226" t="s">
        <v>94</v>
      </c>
      <c r="F86" s="227" t="s">
        <v>29</v>
      </c>
      <c r="G86" s="226">
        <f t="shared" si="312"/>
        <v>5591</v>
      </c>
      <c r="H86" s="226">
        <f t="shared" si="313"/>
        <v>394</v>
      </c>
      <c r="I86" s="226">
        <v>53</v>
      </c>
      <c r="J86" s="226">
        <v>58</v>
      </c>
      <c r="K86" s="226">
        <v>61</v>
      </c>
      <c r="L86" s="226">
        <v>73</v>
      </c>
      <c r="M86" s="226">
        <v>71</v>
      </c>
      <c r="N86" s="226">
        <v>78</v>
      </c>
      <c r="O86" s="226">
        <v>82</v>
      </c>
      <c r="P86" s="226">
        <v>75</v>
      </c>
      <c r="Q86" s="226">
        <v>78</v>
      </c>
      <c r="R86" s="226">
        <v>79</v>
      </c>
      <c r="S86" s="226">
        <v>78</v>
      </c>
      <c r="T86" s="226">
        <v>78</v>
      </c>
      <c r="U86" s="226">
        <v>77</v>
      </c>
      <c r="V86" s="226">
        <v>76</v>
      </c>
      <c r="W86" s="226">
        <v>77</v>
      </c>
      <c r="X86" s="226">
        <v>78</v>
      </c>
      <c r="Y86" s="226">
        <v>79</v>
      </c>
      <c r="Z86" s="226">
        <v>81</v>
      </c>
      <c r="AA86" s="226">
        <v>86</v>
      </c>
      <c r="AB86" s="226">
        <v>87</v>
      </c>
      <c r="AC86" s="226">
        <v>444</v>
      </c>
      <c r="AD86" s="226">
        <v>511</v>
      </c>
      <c r="AE86" s="226">
        <v>494</v>
      </c>
      <c r="AF86" s="226">
        <v>472</v>
      </c>
      <c r="AG86" s="226">
        <v>433</v>
      </c>
      <c r="AH86" s="226">
        <v>370</v>
      </c>
      <c r="AI86" s="226">
        <v>331</v>
      </c>
      <c r="AJ86" s="226">
        <v>303</v>
      </c>
      <c r="AK86" s="226">
        <v>224</v>
      </c>
      <c r="AL86" s="226">
        <v>175</v>
      </c>
      <c r="AM86" s="226">
        <v>133</v>
      </c>
      <c r="AN86" s="226">
        <v>90</v>
      </c>
      <c r="AO86" s="226">
        <v>54</v>
      </c>
      <c r="AP86" s="226">
        <v>52</v>
      </c>
      <c r="AQ86" s="226">
        <v>3</v>
      </c>
      <c r="AR86" s="226">
        <v>26</v>
      </c>
      <c r="AS86" s="226">
        <v>27</v>
      </c>
      <c r="AT86" s="242">
        <v>64</v>
      </c>
      <c r="AU86" s="231"/>
      <c r="AV86" s="274">
        <f t="shared" si="314"/>
        <v>316</v>
      </c>
      <c r="AW86" s="274">
        <f t="shared" si="315"/>
        <v>392</v>
      </c>
      <c r="AX86" s="274">
        <f t="shared" si="316"/>
        <v>386</v>
      </c>
      <c r="AY86" s="274">
        <f t="shared" si="317"/>
        <v>411</v>
      </c>
      <c r="AZ86" s="274">
        <f t="shared" si="318"/>
        <v>444</v>
      </c>
      <c r="BA86" s="274">
        <f t="shared" si="319"/>
        <v>511</v>
      </c>
      <c r="BB86" s="274">
        <f t="shared" si="320"/>
        <v>494</v>
      </c>
      <c r="BC86" s="274">
        <f t="shared" si="321"/>
        <v>472</v>
      </c>
      <c r="BD86" s="274">
        <f t="shared" si="322"/>
        <v>433</v>
      </c>
      <c r="BE86" s="274">
        <f t="shared" si="323"/>
        <v>370</v>
      </c>
      <c r="BF86" s="274">
        <f t="shared" si="324"/>
        <v>331</v>
      </c>
      <c r="BG86" s="274">
        <f t="shared" si="325"/>
        <v>303</v>
      </c>
      <c r="BH86" s="274">
        <f t="shared" si="326"/>
        <v>224</v>
      </c>
      <c r="BI86" s="274">
        <f t="shared" si="327"/>
        <v>175</v>
      </c>
      <c r="BJ86" s="274">
        <f t="shared" si="328"/>
        <v>133</v>
      </c>
      <c r="BK86" s="274">
        <f t="shared" si="329"/>
        <v>90</v>
      </c>
      <c r="BL86" s="274">
        <f t="shared" si="330"/>
        <v>106</v>
      </c>
      <c r="BN86" s="131">
        <f t="shared" si="331"/>
        <v>394</v>
      </c>
      <c r="BO86" s="131"/>
      <c r="BP86" s="131">
        <f t="shared" si="332"/>
        <v>864</v>
      </c>
      <c r="BQ86" s="131">
        <f t="shared" si="333"/>
        <v>468</v>
      </c>
      <c r="BR86" s="131">
        <f t="shared" si="334"/>
        <v>1128</v>
      </c>
      <c r="BS86" s="131">
        <f t="shared" si="335"/>
        <v>2403</v>
      </c>
      <c r="BT86" s="131">
        <f t="shared" si="336"/>
        <v>728</v>
      </c>
    </row>
    <row r="87" spans="2:72" x14ac:dyDescent="0.25">
      <c r="B87" s="228" t="s">
        <v>20</v>
      </c>
      <c r="C87" s="226" t="s">
        <v>272</v>
      </c>
      <c r="D87" s="230">
        <v>5866</v>
      </c>
      <c r="E87" s="226" t="s">
        <v>97</v>
      </c>
      <c r="F87" s="227" t="s">
        <v>27</v>
      </c>
      <c r="G87" s="226">
        <f t="shared" si="312"/>
        <v>1726</v>
      </c>
      <c r="H87" s="226">
        <f t="shared" si="313"/>
        <v>122</v>
      </c>
      <c r="I87" s="226">
        <v>16</v>
      </c>
      <c r="J87" s="226">
        <v>18</v>
      </c>
      <c r="K87" s="226">
        <v>19</v>
      </c>
      <c r="L87" s="226">
        <v>23</v>
      </c>
      <c r="M87" s="226">
        <v>22</v>
      </c>
      <c r="N87" s="226">
        <v>24</v>
      </c>
      <c r="O87" s="226">
        <v>25</v>
      </c>
      <c r="P87" s="226">
        <v>23</v>
      </c>
      <c r="Q87" s="226">
        <v>24</v>
      </c>
      <c r="R87" s="226">
        <v>24</v>
      </c>
      <c r="S87" s="226">
        <v>24</v>
      </c>
      <c r="T87" s="226">
        <v>24</v>
      </c>
      <c r="U87" s="226">
        <v>24</v>
      </c>
      <c r="V87" s="226">
        <v>23</v>
      </c>
      <c r="W87" s="226">
        <v>24</v>
      </c>
      <c r="X87" s="226">
        <v>24</v>
      </c>
      <c r="Y87" s="226">
        <v>25</v>
      </c>
      <c r="Z87" s="226">
        <v>25</v>
      </c>
      <c r="AA87" s="226">
        <v>26</v>
      </c>
      <c r="AB87" s="226">
        <v>27</v>
      </c>
      <c r="AC87" s="226">
        <v>137</v>
      </c>
      <c r="AD87" s="226">
        <v>158</v>
      </c>
      <c r="AE87" s="226">
        <v>152</v>
      </c>
      <c r="AF87" s="226">
        <v>146</v>
      </c>
      <c r="AG87" s="226">
        <v>134</v>
      </c>
      <c r="AH87" s="226">
        <v>114</v>
      </c>
      <c r="AI87" s="226">
        <v>102</v>
      </c>
      <c r="AJ87" s="226">
        <v>94</v>
      </c>
      <c r="AK87" s="226">
        <v>69</v>
      </c>
      <c r="AL87" s="226">
        <v>54</v>
      </c>
      <c r="AM87" s="226">
        <v>41</v>
      </c>
      <c r="AN87" s="226">
        <v>28</v>
      </c>
      <c r="AO87" s="226">
        <v>17</v>
      </c>
      <c r="AP87" s="226">
        <v>16</v>
      </c>
      <c r="AQ87" s="226">
        <v>1</v>
      </c>
      <c r="AR87" s="226">
        <v>8</v>
      </c>
      <c r="AS87" s="226">
        <v>8</v>
      </c>
      <c r="AT87" s="242">
        <v>20</v>
      </c>
      <c r="AU87" s="231"/>
      <c r="AV87" s="274">
        <f t="shared" si="314"/>
        <v>98</v>
      </c>
      <c r="AW87" s="274">
        <f t="shared" si="315"/>
        <v>120</v>
      </c>
      <c r="AX87" s="274">
        <f t="shared" si="316"/>
        <v>119</v>
      </c>
      <c r="AY87" s="274">
        <f t="shared" si="317"/>
        <v>127</v>
      </c>
      <c r="AZ87" s="274">
        <f t="shared" si="318"/>
        <v>137</v>
      </c>
      <c r="BA87" s="274">
        <f t="shared" si="319"/>
        <v>158</v>
      </c>
      <c r="BB87" s="274">
        <f t="shared" si="320"/>
        <v>152</v>
      </c>
      <c r="BC87" s="274">
        <f t="shared" si="321"/>
        <v>146</v>
      </c>
      <c r="BD87" s="274">
        <f t="shared" si="322"/>
        <v>134</v>
      </c>
      <c r="BE87" s="274">
        <f t="shared" si="323"/>
        <v>114</v>
      </c>
      <c r="BF87" s="274">
        <f t="shared" si="324"/>
        <v>102</v>
      </c>
      <c r="BG87" s="274">
        <f t="shared" si="325"/>
        <v>94</v>
      </c>
      <c r="BH87" s="274">
        <f t="shared" si="326"/>
        <v>69</v>
      </c>
      <c r="BI87" s="274">
        <f t="shared" si="327"/>
        <v>54</v>
      </c>
      <c r="BJ87" s="274">
        <f t="shared" si="328"/>
        <v>41</v>
      </c>
      <c r="BK87" s="274">
        <f t="shared" si="329"/>
        <v>28</v>
      </c>
      <c r="BL87" s="274">
        <f t="shared" si="330"/>
        <v>33</v>
      </c>
      <c r="BN87" s="131">
        <f t="shared" si="331"/>
        <v>122</v>
      </c>
      <c r="BO87" s="131"/>
      <c r="BP87" s="131">
        <f t="shared" si="332"/>
        <v>266</v>
      </c>
      <c r="BQ87" s="131">
        <f t="shared" si="333"/>
        <v>145</v>
      </c>
      <c r="BR87" s="131">
        <f t="shared" si="334"/>
        <v>348</v>
      </c>
      <c r="BS87" s="131">
        <f t="shared" si="335"/>
        <v>742</v>
      </c>
      <c r="BT87" s="131">
        <f t="shared" si="336"/>
        <v>225</v>
      </c>
    </row>
    <row r="88" spans="2:72" x14ac:dyDescent="0.25">
      <c r="B88" s="228" t="s">
        <v>20</v>
      </c>
      <c r="C88" s="226" t="s">
        <v>272</v>
      </c>
      <c r="D88" s="230">
        <v>5869</v>
      </c>
      <c r="E88" s="226" t="s">
        <v>100</v>
      </c>
      <c r="F88" s="227" t="s">
        <v>27</v>
      </c>
      <c r="G88" s="226">
        <f t="shared" si="312"/>
        <v>3542</v>
      </c>
      <c r="H88" s="226">
        <f t="shared" si="313"/>
        <v>250</v>
      </c>
      <c r="I88" s="226">
        <v>34</v>
      </c>
      <c r="J88" s="226">
        <v>37</v>
      </c>
      <c r="K88" s="226">
        <v>38</v>
      </c>
      <c r="L88" s="226">
        <v>46</v>
      </c>
      <c r="M88" s="226">
        <v>45</v>
      </c>
      <c r="N88" s="226">
        <v>50</v>
      </c>
      <c r="O88" s="226">
        <v>52</v>
      </c>
      <c r="P88" s="226">
        <v>48</v>
      </c>
      <c r="Q88" s="226">
        <v>50</v>
      </c>
      <c r="R88" s="226">
        <v>50</v>
      </c>
      <c r="S88" s="226">
        <v>49</v>
      </c>
      <c r="T88" s="226">
        <v>50</v>
      </c>
      <c r="U88" s="226">
        <v>49</v>
      </c>
      <c r="V88" s="226">
        <v>48</v>
      </c>
      <c r="W88" s="226">
        <v>49</v>
      </c>
      <c r="X88" s="226">
        <v>49</v>
      </c>
      <c r="Y88" s="226">
        <v>50</v>
      </c>
      <c r="Z88" s="226">
        <v>51</v>
      </c>
      <c r="AA88" s="226">
        <v>54</v>
      </c>
      <c r="AB88" s="226">
        <v>55</v>
      </c>
      <c r="AC88" s="226">
        <v>281</v>
      </c>
      <c r="AD88" s="226">
        <v>323</v>
      </c>
      <c r="AE88" s="226">
        <v>313</v>
      </c>
      <c r="AF88" s="226">
        <v>299</v>
      </c>
      <c r="AG88" s="226">
        <v>274</v>
      </c>
      <c r="AH88" s="226">
        <v>235</v>
      </c>
      <c r="AI88" s="226">
        <v>210</v>
      </c>
      <c r="AJ88" s="226">
        <v>192</v>
      </c>
      <c r="AK88" s="226">
        <v>142</v>
      </c>
      <c r="AL88" s="226">
        <v>111</v>
      </c>
      <c r="AM88" s="226">
        <v>84</v>
      </c>
      <c r="AN88" s="226">
        <v>57</v>
      </c>
      <c r="AO88" s="226">
        <v>34</v>
      </c>
      <c r="AP88" s="226">
        <v>33</v>
      </c>
      <c r="AQ88" s="226">
        <v>2</v>
      </c>
      <c r="AR88" s="226">
        <v>16</v>
      </c>
      <c r="AS88" s="226">
        <v>17</v>
      </c>
      <c r="AT88" s="242">
        <v>40</v>
      </c>
      <c r="AU88" s="231"/>
      <c r="AV88" s="274">
        <f t="shared" si="314"/>
        <v>200</v>
      </c>
      <c r="AW88" s="274">
        <f t="shared" si="315"/>
        <v>250</v>
      </c>
      <c r="AX88" s="274">
        <f t="shared" si="316"/>
        <v>245</v>
      </c>
      <c r="AY88" s="274">
        <f t="shared" si="317"/>
        <v>259</v>
      </c>
      <c r="AZ88" s="274">
        <f t="shared" si="318"/>
        <v>281</v>
      </c>
      <c r="BA88" s="274">
        <f t="shared" si="319"/>
        <v>323</v>
      </c>
      <c r="BB88" s="274">
        <f t="shared" si="320"/>
        <v>313</v>
      </c>
      <c r="BC88" s="274">
        <f t="shared" si="321"/>
        <v>299</v>
      </c>
      <c r="BD88" s="274">
        <f t="shared" si="322"/>
        <v>274</v>
      </c>
      <c r="BE88" s="274">
        <f t="shared" si="323"/>
        <v>235</v>
      </c>
      <c r="BF88" s="274">
        <f t="shared" si="324"/>
        <v>210</v>
      </c>
      <c r="BG88" s="274">
        <f t="shared" si="325"/>
        <v>192</v>
      </c>
      <c r="BH88" s="274">
        <f t="shared" si="326"/>
        <v>142</v>
      </c>
      <c r="BI88" s="274">
        <f t="shared" si="327"/>
        <v>111</v>
      </c>
      <c r="BJ88" s="274">
        <f t="shared" si="328"/>
        <v>84</v>
      </c>
      <c r="BK88" s="274">
        <f t="shared" si="329"/>
        <v>57</v>
      </c>
      <c r="BL88" s="274">
        <f t="shared" si="330"/>
        <v>67</v>
      </c>
      <c r="BN88" s="131">
        <f t="shared" si="331"/>
        <v>250</v>
      </c>
      <c r="BO88" s="131"/>
      <c r="BP88" s="131">
        <f t="shared" si="332"/>
        <v>549</v>
      </c>
      <c r="BQ88" s="131">
        <f t="shared" si="333"/>
        <v>296</v>
      </c>
      <c r="BR88" s="131">
        <f t="shared" si="334"/>
        <v>713</v>
      </c>
      <c r="BS88" s="131">
        <f t="shared" si="335"/>
        <v>1523</v>
      </c>
      <c r="BT88" s="131">
        <f t="shared" si="336"/>
        <v>461</v>
      </c>
    </row>
    <row r="89" spans="2:72" x14ac:dyDescent="0.25">
      <c r="B89" s="228" t="s">
        <v>20</v>
      </c>
      <c r="C89" s="226" t="s">
        <v>272</v>
      </c>
      <c r="D89" s="230">
        <v>5865</v>
      </c>
      <c r="E89" s="226" t="s">
        <v>96</v>
      </c>
      <c r="F89" s="227" t="s">
        <v>27</v>
      </c>
      <c r="G89" s="226">
        <f t="shared" si="312"/>
        <v>1572</v>
      </c>
      <c r="H89" s="226">
        <f t="shared" si="313"/>
        <v>111</v>
      </c>
      <c r="I89" s="226">
        <v>15</v>
      </c>
      <c r="J89" s="226">
        <v>16</v>
      </c>
      <c r="K89" s="226">
        <v>17</v>
      </c>
      <c r="L89" s="226">
        <v>21</v>
      </c>
      <c r="M89" s="226">
        <v>20</v>
      </c>
      <c r="N89" s="226">
        <v>22</v>
      </c>
      <c r="O89" s="226">
        <v>23</v>
      </c>
      <c r="P89" s="226">
        <v>21</v>
      </c>
      <c r="Q89" s="226">
        <v>22</v>
      </c>
      <c r="R89" s="226">
        <v>22</v>
      </c>
      <c r="S89" s="226">
        <v>22</v>
      </c>
      <c r="T89" s="226">
        <v>22</v>
      </c>
      <c r="U89" s="226">
        <v>22</v>
      </c>
      <c r="V89" s="226">
        <v>21</v>
      </c>
      <c r="W89" s="226">
        <v>22</v>
      </c>
      <c r="X89" s="226">
        <v>22</v>
      </c>
      <c r="Y89" s="226">
        <v>22</v>
      </c>
      <c r="Z89" s="226">
        <v>23</v>
      </c>
      <c r="AA89" s="226">
        <v>24</v>
      </c>
      <c r="AB89" s="226">
        <v>24</v>
      </c>
      <c r="AC89" s="226">
        <v>125</v>
      </c>
      <c r="AD89" s="226">
        <v>144</v>
      </c>
      <c r="AE89" s="226">
        <v>139</v>
      </c>
      <c r="AF89" s="226">
        <v>133</v>
      </c>
      <c r="AG89" s="226">
        <v>122</v>
      </c>
      <c r="AH89" s="226">
        <v>104</v>
      </c>
      <c r="AI89" s="226">
        <v>93</v>
      </c>
      <c r="AJ89" s="226">
        <v>85</v>
      </c>
      <c r="AK89" s="226">
        <v>63</v>
      </c>
      <c r="AL89" s="226">
        <v>49</v>
      </c>
      <c r="AM89" s="226">
        <v>37</v>
      </c>
      <c r="AN89" s="226">
        <v>25</v>
      </c>
      <c r="AO89" s="226">
        <v>15</v>
      </c>
      <c r="AP89" s="226">
        <v>15</v>
      </c>
      <c r="AQ89" s="226">
        <v>1</v>
      </c>
      <c r="AR89" s="226">
        <v>7</v>
      </c>
      <c r="AS89" s="226">
        <v>8</v>
      </c>
      <c r="AT89" s="242">
        <v>18</v>
      </c>
      <c r="AU89" s="231"/>
      <c r="AV89" s="274">
        <f t="shared" si="314"/>
        <v>89</v>
      </c>
      <c r="AW89" s="274">
        <f t="shared" si="315"/>
        <v>110</v>
      </c>
      <c r="AX89" s="274">
        <f t="shared" si="316"/>
        <v>109</v>
      </c>
      <c r="AY89" s="274">
        <f t="shared" si="317"/>
        <v>115</v>
      </c>
      <c r="AZ89" s="274">
        <f t="shared" si="318"/>
        <v>125</v>
      </c>
      <c r="BA89" s="274">
        <f t="shared" si="319"/>
        <v>144</v>
      </c>
      <c r="BB89" s="274">
        <f t="shared" si="320"/>
        <v>139</v>
      </c>
      <c r="BC89" s="274">
        <f t="shared" si="321"/>
        <v>133</v>
      </c>
      <c r="BD89" s="274">
        <f t="shared" si="322"/>
        <v>122</v>
      </c>
      <c r="BE89" s="274">
        <f t="shared" si="323"/>
        <v>104</v>
      </c>
      <c r="BF89" s="274">
        <f t="shared" si="324"/>
        <v>93</v>
      </c>
      <c r="BG89" s="274">
        <f t="shared" si="325"/>
        <v>85</v>
      </c>
      <c r="BH89" s="274">
        <f t="shared" si="326"/>
        <v>63</v>
      </c>
      <c r="BI89" s="274">
        <f t="shared" si="327"/>
        <v>49</v>
      </c>
      <c r="BJ89" s="274">
        <f t="shared" si="328"/>
        <v>37</v>
      </c>
      <c r="BK89" s="274">
        <f t="shared" si="329"/>
        <v>25</v>
      </c>
      <c r="BL89" s="274">
        <f t="shared" si="330"/>
        <v>30</v>
      </c>
      <c r="BN89" s="131">
        <f t="shared" si="331"/>
        <v>111</v>
      </c>
      <c r="BO89" s="131"/>
      <c r="BP89" s="131">
        <f t="shared" si="332"/>
        <v>243</v>
      </c>
      <c r="BQ89" s="131">
        <f t="shared" si="333"/>
        <v>132</v>
      </c>
      <c r="BR89" s="131">
        <f t="shared" si="334"/>
        <v>317</v>
      </c>
      <c r="BS89" s="131">
        <f t="shared" si="335"/>
        <v>676</v>
      </c>
      <c r="BT89" s="131">
        <f t="shared" si="336"/>
        <v>204</v>
      </c>
    </row>
    <row r="90" spans="2:72" x14ac:dyDescent="0.25">
      <c r="B90" s="228" t="s">
        <v>20</v>
      </c>
      <c r="C90" s="226" t="s">
        <v>272</v>
      </c>
      <c r="D90" s="230">
        <v>5943</v>
      </c>
      <c r="E90" s="226" t="s">
        <v>90</v>
      </c>
      <c r="F90" s="227" t="s">
        <v>27</v>
      </c>
      <c r="G90" s="226">
        <f t="shared" si="312"/>
        <v>923</v>
      </c>
      <c r="H90" s="226">
        <f t="shared" si="313"/>
        <v>66</v>
      </c>
      <c r="I90" s="226">
        <v>9</v>
      </c>
      <c r="J90" s="226">
        <v>10</v>
      </c>
      <c r="K90" s="226">
        <v>10</v>
      </c>
      <c r="L90" s="226">
        <v>12</v>
      </c>
      <c r="M90" s="226">
        <v>12</v>
      </c>
      <c r="N90" s="226">
        <v>13</v>
      </c>
      <c r="O90" s="226">
        <v>14</v>
      </c>
      <c r="P90" s="226">
        <v>12</v>
      </c>
      <c r="Q90" s="226">
        <v>13</v>
      </c>
      <c r="R90" s="226">
        <v>13</v>
      </c>
      <c r="S90" s="226">
        <v>13</v>
      </c>
      <c r="T90" s="226">
        <v>13</v>
      </c>
      <c r="U90" s="226">
        <v>13</v>
      </c>
      <c r="V90" s="226">
        <v>13</v>
      </c>
      <c r="W90" s="226">
        <v>13</v>
      </c>
      <c r="X90" s="226">
        <v>13</v>
      </c>
      <c r="Y90" s="226">
        <v>13</v>
      </c>
      <c r="Z90" s="226">
        <v>13</v>
      </c>
      <c r="AA90" s="226">
        <v>14</v>
      </c>
      <c r="AB90" s="226">
        <v>14</v>
      </c>
      <c r="AC90" s="226">
        <v>73</v>
      </c>
      <c r="AD90" s="226">
        <v>84</v>
      </c>
      <c r="AE90" s="226">
        <v>81</v>
      </c>
      <c r="AF90" s="226">
        <v>78</v>
      </c>
      <c r="AG90" s="226">
        <v>71</v>
      </c>
      <c r="AH90" s="226">
        <v>61</v>
      </c>
      <c r="AI90" s="226">
        <v>55</v>
      </c>
      <c r="AJ90" s="226">
        <v>50</v>
      </c>
      <c r="AK90" s="226">
        <v>37</v>
      </c>
      <c r="AL90" s="226">
        <v>29</v>
      </c>
      <c r="AM90" s="226">
        <v>22</v>
      </c>
      <c r="AN90" s="226">
        <v>15</v>
      </c>
      <c r="AO90" s="226">
        <v>9</v>
      </c>
      <c r="AP90" s="226">
        <v>8</v>
      </c>
      <c r="AQ90" s="226">
        <v>1</v>
      </c>
      <c r="AR90" s="226">
        <v>4</v>
      </c>
      <c r="AS90" s="226">
        <v>5</v>
      </c>
      <c r="AT90" s="242">
        <v>11</v>
      </c>
      <c r="AU90" s="231"/>
      <c r="AV90" s="274">
        <f t="shared" si="314"/>
        <v>53</v>
      </c>
      <c r="AW90" s="274">
        <f t="shared" si="315"/>
        <v>65</v>
      </c>
      <c r="AX90" s="274">
        <f t="shared" si="316"/>
        <v>65</v>
      </c>
      <c r="AY90" s="274">
        <f t="shared" si="317"/>
        <v>67</v>
      </c>
      <c r="AZ90" s="274">
        <f t="shared" si="318"/>
        <v>73</v>
      </c>
      <c r="BA90" s="274">
        <f t="shared" si="319"/>
        <v>84</v>
      </c>
      <c r="BB90" s="274">
        <f t="shared" si="320"/>
        <v>81</v>
      </c>
      <c r="BC90" s="274">
        <f t="shared" si="321"/>
        <v>78</v>
      </c>
      <c r="BD90" s="274">
        <f t="shared" si="322"/>
        <v>71</v>
      </c>
      <c r="BE90" s="274">
        <f t="shared" si="323"/>
        <v>61</v>
      </c>
      <c r="BF90" s="274">
        <f t="shared" si="324"/>
        <v>55</v>
      </c>
      <c r="BG90" s="274">
        <f t="shared" si="325"/>
        <v>50</v>
      </c>
      <c r="BH90" s="274">
        <f t="shared" si="326"/>
        <v>37</v>
      </c>
      <c r="BI90" s="274">
        <f t="shared" si="327"/>
        <v>29</v>
      </c>
      <c r="BJ90" s="274">
        <f t="shared" si="328"/>
        <v>22</v>
      </c>
      <c r="BK90" s="274">
        <f t="shared" si="329"/>
        <v>15</v>
      </c>
      <c r="BL90" s="274">
        <f t="shared" si="330"/>
        <v>17</v>
      </c>
      <c r="BN90" s="131">
        <f t="shared" si="331"/>
        <v>66</v>
      </c>
      <c r="BO90" s="131"/>
      <c r="BP90" s="131">
        <f t="shared" si="332"/>
        <v>144</v>
      </c>
      <c r="BQ90" s="131">
        <f t="shared" si="333"/>
        <v>78</v>
      </c>
      <c r="BR90" s="131">
        <f t="shared" si="334"/>
        <v>185</v>
      </c>
      <c r="BS90" s="131">
        <f t="shared" si="335"/>
        <v>396</v>
      </c>
      <c r="BT90" s="131">
        <f t="shared" si="336"/>
        <v>120</v>
      </c>
    </row>
    <row r="91" spans="2:72" x14ac:dyDescent="0.25">
      <c r="B91" s="228" t="s">
        <v>81</v>
      </c>
      <c r="C91" s="226" t="s">
        <v>272</v>
      </c>
      <c r="D91" s="230">
        <v>5935</v>
      </c>
      <c r="E91" s="226" t="s">
        <v>82</v>
      </c>
      <c r="F91" s="227" t="s">
        <v>29</v>
      </c>
      <c r="G91" s="226">
        <f t="shared" si="312"/>
        <v>4455</v>
      </c>
      <c r="H91" s="226">
        <f t="shared" si="313"/>
        <v>366</v>
      </c>
      <c r="I91" s="226">
        <v>47</v>
      </c>
      <c r="J91" s="226">
        <v>55</v>
      </c>
      <c r="K91" s="226">
        <v>64</v>
      </c>
      <c r="L91" s="226">
        <v>60</v>
      </c>
      <c r="M91" s="226">
        <v>66</v>
      </c>
      <c r="N91" s="226">
        <v>74</v>
      </c>
      <c r="O91" s="226">
        <v>42</v>
      </c>
      <c r="P91" s="226">
        <v>46</v>
      </c>
      <c r="Q91" s="226">
        <v>44</v>
      </c>
      <c r="R91" s="226">
        <v>51</v>
      </c>
      <c r="S91" s="226">
        <v>47</v>
      </c>
      <c r="T91" s="226">
        <v>47</v>
      </c>
      <c r="U91" s="226">
        <v>48</v>
      </c>
      <c r="V91" s="226">
        <v>52</v>
      </c>
      <c r="W91" s="226">
        <v>51</v>
      </c>
      <c r="X91" s="226">
        <v>59</v>
      </c>
      <c r="Y91" s="226">
        <v>55</v>
      </c>
      <c r="Z91" s="226">
        <v>53</v>
      </c>
      <c r="AA91" s="226">
        <v>56</v>
      </c>
      <c r="AB91" s="226">
        <v>54</v>
      </c>
      <c r="AC91" s="226">
        <v>289</v>
      </c>
      <c r="AD91" s="226">
        <v>321</v>
      </c>
      <c r="AE91" s="226">
        <v>323</v>
      </c>
      <c r="AF91" s="226">
        <v>349</v>
      </c>
      <c r="AG91" s="226">
        <v>365</v>
      </c>
      <c r="AH91" s="226">
        <v>366</v>
      </c>
      <c r="AI91" s="226">
        <v>313</v>
      </c>
      <c r="AJ91" s="226">
        <v>280</v>
      </c>
      <c r="AK91" s="226">
        <v>214</v>
      </c>
      <c r="AL91" s="226">
        <v>175</v>
      </c>
      <c r="AM91" s="226">
        <v>154</v>
      </c>
      <c r="AN91" s="226">
        <v>108</v>
      </c>
      <c r="AO91" s="226">
        <v>68</v>
      </c>
      <c r="AP91" s="226">
        <v>59</v>
      </c>
      <c r="AQ91" s="226">
        <v>4</v>
      </c>
      <c r="AR91" s="226">
        <v>25</v>
      </c>
      <c r="AS91" s="226">
        <v>22</v>
      </c>
      <c r="AT91" s="242">
        <v>58</v>
      </c>
      <c r="AU91" s="231"/>
      <c r="AV91" s="274">
        <f t="shared" si="314"/>
        <v>292</v>
      </c>
      <c r="AW91" s="274">
        <f t="shared" si="315"/>
        <v>257</v>
      </c>
      <c r="AX91" s="274">
        <f t="shared" si="316"/>
        <v>245</v>
      </c>
      <c r="AY91" s="274">
        <f t="shared" si="317"/>
        <v>277</v>
      </c>
      <c r="AZ91" s="274">
        <f t="shared" si="318"/>
        <v>289</v>
      </c>
      <c r="BA91" s="274">
        <f t="shared" si="319"/>
        <v>321</v>
      </c>
      <c r="BB91" s="274">
        <f t="shared" si="320"/>
        <v>323</v>
      </c>
      <c r="BC91" s="274">
        <f t="shared" si="321"/>
        <v>349</v>
      </c>
      <c r="BD91" s="274">
        <f t="shared" si="322"/>
        <v>365</v>
      </c>
      <c r="BE91" s="274">
        <f t="shared" si="323"/>
        <v>366</v>
      </c>
      <c r="BF91" s="274">
        <f t="shared" si="324"/>
        <v>313</v>
      </c>
      <c r="BG91" s="274">
        <f t="shared" si="325"/>
        <v>280</v>
      </c>
      <c r="BH91" s="274">
        <f t="shared" si="326"/>
        <v>214</v>
      </c>
      <c r="BI91" s="274">
        <f t="shared" si="327"/>
        <v>175</v>
      </c>
      <c r="BJ91" s="274">
        <f t="shared" si="328"/>
        <v>154</v>
      </c>
      <c r="BK91" s="274">
        <f t="shared" si="329"/>
        <v>108</v>
      </c>
      <c r="BL91" s="274">
        <f t="shared" si="330"/>
        <v>127</v>
      </c>
      <c r="BN91" s="131">
        <f t="shared" si="331"/>
        <v>366</v>
      </c>
      <c r="BO91" s="131"/>
      <c r="BP91" s="131">
        <f t="shared" si="332"/>
        <v>643</v>
      </c>
      <c r="BQ91" s="131">
        <f t="shared" si="333"/>
        <v>318</v>
      </c>
      <c r="BR91" s="131">
        <f t="shared" si="334"/>
        <v>720</v>
      </c>
      <c r="BS91" s="131">
        <f t="shared" si="335"/>
        <v>1996</v>
      </c>
      <c r="BT91" s="131">
        <f t="shared" si="336"/>
        <v>778</v>
      </c>
    </row>
    <row r="92" spans="2:72" x14ac:dyDescent="0.25">
      <c r="B92" s="228" t="s">
        <v>81</v>
      </c>
      <c r="C92" s="226" t="s">
        <v>272</v>
      </c>
      <c r="D92" s="230">
        <v>5942</v>
      </c>
      <c r="E92" s="226" t="s">
        <v>89</v>
      </c>
      <c r="F92" s="227" t="s">
        <v>27</v>
      </c>
      <c r="G92" s="226">
        <f t="shared" si="312"/>
        <v>382</v>
      </c>
      <c r="H92" s="226">
        <f t="shared" si="313"/>
        <v>31</v>
      </c>
      <c r="I92" s="226">
        <v>4</v>
      </c>
      <c r="J92" s="226">
        <v>5</v>
      </c>
      <c r="K92" s="226">
        <v>5</v>
      </c>
      <c r="L92" s="226">
        <v>5</v>
      </c>
      <c r="M92" s="226">
        <v>6</v>
      </c>
      <c r="N92" s="226">
        <v>6</v>
      </c>
      <c r="O92" s="226">
        <v>4</v>
      </c>
      <c r="P92" s="226">
        <v>4</v>
      </c>
      <c r="Q92" s="226">
        <v>4</v>
      </c>
      <c r="R92" s="226">
        <v>4</v>
      </c>
      <c r="S92" s="226">
        <v>4</v>
      </c>
      <c r="T92" s="226">
        <v>4</v>
      </c>
      <c r="U92" s="226">
        <v>4</v>
      </c>
      <c r="V92" s="226">
        <v>4</v>
      </c>
      <c r="W92" s="226">
        <v>4</v>
      </c>
      <c r="X92" s="226">
        <v>5</v>
      </c>
      <c r="Y92" s="226">
        <v>5</v>
      </c>
      <c r="Z92" s="226">
        <v>5</v>
      </c>
      <c r="AA92" s="226">
        <v>5</v>
      </c>
      <c r="AB92" s="226">
        <v>5</v>
      </c>
      <c r="AC92" s="226">
        <v>25</v>
      </c>
      <c r="AD92" s="226">
        <v>28</v>
      </c>
      <c r="AE92" s="226">
        <v>28</v>
      </c>
      <c r="AF92" s="226">
        <v>30</v>
      </c>
      <c r="AG92" s="226">
        <v>31</v>
      </c>
      <c r="AH92" s="226">
        <v>31</v>
      </c>
      <c r="AI92" s="226">
        <v>27</v>
      </c>
      <c r="AJ92" s="226">
        <v>24</v>
      </c>
      <c r="AK92" s="226">
        <v>18</v>
      </c>
      <c r="AL92" s="226">
        <v>15</v>
      </c>
      <c r="AM92" s="226">
        <v>13</v>
      </c>
      <c r="AN92" s="226">
        <v>9</v>
      </c>
      <c r="AO92" s="226">
        <v>6</v>
      </c>
      <c r="AP92" s="226">
        <v>5</v>
      </c>
      <c r="AQ92" s="226">
        <v>0</v>
      </c>
      <c r="AR92" s="226">
        <v>2</v>
      </c>
      <c r="AS92" s="226">
        <v>2</v>
      </c>
      <c r="AT92" s="242">
        <v>5</v>
      </c>
      <c r="AU92" s="231"/>
      <c r="AV92" s="274">
        <f t="shared" si="314"/>
        <v>25</v>
      </c>
      <c r="AW92" s="274">
        <f t="shared" si="315"/>
        <v>22</v>
      </c>
      <c r="AX92" s="274">
        <f t="shared" si="316"/>
        <v>20</v>
      </c>
      <c r="AY92" s="274">
        <f t="shared" si="317"/>
        <v>25</v>
      </c>
      <c r="AZ92" s="274">
        <f t="shared" si="318"/>
        <v>25</v>
      </c>
      <c r="BA92" s="274">
        <f t="shared" si="319"/>
        <v>28</v>
      </c>
      <c r="BB92" s="274">
        <f t="shared" si="320"/>
        <v>28</v>
      </c>
      <c r="BC92" s="274">
        <f t="shared" si="321"/>
        <v>30</v>
      </c>
      <c r="BD92" s="274">
        <f t="shared" si="322"/>
        <v>31</v>
      </c>
      <c r="BE92" s="274">
        <f t="shared" si="323"/>
        <v>31</v>
      </c>
      <c r="BF92" s="274">
        <f t="shared" si="324"/>
        <v>27</v>
      </c>
      <c r="BG92" s="274">
        <f t="shared" si="325"/>
        <v>24</v>
      </c>
      <c r="BH92" s="274">
        <f t="shared" si="326"/>
        <v>18</v>
      </c>
      <c r="BI92" s="274">
        <f t="shared" si="327"/>
        <v>15</v>
      </c>
      <c r="BJ92" s="274">
        <f t="shared" si="328"/>
        <v>13</v>
      </c>
      <c r="BK92" s="274">
        <f t="shared" si="329"/>
        <v>9</v>
      </c>
      <c r="BL92" s="274">
        <f t="shared" si="330"/>
        <v>11</v>
      </c>
      <c r="BN92" s="131">
        <f t="shared" si="331"/>
        <v>31</v>
      </c>
      <c r="BO92" s="131"/>
      <c r="BP92" s="131">
        <f t="shared" si="332"/>
        <v>55</v>
      </c>
      <c r="BQ92" s="131">
        <f t="shared" si="333"/>
        <v>27</v>
      </c>
      <c r="BR92" s="131">
        <f t="shared" si="334"/>
        <v>63</v>
      </c>
      <c r="BS92" s="131">
        <f t="shared" si="335"/>
        <v>171</v>
      </c>
      <c r="BT92" s="131">
        <f t="shared" si="336"/>
        <v>66</v>
      </c>
    </row>
    <row r="93" spans="2:72" x14ac:dyDescent="0.25">
      <c r="B93" s="228" t="s">
        <v>81</v>
      </c>
      <c r="C93" s="226" t="s">
        <v>272</v>
      </c>
      <c r="D93" s="230">
        <v>5936</v>
      </c>
      <c r="E93" s="226" t="s">
        <v>83</v>
      </c>
      <c r="F93" s="227" t="s">
        <v>29</v>
      </c>
      <c r="G93" s="226">
        <f t="shared" si="312"/>
        <v>2674</v>
      </c>
      <c r="H93" s="226">
        <f t="shared" si="313"/>
        <v>219</v>
      </c>
      <c r="I93" s="226">
        <v>28</v>
      </c>
      <c r="J93" s="226">
        <v>33</v>
      </c>
      <c r="K93" s="226">
        <v>38</v>
      </c>
      <c r="L93" s="226">
        <v>36</v>
      </c>
      <c r="M93" s="226">
        <v>40</v>
      </c>
      <c r="N93" s="226">
        <v>44</v>
      </c>
      <c r="O93" s="226">
        <v>25</v>
      </c>
      <c r="P93" s="226">
        <v>28</v>
      </c>
      <c r="Q93" s="226">
        <v>26</v>
      </c>
      <c r="R93" s="226">
        <v>31</v>
      </c>
      <c r="S93" s="226">
        <v>28</v>
      </c>
      <c r="T93" s="226">
        <v>28</v>
      </c>
      <c r="U93" s="226">
        <v>29</v>
      </c>
      <c r="V93" s="226">
        <v>31</v>
      </c>
      <c r="W93" s="226">
        <v>31</v>
      </c>
      <c r="X93" s="226">
        <v>35</v>
      </c>
      <c r="Y93" s="226">
        <v>33</v>
      </c>
      <c r="Z93" s="226">
        <v>32</v>
      </c>
      <c r="AA93" s="226">
        <v>34</v>
      </c>
      <c r="AB93" s="226">
        <v>32</v>
      </c>
      <c r="AC93" s="226">
        <v>173</v>
      </c>
      <c r="AD93" s="226">
        <v>193</v>
      </c>
      <c r="AE93" s="226">
        <v>194</v>
      </c>
      <c r="AF93" s="226">
        <v>210</v>
      </c>
      <c r="AG93" s="226">
        <v>219</v>
      </c>
      <c r="AH93" s="226">
        <v>219</v>
      </c>
      <c r="AI93" s="226">
        <v>188</v>
      </c>
      <c r="AJ93" s="226">
        <v>168</v>
      </c>
      <c r="AK93" s="226">
        <v>128</v>
      </c>
      <c r="AL93" s="226">
        <v>105</v>
      </c>
      <c r="AM93" s="226">
        <v>93</v>
      </c>
      <c r="AN93" s="226">
        <v>65</v>
      </c>
      <c r="AO93" s="226">
        <v>41</v>
      </c>
      <c r="AP93" s="226">
        <v>36</v>
      </c>
      <c r="AQ93" s="226">
        <v>2</v>
      </c>
      <c r="AR93" s="226">
        <v>15</v>
      </c>
      <c r="AS93" s="226">
        <v>13</v>
      </c>
      <c r="AT93" s="242">
        <v>35</v>
      </c>
      <c r="AU93" s="231"/>
      <c r="AV93" s="274">
        <f t="shared" si="314"/>
        <v>175</v>
      </c>
      <c r="AW93" s="274">
        <f t="shared" si="315"/>
        <v>154</v>
      </c>
      <c r="AX93" s="274">
        <f t="shared" si="316"/>
        <v>147</v>
      </c>
      <c r="AY93" s="274">
        <f t="shared" si="317"/>
        <v>166</v>
      </c>
      <c r="AZ93" s="274">
        <f t="shared" si="318"/>
        <v>173</v>
      </c>
      <c r="BA93" s="274">
        <f t="shared" si="319"/>
        <v>193</v>
      </c>
      <c r="BB93" s="274">
        <f t="shared" si="320"/>
        <v>194</v>
      </c>
      <c r="BC93" s="274">
        <f t="shared" si="321"/>
        <v>210</v>
      </c>
      <c r="BD93" s="274">
        <f t="shared" si="322"/>
        <v>219</v>
      </c>
      <c r="BE93" s="274">
        <f t="shared" si="323"/>
        <v>219</v>
      </c>
      <c r="BF93" s="274">
        <f t="shared" si="324"/>
        <v>188</v>
      </c>
      <c r="BG93" s="274">
        <f t="shared" si="325"/>
        <v>168</v>
      </c>
      <c r="BH93" s="274">
        <f t="shared" si="326"/>
        <v>128</v>
      </c>
      <c r="BI93" s="274">
        <f t="shared" si="327"/>
        <v>105</v>
      </c>
      <c r="BJ93" s="274">
        <f t="shared" si="328"/>
        <v>93</v>
      </c>
      <c r="BK93" s="274">
        <f t="shared" si="329"/>
        <v>65</v>
      </c>
      <c r="BL93" s="274">
        <f t="shared" si="330"/>
        <v>77</v>
      </c>
      <c r="BN93" s="131">
        <f t="shared" si="331"/>
        <v>219</v>
      </c>
      <c r="BO93" s="131"/>
      <c r="BP93" s="131">
        <f t="shared" si="332"/>
        <v>385</v>
      </c>
      <c r="BQ93" s="131">
        <f t="shared" si="333"/>
        <v>191</v>
      </c>
      <c r="BR93" s="131">
        <f t="shared" si="334"/>
        <v>432</v>
      </c>
      <c r="BS93" s="131">
        <f t="shared" si="335"/>
        <v>1198</v>
      </c>
      <c r="BT93" s="131">
        <f t="shared" si="336"/>
        <v>468</v>
      </c>
    </row>
    <row r="94" spans="2:72" x14ac:dyDescent="0.25">
      <c r="B94" s="228" t="s">
        <v>81</v>
      </c>
      <c r="C94" s="226" t="s">
        <v>272</v>
      </c>
      <c r="D94" s="230">
        <v>5937</v>
      </c>
      <c r="E94" s="226" t="s">
        <v>84</v>
      </c>
      <c r="F94" s="227" t="s">
        <v>29</v>
      </c>
      <c r="G94" s="226">
        <f t="shared" si="312"/>
        <v>4493</v>
      </c>
      <c r="H94" s="226">
        <f t="shared" si="313"/>
        <v>369</v>
      </c>
      <c r="I94" s="226">
        <v>48</v>
      </c>
      <c r="J94" s="226">
        <v>55</v>
      </c>
      <c r="K94" s="226">
        <v>64</v>
      </c>
      <c r="L94" s="226">
        <v>60</v>
      </c>
      <c r="M94" s="226">
        <v>67</v>
      </c>
      <c r="N94" s="226">
        <v>75</v>
      </c>
      <c r="O94" s="226">
        <v>43</v>
      </c>
      <c r="P94" s="226">
        <v>47</v>
      </c>
      <c r="Q94" s="226">
        <v>44</v>
      </c>
      <c r="R94" s="226">
        <v>52</v>
      </c>
      <c r="S94" s="226">
        <v>47</v>
      </c>
      <c r="T94" s="226">
        <v>47</v>
      </c>
      <c r="U94" s="226">
        <v>48</v>
      </c>
      <c r="V94" s="226">
        <v>52</v>
      </c>
      <c r="W94" s="226">
        <v>51</v>
      </c>
      <c r="X94" s="226">
        <v>59</v>
      </c>
      <c r="Y94" s="226">
        <v>55</v>
      </c>
      <c r="Z94" s="226">
        <v>54</v>
      </c>
      <c r="AA94" s="226">
        <v>57</v>
      </c>
      <c r="AB94" s="226">
        <v>54</v>
      </c>
      <c r="AC94" s="226">
        <v>291</v>
      </c>
      <c r="AD94" s="226">
        <v>324</v>
      </c>
      <c r="AE94" s="226">
        <v>326</v>
      </c>
      <c r="AF94" s="226">
        <v>352</v>
      </c>
      <c r="AG94" s="226">
        <v>368</v>
      </c>
      <c r="AH94" s="226">
        <v>369</v>
      </c>
      <c r="AI94" s="226">
        <v>315</v>
      </c>
      <c r="AJ94" s="226">
        <v>283</v>
      </c>
      <c r="AK94" s="226">
        <v>215</v>
      </c>
      <c r="AL94" s="226">
        <v>177</v>
      </c>
      <c r="AM94" s="226">
        <v>156</v>
      </c>
      <c r="AN94" s="226">
        <v>109</v>
      </c>
      <c r="AO94" s="226">
        <v>69</v>
      </c>
      <c r="AP94" s="226">
        <v>60</v>
      </c>
      <c r="AQ94" s="226">
        <v>4</v>
      </c>
      <c r="AR94" s="226">
        <v>25</v>
      </c>
      <c r="AS94" s="226">
        <v>23</v>
      </c>
      <c r="AT94" s="242">
        <v>58</v>
      </c>
      <c r="AU94" s="231"/>
      <c r="AV94" s="274">
        <f t="shared" si="314"/>
        <v>294</v>
      </c>
      <c r="AW94" s="274">
        <f t="shared" si="315"/>
        <v>261</v>
      </c>
      <c r="AX94" s="274">
        <f t="shared" si="316"/>
        <v>245</v>
      </c>
      <c r="AY94" s="274">
        <f t="shared" si="317"/>
        <v>279</v>
      </c>
      <c r="AZ94" s="274">
        <f t="shared" si="318"/>
        <v>291</v>
      </c>
      <c r="BA94" s="274">
        <f t="shared" si="319"/>
        <v>324</v>
      </c>
      <c r="BB94" s="274">
        <f t="shared" si="320"/>
        <v>326</v>
      </c>
      <c r="BC94" s="274">
        <f t="shared" si="321"/>
        <v>352</v>
      </c>
      <c r="BD94" s="274">
        <f t="shared" si="322"/>
        <v>368</v>
      </c>
      <c r="BE94" s="274">
        <f t="shared" si="323"/>
        <v>369</v>
      </c>
      <c r="BF94" s="274">
        <f t="shared" si="324"/>
        <v>315</v>
      </c>
      <c r="BG94" s="274">
        <f t="shared" si="325"/>
        <v>283</v>
      </c>
      <c r="BH94" s="274">
        <f t="shared" si="326"/>
        <v>215</v>
      </c>
      <c r="BI94" s="274">
        <f t="shared" si="327"/>
        <v>177</v>
      </c>
      <c r="BJ94" s="274">
        <f t="shared" si="328"/>
        <v>156</v>
      </c>
      <c r="BK94" s="274">
        <f t="shared" si="329"/>
        <v>109</v>
      </c>
      <c r="BL94" s="274">
        <f t="shared" si="330"/>
        <v>129</v>
      </c>
      <c r="BN94" s="131">
        <f t="shared" si="331"/>
        <v>369</v>
      </c>
      <c r="BO94" s="131"/>
      <c r="BP94" s="131">
        <f t="shared" si="332"/>
        <v>649</v>
      </c>
      <c r="BQ94" s="131">
        <f t="shared" si="333"/>
        <v>319</v>
      </c>
      <c r="BR94" s="131">
        <f t="shared" si="334"/>
        <v>726</v>
      </c>
      <c r="BS94" s="131">
        <f t="shared" si="335"/>
        <v>2013</v>
      </c>
      <c r="BT94" s="131">
        <f t="shared" si="336"/>
        <v>786</v>
      </c>
    </row>
    <row r="95" spans="2:72" x14ac:dyDescent="0.25">
      <c r="B95" s="228" t="s">
        <v>81</v>
      </c>
      <c r="C95" s="226" t="s">
        <v>272</v>
      </c>
      <c r="D95" s="230">
        <v>5938</v>
      </c>
      <c r="E95" s="226" t="s">
        <v>85</v>
      </c>
      <c r="F95" s="227" t="s">
        <v>48</v>
      </c>
      <c r="G95" s="226">
        <f t="shared" si="312"/>
        <v>4436</v>
      </c>
      <c r="H95" s="226">
        <f t="shared" si="313"/>
        <v>364</v>
      </c>
      <c r="I95" s="226">
        <v>48</v>
      </c>
      <c r="J95" s="226">
        <v>54</v>
      </c>
      <c r="K95" s="226">
        <v>63</v>
      </c>
      <c r="L95" s="226">
        <v>59</v>
      </c>
      <c r="M95" s="226">
        <v>66</v>
      </c>
      <c r="N95" s="226">
        <v>74</v>
      </c>
      <c r="O95" s="226">
        <v>42</v>
      </c>
      <c r="P95" s="226">
        <v>46</v>
      </c>
      <c r="Q95" s="226">
        <v>44</v>
      </c>
      <c r="R95" s="226">
        <v>52</v>
      </c>
      <c r="S95" s="226">
        <v>48</v>
      </c>
      <c r="T95" s="226">
        <v>48</v>
      </c>
      <c r="U95" s="226">
        <v>47</v>
      </c>
      <c r="V95" s="226">
        <v>52</v>
      </c>
      <c r="W95" s="226">
        <v>52</v>
      </c>
      <c r="X95" s="226">
        <v>57</v>
      </c>
      <c r="Y95" s="226">
        <v>54</v>
      </c>
      <c r="Z95" s="226">
        <v>53</v>
      </c>
      <c r="AA95" s="226">
        <v>56</v>
      </c>
      <c r="AB95" s="226">
        <v>53</v>
      </c>
      <c r="AC95" s="226">
        <v>287</v>
      </c>
      <c r="AD95" s="226">
        <v>321</v>
      </c>
      <c r="AE95" s="226">
        <v>319</v>
      </c>
      <c r="AF95" s="226">
        <v>347</v>
      </c>
      <c r="AG95" s="226">
        <v>365</v>
      </c>
      <c r="AH95" s="226">
        <v>364</v>
      </c>
      <c r="AI95" s="226">
        <v>311</v>
      </c>
      <c r="AJ95" s="226">
        <v>279</v>
      </c>
      <c r="AK95" s="226">
        <v>213</v>
      </c>
      <c r="AL95" s="226">
        <v>174</v>
      </c>
      <c r="AM95" s="226">
        <v>154</v>
      </c>
      <c r="AN95" s="226">
        <v>107</v>
      </c>
      <c r="AO95" s="226">
        <v>68</v>
      </c>
      <c r="AP95" s="226">
        <v>59</v>
      </c>
      <c r="AQ95" s="226">
        <v>3</v>
      </c>
      <c r="AR95" s="226">
        <v>24</v>
      </c>
      <c r="AS95" s="226">
        <v>23</v>
      </c>
      <c r="AT95" s="242">
        <v>58</v>
      </c>
      <c r="AU95" s="231"/>
      <c r="AV95" s="274">
        <f t="shared" si="314"/>
        <v>290</v>
      </c>
      <c r="AW95" s="274">
        <f t="shared" si="315"/>
        <v>258</v>
      </c>
      <c r="AX95" s="274">
        <f t="shared" si="316"/>
        <v>247</v>
      </c>
      <c r="AY95" s="274">
        <f t="shared" si="317"/>
        <v>273</v>
      </c>
      <c r="AZ95" s="274">
        <f t="shared" si="318"/>
        <v>287</v>
      </c>
      <c r="BA95" s="274">
        <f t="shared" si="319"/>
        <v>321</v>
      </c>
      <c r="BB95" s="274">
        <f t="shared" si="320"/>
        <v>319</v>
      </c>
      <c r="BC95" s="274">
        <f t="shared" si="321"/>
        <v>347</v>
      </c>
      <c r="BD95" s="274">
        <f t="shared" si="322"/>
        <v>365</v>
      </c>
      <c r="BE95" s="274">
        <f t="shared" si="323"/>
        <v>364</v>
      </c>
      <c r="BF95" s="274">
        <f t="shared" si="324"/>
        <v>311</v>
      </c>
      <c r="BG95" s="274">
        <f t="shared" si="325"/>
        <v>279</v>
      </c>
      <c r="BH95" s="274">
        <f t="shared" si="326"/>
        <v>213</v>
      </c>
      <c r="BI95" s="274">
        <f t="shared" si="327"/>
        <v>174</v>
      </c>
      <c r="BJ95" s="274">
        <f t="shared" si="328"/>
        <v>154</v>
      </c>
      <c r="BK95" s="274">
        <f t="shared" si="329"/>
        <v>107</v>
      </c>
      <c r="BL95" s="274">
        <f t="shared" si="330"/>
        <v>127</v>
      </c>
      <c r="BN95" s="131">
        <f t="shared" si="331"/>
        <v>364</v>
      </c>
      <c r="BO95" s="131"/>
      <c r="BP95" s="131">
        <f t="shared" si="332"/>
        <v>644</v>
      </c>
      <c r="BQ95" s="131">
        <f t="shared" si="333"/>
        <v>315</v>
      </c>
      <c r="BR95" s="131">
        <f t="shared" si="334"/>
        <v>717</v>
      </c>
      <c r="BS95" s="131">
        <f t="shared" si="335"/>
        <v>1985</v>
      </c>
      <c r="BT95" s="131">
        <f t="shared" si="336"/>
        <v>775</v>
      </c>
    </row>
    <row r="96" spans="2:72" x14ac:dyDescent="0.25">
      <c r="B96" s="228" t="s">
        <v>81</v>
      </c>
      <c r="C96" s="226" t="s">
        <v>272</v>
      </c>
      <c r="D96" s="230">
        <v>5941</v>
      </c>
      <c r="E96" s="226" t="s">
        <v>88</v>
      </c>
      <c r="F96" s="227" t="s">
        <v>27</v>
      </c>
      <c r="G96" s="226">
        <f t="shared" si="312"/>
        <v>1601</v>
      </c>
      <c r="H96" s="226">
        <f t="shared" si="313"/>
        <v>132</v>
      </c>
      <c r="I96" s="226">
        <v>17</v>
      </c>
      <c r="J96" s="226">
        <v>20</v>
      </c>
      <c r="K96" s="226">
        <v>23</v>
      </c>
      <c r="L96" s="226">
        <v>21</v>
      </c>
      <c r="M96" s="226">
        <v>24</v>
      </c>
      <c r="N96" s="226">
        <v>27</v>
      </c>
      <c r="O96" s="226">
        <v>15</v>
      </c>
      <c r="P96" s="226">
        <v>17</v>
      </c>
      <c r="Q96" s="226">
        <v>16</v>
      </c>
      <c r="R96" s="226">
        <v>18</v>
      </c>
      <c r="S96" s="226">
        <v>17</v>
      </c>
      <c r="T96" s="226">
        <v>17</v>
      </c>
      <c r="U96" s="226">
        <v>17</v>
      </c>
      <c r="V96" s="226">
        <v>19</v>
      </c>
      <c r="W96" s="226">
        <v>18</v>
      </c>
      <c r="X96" s="226">
        <v>21</v>
      </c>
      <c r="Y96" s="226">
        <v>20</v>
      </c>
      <c r="Z96" s="226">
        <v>19</v>
      </c>
      <c r="AA96" s="226">
        <v>20</v>
      </c>
      <c r="AB96" s="226">
        <v>19</v>
      </c>
      <c r="AC96" s="226">
        <v>104</v>
      </c>
      <c r="AD96" s="226">
        <v>115</v>
      </c>
      <c r="AE96" s="226">
        <v>116</v>
      </c>
      <c r="AF96" s="226">
        <v>126</v>
      </c>
      <c r="AG96" s="226">
        <v>131</v>
      </c>
      <c r="AH96" s="226">
        <v>131</v>
      </c>
      <c r="AI96" s="226">
        <v>112</v>
      </c>
      <c r="AJ96" s="226">
        <v>101</v>
      </c>
      <c r="AK96" s="226">
        <v>77</v>
      </c>
      <c r="AL96" s="226">
        <v>63</v>
      </c>
      <c r="AM96" s="226">
        <v>55</v>
      </c>
      <c r="AN96" s="226">
        <v>39</v>
      </c>
      <c r="AO96" s="226">
        <v>25</v>
      </c>
      <c r="AP96" s="226">
        <v>21</v>
      </c>
      <c r="AQ96" s="226">
        <v>1</v>
      </c>
      <c r="AR96" s="226">
        <v>9</v>
      </c>
      <c r="AS96" s="226">
        <v>8</v>
      </c>
      <c r="AT96" s="242">
        <v>21</v>
      </c>
      <c r="AU96" s="231"/>
      <c r="AV96" s="274">
        <f t="shared" si="314"/>
        <v>105</v>
      </c>
      <c r="AW96" s="274">
        <f t="shared" si="315"/>
        <v>93</v>
      </c>
      <c r="AX96" s="274">
        <f t="shared" si="316"/>
        <v>88</v>
      </c>
      <c r="AY96" s="274">
        <f t="shared" si="317"/>
        <v>99</v>
      </c>
      <c r="AZ96" s="274">
        <f t="shared" si="318"/>
        <v>104</v>
      </c>
      <c r="BA96" s="274">
        <f t="shared" si="319"/>
        <v>115</v>
      </c>
      <c r="BB96" s="274">
        <f t="shared" si="320"/>
        <v>116</v>
      </c>
      <c r="BC96" s="274">
        <f t="shared" si="321"/>
        <v>126</v>
      </c>
      <c r="BD96" s="274">
        <f t="shared" si="322"/>
        <v>131</v>
      </c>
      <c r="BE96" s="274">
        <f t="shared" si="323"/>
        <v>131</v>
      </c>
      <c r="BF96" s="274">
        <f t="shared" si="324"/>
        <v>112</v>
      </c>
      <c r="BG96" s="274">
        <f t="shared" si="325"/>
        <v>101</v>
      </c>
      <c r="BH96" s="274">
        <f t="shared" si="326"/>
        <v>77</v>
      </c>
      <c r="BI96" s="274">
        <f t="shared" si="327"/>
        <v>63</v>
      </c>
      <c r="BJ96" s="274">
        <f t="shared" si="328"/>
        <v>55</v>
      </c>
      <c r="BK96" s="274">
        <f t="shared" si="329"/>
        <v>39</v>
      </c>
      <c r="BL96" s="274">
        <f t="shared" si="330"/>
        <v>46</v>
      </c>
      <c r="BN96" s="131">
        <f t="shared" si="331"/>
        <v>132</v>
      </c>
      <c r="BO96" s="131"/>
      <c r="BP96" s="131">
        <f t="shared" si="332"/>
        <v>232</v>
      </c>
      <c r="BQ96" s="131">
        <f t="shared" si="333"/>
        <v>114</v>
      </c>
      <c r="BR96" s="131">
        <f t="shared" si="334"/>
        <v>258</v>
      </c>
      <c r="BS96" s="131">
        <f t="shared" si="335"/>
        <v>717</v>
      </c>
      <c r="BT96" s="131">
        <f t="shared" si="336"/>
        <v>280</v>
      </c>
    </row>
    <row r="97" spans="2:72" x14ac:dyDescent="0.25">
      <c r="B97" s="228" t="s">
        <v>81</v>
      </c>
      <c r="C97" s="226" t="s">
        <v>272</v>
      </c>
      <c r="D97" s="230">
        <v>5940</v>
      </c>
      <c r="E97" s="226" t="s">
        <v>87</v>
      </c>
      <c r="F97" s="227" t="s">
        <v>27</v>
      </c>
      <c r="G97" s="226">
        <f t="shared" si="312"/>
        <v>3694</v>
      </c>
      <c r="H97" s="226">
        <f t="shared" si="313"/>
        <v>303</v>
      </c>
      <c r="I97" s="226">
        <v>39</v>
      </c>
      <c r="J97" s="226">
        <v>46</v>
      </c>
      <c r="K97" s="226">
        <v>53</v>
      </c>
      <c r="L97" s="226">
        <v>49</v>
      </c>
      <c r="M97" s="226">
        <v>55</v>
      </c>
      <c r="N97" s="226">
        <v>61</v>
      </c>
      <c r="O97" s="226">
        <v>35</v>
      </c>
      <c r="P97" s="226">
        <v>38</v>
      </c>
      <c r="Q97" s="226">
        <v>36</v>
      </c>
      <c r="R97" s="226">
        <v>43</v>
      </c>
      <c r="S97" s="226">
        <v>39</v>
      </c>
      <c r="T97" s="226">
        <v>39</v>
      </c>
      <c r="U97" s="226">
        <v>40</v>
      </c>
      <c r="V97" s="226">
        <v>43</v>
      </c>
      <c r="W97" s="226">
        <v>42</v>
      </c>
      <c r="X97" s="226">
        <v>49</v>
      </c>
      <c r="Y97" s="226">
        <v>46</v>
      </c>
      <c r="Z97" s="226">
        <v>44</v>
      </c>
      <c r="AA97" s="226">
        <v>47</v>
      </c>
      <c r="AB97" s="226">
        <v>45</v>
      </c>
      <c r="AC97" s="226">
        <v>239</v>
      </c>
      <c r="AD97" s="226">
        <v>266</v>
      </c>
      <c r="AE97" s="226">
        <v>268</v>
      </c>
      <c r="AF97" s="226">
        <v>290</v>
      </c>
      <c r="AG97" s="226">
        <v>303</v>
      </c>
      <c r="AH97" s="226">
        <v>303</v>
      </c>
      <c r="AI97" s="226">
        <v>259</v>
      </c>
      <c r="AJ97" s="226">
        <v>232</v>
      </c>
      <c r="AK97" s="226">
        <v>177</v>
      </c>
      <c r="AL97" s="226">
        <v>145</v>
      </c>
      <c r="AM97" s="226">
        <v>128</v>
      </c>
      <c r="AN97" s="226">
        <v>89</v>
      </c>
      <c r="AO97" s="226">
        <v>57</v>
      </c>
      <c r="AP97" s="226">
        <v>49</v>
      </c>
      <c r="AQ97" s="226">
        <v>3</v>
      </c>
      <c r="AR97" s="226">
        <v>21</v>
      </c>
      <c r="AS97" s="226">
        <v>19</v>
      </c>
      <c r="AT97" s="242">
        <v>48</v>
      </c>
      <c r="AU97" s="231"/>
      <c r="AV97" s="274">
        <f t="shared" si="314"/>
        <v>242</v>
      </c>
      <c r="AW97" s="274">
        <f t="shared" si="315"/>
        <v>213</v>
      </c>
      <c r="AX97" s="274">
        <f t="shared" si="316"/>
        <v>203</v>
      </c>
      <c r="AY97" s="274">
        <f t="shared" si="317"/>
        <v>231</v>
      </c>
      <c r="AZ97" s="274">
        <f t="shared" si="318"/>
        <v>239</v>
      </c>
      <c r="BA97" s="274">
        <f t="shared" si="319"/>
        <v>266</v>
      </c>
      <c r="BB97" s="274">
        <f t="shared" si="320"/>
        <v>268</v>
      </c>
      <c r="BC97" s="274">
        <f t="shared" si="321"/>
        <v>290</v>
      </c>
      <c r="BD97" s="274">
        <f t="shared" si="322"/>
        <v>303</v>
      </c>
      <c r="BE97" s="274">
        <f t="shared" si="323"/>
        <v>303</v>
      </c>
      <c r="BF97" s="274">
        <f t="shared" si="324"/>
        <v>259</v>
      </c>
      <c r="BG97" s="274">
        <f t="shared" si="325"/>
        <v>232</v>
      </c>
      <c r="BH97" s="274">
        <f t="shared" si="326"/>
        <v>177</v>
      </c>
      <c r="BI97" s="274">
        <f t="shared" si="327"/>
        <v>145</v>
      </c>
      <c r="BJ97" s="274">
        <f t="shared" si="328"/>
        <v>128</v>
      </c>
      <c r="BK97" s="274">
        <f t="shared" si="329"/>
        <v>89</v>
      </c>
      <c r="BL97" s="274">
        <f t="shared" si="330"/>
        <v>106</v>
      </c>
      <c r="BN97" s="131">
        <f t="shared" si="331"/>
        <v>303</v>
      </c>
      <c r="BO97" s="131"/>
      <c r="BP97" s="131">
        <f t="shared" si="332"/>
        <v>533</v>
      </c>
      <c r="BQ97" s="131">
        <f t="shared" si="333"/>
        <v>264</v>
      </c>
      <c r="BR97" s="131">
        <f t="shared" si="334"/>
        <v>597</v>
      </c>
      <c r="BS97" s="131">
        <f t="shared" si="335"/>
        <v>1655</v>
      </c>
      <c r="BT97" s="131">
        <f t="shared" si="336"/>
        <v>645</v>
      </c>
    </row>
    <row r="98" spans="2:72" x14ac:dyDescent="0.25">
      <c r="B98" s="228" t="s">
        <v>81</v>
      </c>
      <c r="C98" s="226" t="s">
        <v>272</v>
      </c>
      <c r="D98" s="230">
        <v>5939</v>
      </c>
      <c r="E98" s="226" t="s">
        <v>86</v>
      </c>
      <c r="F98" s="227" t="s">
        <v>27</v>
      </c>
      <c r="G98" s="226">
        <f t="shared" si="312"/>
        <v>879</v>
      </c>
      <c r="H98" s="226">
        <f t="shared" si="313"/>
        <v>73</v>
      </c>
      <c r="I98" s="226">
        <v>9</v>
      </c>
      <c r="J98" s="226">
        <v>11</v>
      </c>
      <c r="K98" s="226">
        <v>13</v>
      </c>
      <c r="L98" s="226">
        <v>12</v>
      </c>
      <c r="M98" s="226">
        <v>13</v>
      </c>
      <c r="N98" s="226">
        <v>15</v>
      </c>
      <c r="O98" s="226">
        <v>8</v>
      </c>
      <c r="P98" s="226">
        <v>9</v>
      </c>
      <c r="Q98" s="226">
        <v>9</v>
      </c>
      <c r="R98" s="226">
        <v>10</v>
      </c>
      <c r="S98" s="226">
        <v>9</v>
      </c>
      <c r="T98" s="226">
        <v>9</v>
      </c>
      <c r="U98" s="226">
        <v>9</v>
      </c>
      <c r="V98" s="226">
        <v>10</v>
      </c>
      <c r="W98" s="226">
        <v>10</v>
      </c>
      <c r="X98" s="226">
        <v>12</v>
      </c>
      <c r="Y98" s="226">
        <v>11</v>
      </c>
      <c r="Z98" s="226">
        <v>11</v>
      </c>
      <c r="AA98" s="226">
        <v>11</v>
      </c>
      <c r="AB98" s="226">
        <v>11</v>
      </c>
      <c r="AC98" s="226">
        <v>57</v>
      </c>
      <c r="AD98" s="226">
        <v>63</v>
      </c>
      <c r="AE98" s="226">
        <v>64</v>
      </c>
      <c r="AF98" s="226">
        <v>69</v>
      </c>
      <c r="AG98" s="226">
        <v>72</v>
      </c>
      <c r="AH98" s="226">
        <v>72</v>
      </c>
      <c r="AI98" s="226">
        <v>62</v>
      </c>
      <c r="AJ98" s="226">
        <v>55</v>
      </c>
      <c r="AK98" s="226">
        <v>42</v>
      </c>
      <c r="AL98" s="226">
        <v>35</v>
      </c>
      <c r="AM98" s="226">
        <v>30</v>
      </c>
      <c r="AN98" s="226">
        <v>21</v>
      </c>
      <c r="AO98" s="226">
        <v>13</v>
      </c>
      <c r="AP98" s="226">
        <v>12</v>
      </c>
      <c r="AQ98" s="226">
        <v>1</v>
      </c>
      <c r="AR98" s="226">
        <v>5</v>
      </c>
      <c r="AS98" s="226">
        <v>4</v>
      </c>
      <c r="AT98" s="242">
        <v>11</v>
      </c>
      <c r="AU98" s="231"/>
      <c r="AV98" s="274">
        <f t="shared" si="314"/>
        <v>58</v>
      </c>
      <c r="AW98" s="274">
        <f t="shared" si="315"/>
        <v>51</v>
      </c>
      <c r="AX98" s="274">
        <f t="shared" si="316"/>
        <v>47</v>
      </c>
      <c r="AY98" s="274">
        <f t="shared" si="317"/>
        <v>56</v>
      </c>
      <c r="AZ98" s="274">
        <f t="shared" si="318"/>
        <v>57</v>
      </c>
      <c r="BA98" s="274">
        <f t="shared" si="319"/>
        <v>63</v>
      </c>
      <c r="BB98" s="274">
        <f t="shared" si="320"/>
        <v>64</v>
      </c>
      <c r="BC98" s="274">
        <f t="shared" si="321"/>
        <v>69</v>
      </c>
      <c r="BD98" s="274">
        <f t="shared" si="322"/>
        <v>72</v>
      </c>
      <c r="BE98" s="274">
        <f t="shared" si="323"/>
        <v>72</v>
      </c>
      <c r="BF98" s="274">
        <f t="shared" si="324"/>
        <v>62</v>
      </c>
      <c r="BG98" s="274">
        <f t="shared" si="325"/>
        <v>55</v>
      </c>
      <c r="BH98" s="274">
        <f t="shared" si="326"/>
        <v>42</v>
      </c>
      <c r="BI98" s="274">
        <f t="shared" si="327"/>
        <v>35</v>
      </c>
      <c r="BJ98" s="274">
        <f t="shared" si="328"/>
        <v>30</v>
      </c>
      <c r="BK98" s="274">
        <f t="shared" si="329"/>
        <v>21</v>
      </c>
      <c r="BL98" s="274">
        <f t="shared" si="330"/>
        <v>25</v>
      </c>
      <c r="BN98" s="131">
        <f t="shared" si="331"/>
        <v>73</v>
      </c>
      <c r="BO98" s="131"/>
      <c r="BP98" s="131">
        <f t="shared" si="332"/>
        <v>127</v>
      </c>
      <c r="BQ98" s="131">
        <f t="shared" si="333"/>
        <v>63</v>
      </c>
      <c r="BR98" s="131">
        <f t="shared" si="334"/>
        <v>142</v>
      </c>
      <c r="BS98" s="131">
        <f t="shared" si="335"/>
        <v>394</v>
      </c>
      <c r="BT98" s="131">
        <f t="shared" si="336"/>
        <v>153</v>
      </c>
    </row>
    <row r="99" spans="2:72" ht="15.75" thickBot="1" x14ac:dyDescent="0.3">
      <c r="B99" s="228" t="s">
        <v>20</v>
      </c>
      <c r="C99" s="226" t="s">
        <v>272</v>
      </c>
      <c r="D99" s="230">
        <v>5944</v>
      </c>
      <c r="E99" s="226" t="s">
        <v>91</v>
      </c>
      <c r="F99" s="227" t="s">
        <v>29</v>
      </c>
      <c r="G99" s="226">
        <f t="shared" si="312"/>
        <v>7706</v>
      </c>
      <c r="H99" s="226">
        <f t="shared" si="313"/>
        <v>544</v>
      </c>
      <c r="I99" s="226">
        <v>73</v>
      </c>
      <c r="J99" s="226">
        <v>80</v>
      </c>
      <c r="K99" s="226">
        <v>84</v>
      </c>
      <c r="L99" s="226">
        <v>101</v>
      </c>
      <c r="M99" s="226">
        <v>98</v>
      </c>
      <c r="N99" s="226">
        <v>108</v>
      </c>
      <c r="O99" s="226">
        <v>114</v>
      </c>
      <c r="P99" s="226">
        <v>104</v>
      </c>
      <c r="Q99" s="226">
        <v>108</v>
      </c>
      <c r="R99" s="226">
        <v>108</v>
      </c>
      <c r="S99" s="226">
        <v>107</v>
      </c>
      <c r="T99" s="226">
        <v>108</v>
      </c>
      <c r="U99" s="226">
        <v>107</v>
      </c>
      <c r="V99" s="226">
        <v>105</v>
      </c>
      <c r="W99" s="226">
        <v>106</v>
      </c>
      <c r="X99" s="226">
        <v>107</v>
      </c>
      <c r="Y99" s="226">
        <v>109</v>
      </c>
      <c r="Z99" s="226">
        <v>111</v>
      </c>
      <c r="AA99" s="226">
        <v>118</v>
      </c>
      <c r="AB99" s="226">
        <v>120</v>
      </c>
      <c r="AC99" s="226">
        <v>611</v>
      </c>
      <c r="AD99" s="226">
        <v>704</v>
      </c>
      <c r="AE99" s="226">
        <v>680</v>
      </c>
      <c r="AF99" s="226">
        <v>651</v>
      </c>
      <c r="AG99" s="226">
        <v>596</v>
      </c>
      <c r="AH99" s="226">
        <v>510</v>
      </c>
      <c r="AI99" s="226">
        <v>456</v>
      </c>
      <c r="AJ99" s="226">
        <v>418</v>
      </c>
      <c r="AK99" s="226">
        <v>309</v>
      </c>
      <c r="AL99" s="226">
        <v>242</v>
      </c>
      <c r="AM99" s="226">
        <v>183</v>
      </c>
      <c r="AN99" s="226">
        <v>124</v>
      </c>
      <c r="AO99" s="226">
        <v>75</v>
      </c>
      <c r="AP99" s="226">
        <v>71</v>
      </c>
      <c r="AQ99" s="226">
        <v>4</v>
      </c>
      <c r="AR99" s="226">
        <v>36</v>
      </c>
      <c r="AS99" s="226">
        <v>38</v>
      </c>
      <c r="AT99" s="242">
        <v>88</v>
      </c>
      <c r="AU99" s="231"/>
      <c r="AV99" s="274">
        <f t="shared" si="314"/>
        <v>436</v>
      </c>
      <c r="AW99" s="274">
        <f t="shared" si="315"/>
        <v>542</v>
      </c>
      <c r="AX99" s="274">
        <f t="shared" si="316"/>
        <v>533</v>
      </c>
      <c r="AY99" s="274">
        <f t="shared" si="317"/>
        <v>565</v>
      </c>
      <c r="AZ99" s="274">
        <f t="shared" si="318"/>
        <v>611</v>
      </c>
      <c r="BA99" s="274">
        <f t="shared" si="319"/>
        <v>704</v>
      </c>
      <c r="BB99" s="274">
        <f t="shared" si="320"/>
        <v>680</v>
      </c>
      <c r="BC99" s="274">
        <f t="shared" si="321"/>
        <v>651</v>
      </c>
      <c r="BD99" s="274">
        <f t="shared" si="322"/>
        <v>596</v>
      </c>
      <c r="BE99" s="274">
        <f t="shared" si="323"/>
        <v>510</v>
      </c>
      <c r="BF99" s="274">
        <f t="shared" si="324"/>
        <v>456</v>
      </c>
      <c r="BG99" s="274">
        <f t="shared" si="325"/>
        <v>418</v>
      </c>
      <c r="BH99" s="274">
        <f t="shared" si="326"/>
        <v>309</v>
      </c>
      <c r="BI99" s="274">
        <f t="shared" si="327"/>
        <v>242</v>
      </c>
      <c r="BJ99" s="274">
        <f t="shared" si="328"/>
        <v>183</v>
      </c>
      <c r="BK99" s="274">
        <f t="shared" si="329"/>
        <v>124</v>
      </c>
      <c r="BL99" s="274">
        <f t="shared" si="330"/>
        <v>146</v>
      </c>
      <c r="BN99" s="131">
        <f t="shared" si="331"/>
        <v>544</v>
      </c>
      <c r="BO99" s="131"/>
      <c r="BP99" s="131">
        <f t="shared" si="332"/>
        <v>1193</v>
      </c>
      <c r="BQ99" s="131">
        <f t="shared" si="333"/>
        <v>645</v>
      </c>
      <c r="BR99" s="131">
        <f t="shared" si="334"/>
        <v>1553</v>
      </c>
      <c r="BS99" s="131">
        <f t="shared" si="335"/>
        <v>3311</v>
      </c>
      <c r="BT99" s="131">
        <f t="shared" si="336"/>
        <v>1004</v>
      </c>
    </row>
    <row r="100" spans="2:72" ht="15.75" thickBot="1" x14ac:dyDescent="0.3">
      <c r="B100" s="166" t="s">
        <v>0</v>
      </c>
      <c r="C100" s="167" t="s">
        <v>269</v>
      </c>
      <c r="D100" s="144" t="s">
        <v>1</v>
      </c>
      <c r="E100" s="144" t="s">
        <v>263</v>
      </c>
      <c r="F100" s="145"/>
      <c r="G100" s="144">
        <f>SUM(G101:G108)</f>
        <v>94272</v>
      </c>
      <c r="H100" s="144">
        <f t="shared" ref="H100:BS100" si="337">SUM(H101:H108)</f>
        <v>6649</v>
      </c>
      <c r="I100" s="144">
        <f t="shared" si="337"/>
        <v>898</v>
      </c>
      <c r="J100" s="144">
        <f t="shared" si="337"/>
        <v>976</v>
      </c>
      <c r="K100" s="144">
        <f t="shared" si="337"/>
        <v>1025</v>
      </c>
      <c r="L100" s="144">
        <f t="shared" si="337"/>
        <v>1230</v>
      </c>
      <c r="M100" s="144">
        <f t="shared" si="337"/>
        <v>1198</v>
      </c>
      <c r="N100" s="144">
        <f t="shared" si="337"/>
        <v>1322</v>
      </c>
      <c r="O100" s="144">
        <f t="shared" si="337"/>
        <v>1389</v>
      </c>
      <c r="P100" s="144">
        <f t="shared" si="337"/>
        <v>1269</v>
      </c>
      <c r="Q100" s="144">
        <f t="shared" si="337"/>
        <v>1322</v>
      </c>
      <c r="R100" s="144">
        <f t="shared" si="337"/>
        <v>1326</v>
      </c>
      <c r="S100" s="144">
        <f t="shared" si="337"/>
        <v>1308</v>
      </c>
      <c r="T100" s="144">
        <f t="shared" si="337"/>
        <v>1319</v>
      </c>
      <c r="U100" s="144">
        <f t="shared" si="337"/>
        <v>1304</v>
      </c>
      <c r="V100" s="144">
        <f t="shared" si="337"/>
        <v>1281</v>
      </c>
      <c r="W100" s="144">
        <f t="shared" si="337"/>
        <v>1296</v>
      </c>
      <c r="X100" s="144">
        <f t="shared" si="337"/>
        <v>1310</v>
      </c>
      <c r="Y100" s="144">
        <f t="shared" si="337"/>
        <v>1339</v>
      </c>
      <c r="Z100" s="144">
        <f t="shared" si="337"/>
        <v>1361</v>
      </c>
      <c r="AA100" s="144">
        <f t="shared" si="337"/>
        <v>1448</v>
      </c>
      <c r="AB100" s="144">
        <f t="shared" si="337"/>
        <v>1464</v>
      </c>
      <c r="AC100" s="144">
        <f t="shared" si="337"/>
        <v>7481</v>
      </c>
      <c r="AD100" s="144">
        <f t="shared" si="337"/>
        <v>8612</v>
      </c>
      <c r="AE100" s="144">
        <f t="shared" si="337"/>
        <v>8322</v>
      </c>
      <c r="AF100" s="144">
        <f t="shared" si="337"/>
        <v>7961</v>
      </c>
      <c r="AG100" s="144">
        <f t="shared" si="337"/>
        <v>7294</v>
      </c>
      <c r="AH100" s="144">
        <f t="shared" si="337"/>
        <v>6244</v>
      </c>
      <c r="AI100" s="144">
        <f t="shared" si="337"/>
        <v>5585</v>
      </c>
      <c r="AJ100" s="144">
        <f t="shared" si="337"/>
        <v>5109</v>
      </c>
      <c r="AK100" s="144">
        <f t="shared" si="337"/>
        <v>3780</v>
      </c>
      <c r="AL100" s="144">
        <f t="shared" si="337"/>
        <v>2956</v>
      </c>
      <c r="AM100" s="144">
        <f t="shared" si="337"/>
        <v>2242</v>
      </c>
      <c r="AN100" s="144">
        <f t="shared" si="337"/>
        <v>1514</v>
      </c>
      <c r="AO100" s="144">
        <f t="shared" si="337"/>
        <v>918</v>
      </c>
      <c r="AP100" s="144">
        <f t="shared" si="337"/>
        <v>869</v>
      </c>
      <c r="AQ100" s="144">
        <f t="shared" si="337"/>
        <v>55</v>
      </c>
      <c r="AR100" s="144">
        <f t="shared" si="337"/>
        <v>435</v>
      </c>
      <c r="AS100" s="144">
        <f t="shared" si="337"/>
        <v>461</v>
      </c>
      <c r="AT100" s="239">
        <f t="shared" si="337"/>
        <v>1076</v>
      </c>
      <c r="AV100" s="275">
        <f t="shared" si="337"/>
        <v>5327</v>
      </c>
      <c r="AW100" s="275">
        <f t="shared" si="337"/>
        <v>6628</v>
      </c>
      <c r="AX100" s="275">
        <f t="shared" si="337"/>
        <v>6508</v>
      </c>
      <c r="AY100" s="275">
        <f t="shared" si="337"/>
        <v>6922</v>
      </c>
      <c r="AZ100" s="275">
        <f t="shared" si="337"/>
        <v>7481</v>
      </c>
      <c r="BA100" s="275">
        <f t="shared" si="337"/>
        <v>8612</v>
      </c>
      <c r="BB100" s="275">
        <f t="shared" si="337"/>
        <v>8322</v>
      </c>
      <c r="BC100" s="275">
        <f t="shared" si="337"/>
        <v>7961</v>
      </c>
      <c r="BD100" s="275">
        <f t="shared" si="337"/>
        <v>7294</v>
      </c>
      <c r="BE100" s="275">
        <f t="shared" si="337"/>
        <v>6244</v>
      </c>
      <c r="BF100" s="275">
        <f t="shared" si="337"/>
        <v>5585</v>
      </c>
      <c r="BG100" s="275">
        <f t="shared" si="337"/>
        <v>5109</v>
      </c>
      <c r="BH100" s="275">
        <f t="shared" si="337"/>
        <v>3780</v>
      </c>
      <c r="BI100" s="275">
        <f t="shared" si="337"/>
        <v>2956</v>
      </c>
      <c r="BJ100" s="275">
        <f t="shared" si="337"/>
        <v>2242</v>
      </c>
      <c r="BK100" s="275">
        <f t="shared" si="337"/>
        <v>1514</v>
      </c>
      <c r="BL100" s="275">
        <f t="shared" si="337"/>
        <v>1787</v>
      </c>
      <c r="BN100" s="275">
        <f t="shared" si="337"/>
        <v>6649</v>
      </c>
      <c r="BO100" s="275">
        <f t="shared" si="337"/>
        <v>0</v>
      </c>
      <c r="BP100" s="275">
        <f t="shared" si="337"/>
        <v>14582</v>
      </c>
      <c r="BQ100" s="275">
        <f t="shared" si="337"/>
        <v>7891</v>
      </c>
      <c r="BR100" s="275">
        <f t="shared" si="337"/>
        <v>19005</v>
      </c>
      <c r="BS100" s="275">
        <f t="shared" si="337"/>
        <v>40515</v>
      </c>
      <c r="BT100" s="275">
        <f t="shared" ref="BT100" si="338">SUM(BT101:BT108)</f>
        <v>12279</v>
      </c>
    </row>
    <row r="101" spans="2:72" x14ac:dyDescent="0.25">
      <c r="B101" s="146" t="s">
        <v>20</v>
      </c>
      <c r="C101" s="147" t="s">
        <v>263</v>
      </c>
      <c r="D101" s="158">
        <v>5897</v>
      </c>
      <c r="E101" s="147" t="s">
        <v>104</v>
      </c>
      <c r="F101" s="148" t="s">
        <v>29</v>
      </c>
      <c r="G101" s="147">
        <f t="shared" ref="G101:G108" si="339">SUM(I101:AP101)</f>
        <v>21892</v>
      </c>
      <c r="H101" s="147">
        <f t="shared" ref="H101:H108" si="340">SUM(I101:N101)</f>
        <v>1544</v>
      </c>
      <c r="I101" s="147">
        <v>208</v>
      </c>
      <c r="J101" s="147">
        <v>227</v>
      </c>
      <c r="K101" s="147">
        <v>238</v>
      </c>
      <c r="L101" s="147">
        <v>286</v>
      </c>
      <c r="M101" s="147">
        <v>278</v>
      </c>
      <c r="N101" s="147">
        <v>307</v>
      </c>
      <c r="O101" s="147">
        <v>323</v>
      </c>
      <c r="P101" s="147">
        <v>295</v>
      </c>
      <c r="Q101" s="147">
        <v>307</v>
      </c>
      <c r="R101" s="147">
        <v>308</v>
      </c>
      <c r="S101" s="147">
        <v>304</v>
      </c>
      <c r="T101" s="147">
        <v>306</v>
      </c>
      <c r="U101" s="147">
        <v>303</v>
      </c>
      <c r="V101" s="147">
        <v>298</v>
      </c>
      <c r="W101" s="147">
        <v>301</v>
      </c>
      <c r="X101" s="147">
        <v>304</v>
      </c>
      <c r="Y101" s="147">
        <v>311</v>
      </c>
      <c r="Z101" s="147">
        <v>316</v>
      </c>
      <c r="AA101" s="147">
        <v>336</v>
      </c>
      <c r="AB101" s="147">
        <v>340</v>
      </c>
      <c r="AC101" s="147">
        <v>1737</v>
      </c>
      <c r="AD101" s="147">
        <v>1999</v>
      </c>
      <c r="AE101" s="147">
        <v>1932</v>
      </c>
      <c r="AF101" s="147">
        <v>1849</v>
      </c>
      <c r="AG101" s="147">
        <v>1694</v>
      </c>
      <c r="AH101" s="147">
        <v>1450</v>
      </c>
      <c r="AI101" s="147">
        <v>1297</v>
      </c>
      <c r="AJ101" s="147">
        <v>1186</v>
      </c>
      <c r="AK101" s="147">
        <v>878</v>
      </c>
      <c r="AL101" s="147">
        <v>686</v>
      </c>
      <c r="AM101" s="147">
        <v>521</v>
      </c>
      <c r="AN101" s="147">
        <v>352</v>
      </c>
      <c r="AO101" s="147">
        <v>213</v>
      </c>
      <c r="AP101" s="147">
        <v>202</v>
      </c>
      <c r="AQ101" s="147">
        <v>13</v>
      </c>
      <c r="AR101" s="147">
        <v>101</v>
      </c>
      <c r="AS101" s="147">
        <v>107</v>
      </c>
      <c r="AT101" s="242">
        <v>250</v>
      </c>
      <c r="AV101" s="274">
        <f t="shared" ref="AV101:AV108" si="341">SUM(I101:M101)</f>
        <v>1237</v>
      </c>
      <c r="AW101" s="274">
        <f t="shared" ref="AW101:AW108" si="342">SUM(N101:R101)</f>
        <v>1540</v>
      </c>
      <c r="AX101" s="274">
        <f t="shared" ref="AX101:AX108" si="343">SUM(S101:W101)</f>
        <v>1512</v>
      </c>
      <c r="AY101" s="274">
        <f t="shared" ref="AY101:AY108" si="344">SUM(X101:AB101)</f>
        <v>1607</v>
      </c>
      <c r="AZ101" s="274">
        <f t="shared" ref="AZ101:AZ108" si="345">+AC101</f>
        <v>1737</v>
      </c>
      <c r="BA101" s="274">
        <f t="shared" ref="BA101:BA108" si="346">+AD101</f>
        <v>1999</v>
      </c>
      <c r="BB101" s="274">
        <f t="shared" ref="BB101:BB108" si="347">+AE101</f>
        <v>1932</v>
      </c>
      <c r="BC101" s="274">
        <f t="shared" ref="BC101:BC108" si="348">+AF101</f>
        <v>1849</v>
      </c>
      <c r="BD101" s="274">
        <f t="shared" ref="BD101:BD108" si="349">+AG101</f>
        <v>1694</v>
      </c>
      <c r="BE101" s="274">
        <f t="shared" ref="BE101:BE108" si="350">+AH101</f>
        <v>1450</v>
      </c>
      <c r="BF101" s="274">
        <f t="shared" ref="BF101:BF108" si="351">+AI101</f>
        <v>1297</v>
      </c>
      <c r="BG101" s="274">
        <f t="shared" ref="BG101:BG108" si="352">+AJ101</f>
        <v>1186</v>
      </c>
      <c r="BH101" s="274">
        <f t="shared" ref="BH101:BH108" si="353">+AK101</f>
        <v>878</v>
      </c>
      <c r="BI101" s="274">
        <f t="shared" ref="BI101:BI108" si="354">+AL101</f>
        <v>686</v>
      </c>
      <c r="BJ101" s="274">
        <f t="shared" ref="BJ101:BJ108" si="355">+AM101</f>
        <v>521</v>
      </c>
      <c r="BK101" s="274">
        <f t="shared" ref="BK101:BK108" si="356">+AN101</f>
        <v>352</v>
      </c>
      <c r="BL101" s="274">
        <f t="shared" ref="BL101:BL108" si="357">SUM(AO101:AP101)</f>
        <v>415</v>
      </c>
      <c r="BN101" s="131">
        <f t="shared" ref="BN101:BN108" si="358">SUM(I101:N101)</f>
        <v>1544</v>
      </c>
      <c r="BO101" s="131"/>
      <c r="BP101" s="131">
        <f t="shared" ref="BP101:BP108" si="359">SUM(I101:T101)</f>
        <v>3387</v>
      </c>
      <c r="BQ101" s="131">
        <f t="shared" ref="BQ101:BQ108" si="360">SUM(U101:Z101)</f>
        <v>1833</v>
      </c>
      <c r="BR101" s="131">
        <f t="shared" ref="BR101:BR108" si="361">SUM(AA101:AD101)</f>
        <v>4412</v>
      </c>
      <c r="BS101" s="131">
        <f t="shared" ref="BS101:BS108" si="362">SUM(AE101:AJ101)</f>
        <v>9408</v>
      </c>
      <c r="BT101" s="131">
        <f t="shared" ref="BT101:BT108" si="363">SUM(AK101:AP101)</f>
        <v>2852</v>
      </c>
    </row>
    <row r="102" spans="2:72" x14ac:dyDescent="0.25">
      <c r="B102" s="228" t="s">
        <v>20</v>
      </c>
      <c r="C102" s="226" t="s">
        <v>263</v>
      </c>
      <c r="D102" s="230">
        <v>5901</v>
      </c>
      <c r="E102" s="226" t="s">
        <v>108</v>
      </c>
      <c r="F102" s="227" t="s">
        <v>27</v>
      </c>
      <c r="G102" s="226">
        <f t="shared" si="339"/>
        <v>7154</v>
      </c>
      <c r="H102" s="226">
        <f t="shared" si="340"/>
        <v>504</v>
      </c>
      <c r="I102" s="226">
        <v>68</v>
      </c>
      <c r="J102" s="226">
        <v>74</v>
      </c>
      <c r="K102" s="226">
        <v>78</v>
      </c>
      <c r="L102" s="226">
        <v>93</v>
      </c>
      <c r="M102" s="226">
        <v>91</v>
      </c>
      <c r="N102" s="226">
        <v>100</v>
      </c>
      <c r="O102" s="226">
        <v>105</v>
      </c>
      <c r="P102" s="226">
        <v>96</v>
      </c>
      <c r="Q102" s="226">
        <v>100</v>
      </c>
      <c r="R102" s="226">
        <v>101</v>
      </c>
      <c r="S102" s="226">
        <v>99</v>
      </c>
      <c r="T102" s="226">
        <v>100</v>
      </c>
      <c r="U102" s="226">
        <v>99</v>
      </c>
      <c r="V102" s="226">
        <v>97</v>
      </c>
      <c r="W102" s="226">
        <v>98</v>
      </c>
      <c r="X102" s="226">
        <v>99</v>
      </c>
      <c r="Y102" s="226">
        <v>102</v>
      </c>
      <c r="Z102" s="226">
        <v>103</v>
      </c>
      <c r="AA102" s="226">
        <v>110</v>
      </c>
      <c r="AB102" s="226">
        <v>111</v>
      </c>
      <c r="AC102" s="226">
        <v>568</v>
      </c>
      <c r="AD102" s="226">
        <v>654</v>
      </c>
      <c r="AE102" s="226">
        <v>632</v>
      </c>
      <c r="AF102" s="226">
        <v>604</v>
      </c>
      <c r="AG102" s="226">
        <v>554</v>
      </c>
      <c r="AH102" s="226">
        <v>474</v>
      </c>
      <c r="AI102" s="226">
        <v>424</v>
      </c>
      <c r="AJ102" s="226">
        <v>388</v>
      </c>
      <c r="AK102" s="226">
        <v>287</v>
      </c>
      <c r="AL102" s="226">
        <v>224</v>
      </c>
      <c r="AM102" s="226">
        <v>170</v>
      </c>
      <c r="AN102" s="226">
        <v>115</v>
      </c>
      <c r="AO102" s="226">
        <v>70</v>
      </c>
      <c r="AP102" s="226">
        <v>66</v>
      </c>
      <c r="AQ102" s="226">
        <v>4</v>
      </c>
      <c r="AR102" s="226">
        <v>33</v>
      </c>
      <c r="AS102" s="226">
        <v>35</v>
      </c>
      <c r="AT102" s="242">
        <v>82</v>
      </c>
      <c r="AV102" s="274">
        <f t="shared" si="341"/>
        <v>404</v>
      </c>
      <c r="AW102" s="274">
        <f t="shared" si="342"/>
        <v>502</v>
      </c>
      <c r="AX102" s="274">
        <f t="shared" si="343"/>
        <v>493</v>
      </c>
      <c r="AY102" s="274">
        <f t="shared" si="344"/>
        <v>525</v>
      </c>
      <c r="AZ102" s="274">
        <f t="shared" si="345"/>
        <v>568</v>
      </c>
      <c r="BA102" s="274">
        <f t="shared" si="346"/>
        <v>654</v>
      </c>
      <c r="BB102" s="274">
        <f t="shared" si="347"/>
        <v>632</v>
      </c>
      <c r="BC102" s="274">
        <f t="shared" si="348"/>
        <v>604</v>
      </c>
      <c r="BD102" s="274">
        <f t="shared" si="349"/>
        <v>554</v>
      </c>
      <c r="BE102" s="274">
        <f t="shared" si="350"/>
        <v>474</v>
      </c>
      <c r="BF102" s="274">
        <f t="shared" si="351"/>
        <v>424</v>
      </c>
      <c r="BG102" s="274">
        <f t="shared" si="352"/>
        <v>388</v>
      </c>
      <c r="BH102" s="274">
        <f t="shared" si="353"/>
        <v>287</v>
      </c>
      <c r="BI102" s="274">
        <f t="shared" si="354"/>
        <v>224</v>
      </c>
      <c r="BJ102" s="274">
        <f t="shared" si="355"/>
        <v>170</v>
      </c>
      <c r="BK102" s="274">
        <f t="shared" si="356"/>
        <v>115</v>
      </c>
      <c r="BL102" s="274">
        <f t="shared" si="357"/>
        <v>136</v>
      </c>
      <c r="BN102" s="131">
        <f t="shared" si="358"/>
        <v>504</v>
      </c>
      <c r="BO102" s="131"/>
      <c r="BP102" s="131">
        <f t="shared" si="359"/>
        <v>1105</v>
      </c>
      <c r="BQ102" s="131">
        <f t="shared" si="360"/>
        <v>598</v>
      </c>
      <c r="BR102" s="131">
        <f t="shared" si="361"/>
        <v>1443</v>
      </c>
      <c r="BS102" s="131">
        <f t="shared" si="362"/>
        <v>3076</v>
      </c>
      <c r="BT102" s="131">
        <f t="shared" si="363"/>
        <v>932</v>
      </c>
    </row>
    <row r="103" spans="2:72" x14ac:dyDescent="0.25">
      <c r="B103" s="228" t="s">
        <v>20</v>
      </c>
      <c r="C103" s="226" t="s">
        <v>263</v>
      </c>
      <c r="D103" s="230">
        <v>5898</v>
      </c>
      <c r="E103" s="226" t="s">
        <v>105</v>
      </c>
      <c r="F103" s="227" t="s">
        <v>29</v>
      </c>
      <c r="G103" s="226">
        <f t="shared" si="339"/>
        <v>8250</v>
      </c>
      <c r="H103" s="226">
        <f t="shared" si="340"/>
        <v>583</v>
      </c>
      <c r="I103" s="226">
        <v>79</v>
      </c>
      <c r="J103" s="226">
        <v>85</v>
      </c>
      <c r="K103" s="226">
        <v>90</v>
      </c>
      <c r="L103" s="226">
        <v>108</v>
      </c>
      <c r="M103" s="226">
        <v>105</v>
      </c>
      <c r="N103" s="226">
        <v>116</v>
      </c>
      <c r="O103" s="226">
        <v>122</v>
      </c>
      <c r="P103" s="226">
        <v>111</v>
      </c>
      <c r="Q103" s="226">
        <v>116</v>
      </c>
      <c r="R103" s="226">
        <v>116</v>
      </c>
      <c r="S103" s="226">
        <v>114</v>
      </c>
      <c r="T103" s="226">
        <v>115</v>
      </c>
      <c r="U103" s="226">
        <v>114</v>
      </c>
      <c r="V103" s="226">
        <v>112</v>
      </c>
      <c r="W103" s="226">
        <v>113</v>
      </c>
      <c r="X103" s="226">
        <v>115</v>
      </c>
      <c r="Y103" s="226">
        <v>117</v>
      </c>
      <c r="Z103" s="226">
        <v>119</v>
      </c>
      <c r="AA103" s="226">
        <v>127</v>
      </c>
      <c r="AB103" s="226">
        <v>128</v>
      </c>
      <c r="AC103" s="226">
        <v>655</v>
      </c>
      <c r="AD103" s="226">
        <v>754</v>
      </c>
      <c r="AE103" s="226">
        <v>728</v>
      </c>
      <c r="AF103" s="226">
        <v>697</v>
      </c>
      <c r="AG103" s="226">
        <v>638</v>
      </c>
      <c r="AH103" s="226">
        <v>546</v>
      </c>
      <c r="AI103" s="226">
        <v>489</v>
      </c>
      <c r="AJ103" s="226">
        <v>447</v>
      </c>
      <c r="AK103" s="226">
        <v>331</v>
      </c>
      <c r="AL103" s="226">
        <v>259</v>
      </c>
      <c r="AM103" s="226">
        <v>196</v>
      </c>
      <c r="AN103" s="226">
        <v>132</v>
      </c>
      <c r="AO103" s="226">
        <v>80</v>
      </c>
      <c r="AP103" s="226">
        <v>76</v>
      </c>
      <c r="AQ103" s="226">
        <v>5</v>
      </c>
      <c r="AR103" s="226">
        <v>38</v>
      </c>
      <c r="AS103" s="226">
        <v>40</v>
      </c>
      <c r="AT103" s="242">
        <v>94</v>
      </c>
      <c r="AV103" s="274">
        <f t="shared" si="341"/>
        <v>467</v>
      </c>
      <c r="AW103" s="274">
        <f t="shared" si="342"/>
        <v>581</v>
      </c>
      <c r="AX103" s="274">
        <f t="shared" si="343"/>
        <v>568</v>
      </c>
      <c r="AY103" s="274">
        <f t="shared" si="344"/>
        <v>606</v>
      </c>
      <c r="AZ103" s="274">
        <f t="shared" si="345"/>
        <v>655</v>
      </c>
      <c r="BA103" s="274">
        <f t="shared" si="346"/>
        <v>754</v>
      </c>
      <c r="BB103" s="274">
        <f t="shared" si="347"/>
        <v>728</v>
      </c>
      <c r="BC103" s="274">
        <f t="shared" si="348"/>
        <v>697</v>
      </c>
      <c r="BD103" s="274">
        <f t="shared" si="349"/>
        <v>638</v>
      </c>
      <c r="BE103" s="274">
        <f t="shared" si="350"/>
        <v>546</v>
      </c>
      <c r="BF103" s="274">
        <f t="shared" si="351"/>
        <v>489</v>
      </c>
      <c r="BG103" s="274">
        <f t="shared" si="352"/>
        <v>447</v>
      </c>
      <c r="BH103" s="274">
        <f t="shared" si="353"/>
        <v>331</v>
      </c>
      <c r="BI103" s="274">
        <f t="shared" si="354"/>
        <v>259</v>
      </c>
      <c r="BJ103" s="274">
        <f t="shared" si="355"/>
        <v>196</v>
      </c>
      <c r="BK103" s="274">
        <f t="shared" si="356"/>
        <v>132</v>
      </c>
      <c r="BL103" s="274">
        <f t="shared" si="357"/>
        <v>156</v>
      </c>
      <c r="BN103" s="131">
        <f t="shared" si="358"/>
        <v>583</v>
      </c>
      <c r="BO103" s="131"/>
      <c r="BP103" s="131">
        <f t="shared" si="359"/>
        <v>1277</v>
      </c>
      <c r="BQ103" s="131">
        <f t="shared" si="360"/>
        <v>690</v>
      </c>
      <c r="BR103" s="131">
        <f t="shared" si="361"/>
        <v>1664</v>
      </c>
      <c r="BS103" s="131">
        <f t="shared" si="362"/>
        <v>3545</v>
      </c>
      <c r="BT103" s="131">
        <f t="shared" si="363"/>
        <v>1074</v>
      </c>
    </row>
    <row r="104" spans="2:72" x14ac:dyDescent="0.25">
      <c r="B104" s="228" t="s">
        <v>20</v>
      </c>
      <c r="C104" s="226" t="s">
        <v>263</v>
      </c>
      <c r="D104" s="230">
        <v>5902</v>
      </c>
      <c r="E104" s="226" t="s">
        <v>109</v>
      </c>
      <c r="F104" s="227" t="s">
        <v>29</v>
      </c>
      <c r="G104" s="226">
        <f t="shared" si="339"/>
        <v>8584</v>
      </c>
      <c r="H104" s="226">
        <f t="shared" si="340"/>
        <v>605</v>
      </c>
      <c r="I104" s="226">
        <v>82</v>
      </c>
      <c r="J104" s="226">
        <v>89</v>
      </c>
      <c r="K104" s="226">
        <v>93</v>
      </c>
      <c r="L104" s="226">
        <v>112</v>
      </c>
      <c r="M104" s="226">
        <v>109</v>
      </c>
      <c r="N104" s="226">
        <v>120</v>
      </c>
      <c r="O104" s="226">
        <v>126</v>
      </c>
      <c r="P104" s="226">
        <v>116</v>
      </c>
      <c r="Q104" s="226">
        <v>120</v>
      </c>
      <c r="R104" s="226">
        <v>121</v>
      </c>
      <c r="S104" s="226">
        <v>119</v>
      </c>
      <c r="T104" s="226">
        <v>120</v>
      </c>
      <c r="U104" s="226">
        <v>119</v>
      </c>
      <c r="V104" s="226">
        <v>117</v>
      </c>
      <c r="W104" s="226">
        <v>118</v>
      </c>
      <c r="X104" s="226">
        <v>119</v>
      </c>
      <c r="Y104" s="226">
        <v>122</v>
      </c>
      <c r="Z104" s="226">
        <v>124</v>
      </c>
      <c r="AA104" s="226">
        <v>132</v>
      </c>
      <c r="AB104" s="226">
        <v>133</v>
      </c>
      <c r="AC104" s="226">
        <v>681</v>
      </c>
      <c r="AD104" s="226">
        <v>784</v>
      </c>
      <c r="AE104" s="226">
        <v>758</v>
      </c>
      <c r="AF104" s="226">
        <v>725</v>
      </c>
      <c r="AG104" s="226">
        <v>664</v>
      </c>
      <c r="AH104" s="226">
        <v>569</v>
      </c>
      <c r="AI104" s="226">
        <v>509</v>
      </c>
      <c r="AJ104" s="226">
        <v>465</v>
      </c>
      <c r="AK104" s="226">
        <v>344</v>
      </c>
      <c r="AL104" s="226">
        <v>269</v>
      </c>
      <c r="AM104" s="226">
        <v>204</v>
      </c>
      <c r="AN104" s="226">
        <v>138</v>
      </c>
      <c r="AO104" s="226">
        <v>84</v>
      </c>
      <c r="AP104" s="226">
        <v>79</v>
      </c>
      <c r="AQ104" s="226">
        <v>5</v>
      </c>
      <c r="AR104" s="226">
        <v>40</v>
      </c>
      <c r="AS104" s="226">
        <v>42</v>
      </c>
      <c r="AT104" s="242">
        <v>98</v>
      </c>
      <c r="AV104" s="274">
        <f t="shared" si="341"/>
        <v>485</v>
      </c>
      <c r="AW104" s="274">
        <f t="shared" si="342"/>
        <v>603</v>
      </c>
      <c r="AX104" s="274">
        <f t="shared" si="343"/>
        <v>593</v>
      </c>
      <c r="AY104" s="274">
        <f t="shared" si="344"/>
        <v>630</v>
      </c>
      <c r="AZ104" s="274">
        <f t="shared" si="345"/>
        <v>681</v>
      </c>
      <c r="BA104" s="274">
        <f t="shared" si="346"/>
        <v>784</v>
      </c>
      <c r="BB104" s="274">
        <f t="shared" si="347"/>
        <v>758</v>
      </c>
      <c r="BC104" s="274">
        <f t="shared" si="348"/>
        <v>725</v>
      </c>
      <c r="BD104" s="274">
        <f t="shared" si="349"/>
        <v>664</v>
      </c>
      <c r="BE104" s="274">
        <f t="shared" si="350"/>
        <v>569</v>
      </c>
      <c r="BF104" s="274">
        <f t="shared" si="351"/>
        <v>509</v>
      </c>
      <c r="BG104" s="274">
        <f t="shared" si="352"/>
        <v>465</v>
      </c>
      <c r="BH104" s="274">
        <f t="shared" si="353"/>
        <v>344</v>
      </c>
      <c r="BI104" s="274">
        <f t="shared" si="354"/>
        <v>269</v>
      </c>
      <c r="BJ104" s="274">
        <f t="shared" si="355"/>
        <v>204</v>
      </c>
      <c r="BK104" s="274">
        <f t="shared" si="356"/>
        <v>138</v>
      </c>
      <c r="BL104" s="274">
        <f t="shared" si="357"/>
        <v>163</v>
      </c>
      <c r="BN104" s="131">
        <f t="shared" si="358"/>
        <v>605</v>
      </c>
      <c r="BO104" s="131"/>
      <c r="BP104" s="131">
        <f t="shared" si="359"/>
        <v>1327</v>
      </c>
      <c r="BQ104" s="131">
        <f t="shared" si="360"/>
        <v>719</v>
      </c>
      <c r="BR104" s="131">
        <f t="shared" si="361"/>
        <v>1730</v>
      </c>
      <c r="BS104" s="131">
        <f t="shared" si="362"/>
        <v>3690</v>
      </c>
      <c r="BT104" s="131">
        <f t="shared" si="363"/>
        <v>1118</v>
      </c>
    </row>
    <row r="105" spans="2:72" x14ac:dyDescent="0.25">
      <c r="B105" s="228" t="s">
        <v>20</v>
      </c>
      <c r="C105" s="226" t="s">
        <v>263</v>
      </c>
      <c r="D105" s="230">
        <v>5900</v>
      </c>
      <c r="E105" s="226" t="s">
        <v>107</v>
      </c>
      <c r="F105" s="227" t="s">
        <v>29</v>
      </c>
      <c r="G105" s="226">
        <f t="shared" si="339"/>
        <v>15109</v>
      </c>
      <c r="H105" s="226">
        <f t="shared" si="340"/>
        <v>1065</v>
      </c>
      <c r="I105" s="226">
        <v>144</v>
      </c>
      <c r="J105" s="226">
        <v>156</v>
      </c>
      <c r="K105" s="226">
        <v>164</v>
      </c>
      <c r="L105" s="226">
        <v>197</v>
      </c>
      <c r="M105" s="226">
        <v>192</v>
      </c>
      <c r="N105" s="226">
        <v>212</v>
      </c>
      <c r="O105" s="226">
        <v>223</v>
      </c>
      <c r="P105" s="226">
        <v>203</v>
      </c>
      <c r="Q105" s="226">
        <v>212</v>
      </c>
      <c r="R105" s="226">
        <v>212</v>
      </c>
      <c r="S105" s="226">
        <v>210</v>
      </c>
      <c r="T105" s="226">
        <v>211</v>
      </c>
      <c r="U105" s="226">
        <v>209</v>
      </c>
      <c r="V105" s="226">
        <v>205</v>
      </c>
      <c r="W105" s="226">
        <v>208</v>
      </c>
      <c r="X105" s="226">
        <v>210</v>
      </c>
      <c r="Y105" s="226">
        <v>215</v>
      </c>
      <c r="Z105" s="226">
        <v>218</v>
      </c>
      <c r="AA105" s="226">
        <v>232</v>
      </c>
      <c r="AB105" s="226">
        <v>235</v>
      </c>
      <c r="AC105" s="226">
        <v>1199</v>
      </c>
      <c r="AD105" s="226">
        <v>1380</v>
      </c>
      <c r="AE105" s="226">
        <v>1334</v>
      </c>
      <c r="AF105" s="226">
        <v>1276</v>
      </c>
      <c r="AG105" s="226">
        <v>1169</v>
      </c>
      <c r="AH105" s="226">
        <v>1001</v>
      </c>
      <c r="AI105" s="226">
        <v>895</v>
      </c>
      <c r="AJ105" s="226">
        <v>819</v>
      </c>
      <c r="AK105" s="226">
        <v>606</v>
      </c>
      <c r="AL105" s="226">
        <v>474</v>
      </c>
      <c r="AM105" s="226">
        <v>359</v>
      </c>
      <c r="AN105" s="226">
        <v>243</v>
      </c>
      <c r="AO105" s="226">
        <v>147</v>
      </c>
      <c r="AP105" s="226">
        <v>139</v>
      </c>
      <c r="AQ105" s="226">
        <v>9</v>
      </c>
      <c r="AR105" s="226">
        <v>70</v>
      </c>
      <c r="AS105" s="226">
        <v>74</v>
      </c>
      <c r="AT105" s="242">
        <v>172</v>
      </c>
      <c r="AV105" s="274">
        <f t="shared" si="341"/>
        <v>853</v>
      </c>
      <c r="AW105" s="274">
        <f t="shared" si="342"/>
        <v>1062</v>
      </c>
      <c r="AX105" s="274">
        <f t="shared" si="343"/>
        <v>1043</v>
      </c>
      <c r="AY105" s="274">
        <f t="shared" si="344"/>
        <v>1110</v>
      </c>
      <c r="AZ105" s="274">
        <f t="shared" si="345"/>
        <v>1199</v>
      </c>
      <c r="BA105" s="274">
        <f t="shared" si="346"/>
        <v>1380</v>
      </c>
      <c r="BB105" s="274">
        <f t="shared" si="347"/>
        <v>1334</v>
      </c>
      <c r="BC105" s="274">
        <f t="shared" si="348"/>
        <v>1276</v>
      </c>
      <c r="BD105" s="274">
        <f t="shared" si="349"/>
        <v>1169</v>
      </c>
      <c r="BE105" s="274">
        <f t="shared" si="350"/>
        <v>1001</v>
      </c>
      <c r="BF105" s="274">
        <f t="shared" si="351"/>
        <v>895</v>
      </c>
      <c r="BG105" s="274">
        <f t="shared" si="352"/>
        <v>819</v>
      </c>
      <c r="BH105" s="274">
        <f t="shared" si="353"/>
        <v>606</v>
      </c>
      <c r="BI105" s="274">
        <f t="shared" si="354"/>
        <v>474</v>
      </c>
      <c r="BJ105" s="274">
        <f t="shared" si="355"/>
        <v>359</v>
      </c>
      <c r="BK105" s="274">
        <f t="shared" si="356"/>
        <v>243</v>
      </c>
      <c r="BL105" s="274">
        <f t="shared" si="357"/>
        <v>286</v>
      </c>
      <c r="BN105" s="131">
        <f t="shared" si="358"/>
        <v>1065</v>
      </c>
      <c r="BO105" s="131"/>
      <c r="BP105" s="131">
        <f t="shared" si="359"/>
        <v>2336</v>
      </c>
      <c r="BQ105" s="131">
        <f t="shared" si="360"/>
        <v>1265</v>
      </c>
      <c r="BR105" s="131">
        <f t="shared" si="361"/>
        <v>3046</v>
      </c>
      <c r="BS105" s="131">
        <f t="shared" si="362"/>
        <v>6494</v>
      </c>
      <c r="BT105" s="131">
        <f t="shared" si="363"/>
        <v>1968</v>
      </c>
    </row>
    <row r="106" spans="2:72" x14ac:dyDescent="0.25">
      <c r="B106" s="228" t="s">
        <v>20</v>
      </c>
      <c r="C106" s="226" t="s">
        <v>263</v>
      </c>
      <c r="D106" s="230">
        <v>6735</v>
      </c>
      <c r="E106" s="226" t="s">
        <v>110</v>
      </c>
      <c r="F106" s="227" t="s">
        <v>27</v>
      </c>
      <c r="G106" s="226">
        <f t="shared" si="339"/>
        <v>7901</v>
      </c>
      <c r="H106" s="226">
        <f t="shared" si="340"/>
        <v>557</v>
      </c>
      <c r="I106" s="226">
        <v>75</v>
      </c>
      <c r="J106" s="226">
        <v>82</v>
      </c>
      <c r="K106" s="226">
        <v>86</v>
      </c>
      <c r="L106" s="226">
        <v>103</v>
      </c>
      <c r="M106" s="226">
        <v>100</v>
      </c>
      <c r="N106" s="226">
        <v>111</v>
      </c>
      <c r="O106" s="226">
        <v>116</v>
      </c>
      <c r="P106" s="226">
        <v>106</v>
      </c>
      <c r="Q106" s="226">
        <v>111</v>
      </c>
      <c r="R106" s="226">
        <v>111</v>
      </c>
      <c r="S106" s="226">
        <v>110</v>
      </c>
      <c r="T106" s="226">
        <v>111</v>
      </c>
      <c r="U106" s="226">
        <v>109</v>
      </c>
      <c r="V106" s="226">
        <v>107</v>
      </c>
      <c r="W106" s="226">
        <v>109</v>
      </c>
      <c r="X106" s="226">
        <v>110</v>
      </c>
      <c r="Y106" s="226">
        <v>112</v>
      </c>
      <c r="Z106" s="226">
        <v>114</v>
      </c>
      <c r="AA106" s="226">
        <v>121</v>
      </c>
      <c r="AB106" s="226">
        <v>123</v>
      </c>
      <c r="AC106" s="226">
        <v>627</v>
      </c>
      <c r="AD106" s="226">
        <v>722</v>
      </c>
      <c r="AE106" s="226">
        <v>698</v>
      </c>
      <c r="AF106" s="226">
        <v>667</v>
      </c>
      <c r="AG106" s="226">
        <v>611</v>
      </c>
      <c r="AH106" s="226">
        <v>523</v>
      </c>
      <c r="AI106" s="226">
        <v>468</v>
      </c>
      <c r="AJ106" s="226">
        <v>428</v>
      </c>
      <c r="AK106" s="226">
        <v>317</v>
      </c>
      <c r="AL106" s="226">
        <v>248</v>
      </c>
      <c r="AM106" s="226">
        <v>188</v>
      </c>
      <c r="AN106" s="226">
        <v>127</v>
      </c>
      <c r="AO106" s="226">
        <v>77</v>
      </c>
      <c r="AP106" s="226">
        <v>73</v>
      </c>
      <c r="AQ106" s="226">
        <v>5</v>
      </c>
      <c r="AR106" s="226">
        <v>36</v>
      </c>
      <c r="AS106" s="226">
        <v>39</v>
      </c>
      <c r="AT106" s="242">
        <v>90</v>
      </c>
      <c r="AV106" s="274">
        <f t="shared" si="341"/>
        <v>446</v>
      </c>
      <c r="AW106" s="274">
        <f t="shared" si="342"/>
        <v>555</v>
      </c>
      <c r="AX106" s="274">
        <f t="shared" si="343"/>
        <v>546</v>
      </c>
      <c r="AY106" s="274">
        <f t="shared" si="344"/>
        <v>580</v>
      </c>
      <c r="AZ106" s="274">
        <f t="shared" si="345"/>
        <v>627</v>
      </c>
      <c r="BA106" s="274">
        <f t="shared" si="346"/>
        <v>722</v>
      </c>
      <c r="BB106" s="274">
        <f t="shared" si="347"/>
        <v>698</v>
      </c>
      <c r="BC106" s="274">
        <f t="shared" si="348"/>
        <v>667</v>
      </c>
      <c r="BD106" s="274">
        <f t="shared" si="349"/>
        <v>611</v>
      </c>
      <c r="BE106" s="274">
        <f t="shared" si="350"/>
        <v>523</v>
      </c>
      <c r="BF106" s="274">
        <f t="shared" si="351"/>
        <v>468</v>
      </c>
      <c r="BG106" s="274">
        <f t="shared" si="352"/>
        <v>428</v>
      </c>
      <c r="BH106" s="274">
        <f t="shared" si="353"/>
        <v>317</v>
      </c>
      <c r="BI106" s="274">
        <f t="shared" si="354"/>
        <v>248</v>
      </c>
      <c r="BJ106" s="274">
        <f t="shared" si="355"/>
        <v>188</v>
      </c>
      <c r="BK106" s="274">
        <f t="shared" si="356"/>
        <v>127</v>
      </c>
      <c r="BL106" s="274">
        <f t="shared" si="357"/>
        <v>150</v>
      </c>
      <c r="BN106" s="131">
        <f t="shared" si="358"/>
        <v>557</v>
      </c>
      <c r="BO106" s="131"/>
      <c r="BP106" s="131">
        <f t="shared" si="359"/>
        <v>1222</v>
      </c>
      <c r="BQ106" s="131">
        <f t="shared" si="360"/>
        <v>661</v>
      </c>
      <c r="BR106" s="131">
        <f t="shared" si="361"/>
        <v>1593</v>
      </c>
      <c r="BS106" s="131">
        <f t="shared" si="362"/>
        <v>3395</v>
      </c>
      <c r="BT106" s="131">
        <f t="shared" si="363"/>
        <v>1030</v>
      </c>
    </row>
    <row r="107" spans="2:72" x14ac:dyDescent="0.25">
      <c r="B107" s="228" t="s">
        <v>20</v>
      </c>
      <c r="C107" s="226" t="s">
        <v>263</v>
      </c>
      <c r="D107" s="230">
        <v>10093</v>
      </c>
      <c r="E107" s="226" t="s">
        <v>103</v>
      </c>
      <c r="F107" s="227" t="s">
        <v>27</v>
      </c>
      <c r="G107" s="226">
        <f t="shared" si="339"/>
        <v>7616</v>
      </c>
      <c r="H107" s="226">
        <f t="shared" si="340"/>
        <v>538</v>
      </c>
      <c r="I107" s="226">
        <v>73</v>
      </c>
      <c r="J107" s="226">
        <v>79</v>
      </c>
      <c r="K107" s="226">
        <v>83</v>
      </c>
      <c r="L107" s="226">
        <v>99</v>
      </c>
      <c r="M107" s="226">
        <v>97</v>
      </c>
      <c r="N107" s="226">
        <v>107</v>
      </c>
      <c r="O107" s="226">
        <v>112</v>
      </c>
      <c r="P107" s="226">
        <v>103</v>
      </c>
      <c r="Q107" s="226">
        <v>107</v>
      </c>
      <c r="R107" s="226">
        <v>107</v>
      </c>
      <c r="S107" s="226">
        <v>106</v>
      </c>
      <c r="T107" s="226">
        <v>107</v>
      </c>
      <c r="U107" s="226">
        <v>105</v>
      </c>
      <c r="V107" s="226">
        <v>104</v>
      </c>
      <c r="W107" s="226">
        <v>105</v>
      </c>
      <c r="X107" s="226">
        <v>106</v>
      </c>
      <c r="Y107" s="226">
        <v>108</v>
      </c>
      <c r="Z107" s="226">
        <v>110</v>
      </c>
      <c r="AA107" s="226">
        <v>117</v>
      </c>
      <c r="AB107" s="226">
        <v>118</v>
      </c>
      <c r="AC107" s="226">
        <v>604</v>
      </c>
      <c r="AD107" s="226">
        <v>696</v>
      </c>
      <c r="AE107" s="226">
        <v>672</v>
      </c>
      <c r="AF107" s="226">
        <v>643</v>
      </c>
      <c r="AG107" s="226">
        <v>589</v>
      </c>
      <c r="AH107" s="226">
        <v>504</v>
      </c>
      <c r="AI107" s="226">
        <v>451</v>
      </c>
      <c r="AJ107" s="226">
        <v>413</v>
      </c>
      <c r="AK107" s="226">
        <v>305</v>
      </c>
      <c r="AL107" s="226">
        <v>239</v>
      </c>
      <c r="AM107" s="226">
        <v>181</v>
      </c>
      <c r="AN107" s="226">
        <v>122</v>
      </c>
      <c r="AO107" s="226">
        <v>74</v>
      </c>
      <c r="AP107" s="226">
        <v>70</v>
      </c>
      <c r="AQ107" s="226">
        <v>4</v>
      </c>
      <c r="AR107" s="226">
        <v>35</v>
      </c>
      <c r="AS107" s="226">
        <v>37</v>
      </c>
      <c r="AT107" s="242">
        <v>87</v>
      </c>
      <c r="AV107" s="274">
        <f t="shared" si="341"/>
        <v>431</v>
      </c>
      <c r="AW107" s="274">
        <f t="shared" si="342"/>
        <v>536</v>
      </c>
      <c r="AX107" s="274">
        <f t="shared" si="343"/>
        <v>527</v>
      </c>
      <c r="AY107" s="274">
        <f t="shared" si="344"/>
        <v>559</v>
      </c>
      <c r="AZ107" s="274">
        <f t="shared" si="345"/>
        <v>604</v>
      </c>
      <c r="BA107" s="274">
        <f t="shared" si="346"/>
        <v>696</v>
      </c>
      <c r="BB107" s="274">
        <f t="shared" si="347"/>
        <v>672</v>
      </c>
      <c r="BC107" s="274">
        <f t="shared" si="348"/>
        <v>643</v>
      </c>
      <c r="BD107" s="274">
        <f t="shared" si="349"/>
        <v>589</v>
      </c>
      <c r="BE107" s="274">
        <f t="shared" si="350"/>
        <v>504</v>
      </c>
      <c r="BF107" s="274">
        <f t="shared" si="351"/>
        <v>451</v>
      </c>
      <c r="BG107" s="274">
        <f t="shared" si="352"/>
        <v>413</v>
      </c>
      <c r="BH107" s="274">
        <f t="shared" si="353"/>
        <v>305</v>
      </c>
      <c r="BI107" s="274">
        <f t="shared" si="354"/>
        <v>239</v>
      </c>
      <c r="BJ107" s="274">
        <f t="shared" si="355"/>
        <v>181</v>
      </c>
      <c r="BK107" s="274">
        <f t="shared" si="356"/>
        <v>122</v>
      </c>
      <c r="BL107" s="274">
        <f t="shared" si="357"/>
        <v>144</v>
      </c>
      <c r="BN107" s="131">
        <f t="shared" si="358"/>
        <v>538</v>
      </c>
      <c r="BO107" s="131"/>
      <c r="BP107" s="131">
        <f t="shared" si="359"/>
        <v>1180</v>
      </c>
      <c r="BQ107" s="131">
        <f t="shared" si="360"/>
        <v>638</v>
      </c>
      <c r="BR107" s="131">
        <f t="shared" si="361"/>
        <v>1535</v>
      </c>
      <c r="BS107" s="131">
        <f t="shared" si="362"/>
        <v>3272</v>
      </c>
      <c r="BT107" s="131">
        <f t="shared" si="363"/>
        <v>991</v>
      </c>
    </row>
    <row r="108" spans="2:72" ht="15.75" thickBot="1" x14ac:dyDescent="0.3">
      <c r="B108" s="153" t="s">
        <v>20</v>
      </c>
      <c r="C108" s="150" t="s">
        <v>263</v>
      </c>
      <c r="D108" s="159">
        <v>5899</v>
      </c>
      <c r="E108" s="150" t="s">
        <v>106</v>
      </c>
      <c r="F108" s="155" t="s">
        <v>27</v>
      </c>
      <c r="G108" s="150">
        <f t="shared" si="339"/>
        <v>17766</v>
      </c>
      <c r="H108" s="150">
        <f t="shared" si="340"/>
        <v>1253</v>
      </c>
      <c r="I108" s="150">
        <v>169</v>
      </c>
      <c r="J108" s="150">
        <v>184</v>
      </c>
      <c r="K108" s="150">
        <v>193</v>
      </c>
      <c r="L108" s="150">
        <v>232</v>
      </c>
      <c r="M108" s="150">
        <v>226</v>
      </c>
      <c r="N108" s="150">
        <v>249</v>
      </c>
      <c r="O108" s="150">
        <v>262</v>
      </c>
      <c r="P108" s="150">
        <v>239</v>
      </c>
      <c r="Q108" s="150">
        <v>249</v>
      </c>
      <c r="R108" s="150">
        <v>250</v>
      </c>
      <c r="S108" s="150">
        <v>246</v>
      </c>
      <c r="T108" s="150">
        <v>249</v>
      </c>
      <c r="U108" s="150">
        <v>246</v>
      </c>
      <c r="V108" s="150">
        <v>241</v>
      </c>
      <c r="W108" s="150">
        <v>244</v>
      </c>
      <c r="X108" s="150">
        <v>247</v>
      </c>
      <c r="Y108" s="150">
        <v>252</v>
      </c>
      <c r="Z108" s="150">
        <v>257</v>
      </c>
      <c r="AA108" s="150">
        <v>273</v>
      </c>
      <c r="AB108" s="150">
        <v>276</v>
      </c>
      <c r="AC108" s="150">
        <v>1410</v>
      </c>
      <c r="AD108" s="150">
        <v>1623</v>
      </c>
      <c r="AE108" s="150">
        <v>1568</v>
      </c>
      <c r="AF108" s="150">
        <v>1500</v>
      </c>
      <c r="AG108" s="150">
        <v>1375</v>
      </c>
      <c r="AH108" s="150">
        <v>1177</v>
      </c>
      <c r="AI108" s="150">
        <v>1052</v>
      </c>
      <c r="AJ108" s="150">
        <v>963</v>
      </c>
      <c r="AK108" s="150">
        <v>712</v>
      </c>
      <c r="AL108" s="150">
        <v>557</v>
      </c>
      <c r="AM108" s="150">
        <v>423</v>
      </c>
      <c r="AN108" s="150">
        <v>285</v>
      </c>
      <c r="AO108" s="150">
        <v>173</v>
      </c>
      <c r="AP108" s="150">
        <v>164</v>
      </c>
      <c r="AQ108" s="150">
        <v>10</v>
      </c>
      <c r="AR108" s="150">
        <v>82</v>
      </c>
      <c r="AS108" s="150">
        <v>87</v>
      </c>
      <c r="AT108" s="242">
        <v>203</v>
      </c>
      <c r="AV108" s="274">
        <f t="shared" si="341"/>
        <v>1004</v>
      </c>
      <c r="AW108" s="274">
        <f t="shared" si="342"/>
        <v>1249</v>
      </c>
      <c r="AX108" s="274">
        <f t="shared" si="343"/>
        <v>1226</v>
      </c>
      <c r="AY108" s="274">
        <f t="shared" si="344"/>
        <v>1305</v>
      </c>
      <c r="AZ108" s="274">
        <f t="shared" si="345"/>
        <v>1410</v>
      </c>
      <c r="BA108" s="274">
        <f t="shared" si="346"/>
        <v>1623</v>
      </c>
      <c r="BB108" s="274">
        <f t="shared" si="347"/>
        <v>1568</v>
      </c>
      <c r="BC108" s="274">
        <f t="shared" si="348"/>
        <v>1500</v>
      </c>
      <c r="BD108" s="274">
        <f t="shared" si="349"/>
        <v>1375</v>
      </c>
      <c r="BE108" s="274">
        <f t="shared" si="350"/>
        <v>1177</v>
      </c>
      <c r="BF108" s="274">
        <f t="shared" si="351"/>
        <v>1052</v>
      </c>
      <c r="BG108" s="274">
        <f t="shared" si="352"/>
        <v>963</v>
      </c>
      <c r="BH108" s="274">
        <f t="shared" si="353"/>
        <v>712</v>
      </c>
      <c r="BI108" s="274">
        <f t="shared" si="354"/>
        <v>557</v>
      </c>
      <c r="BJ108" s="274">
        <f t="shared" si="355"/>
        <v>423</v>
      </c>
      <c r="BK108" s="274">
        <f t="shared" si="356"/>
        <v>285</v>
      </c>
      <c r="BL108" s="274">
        <f t="shared" si="357"/>
        <v>337</v>
      </c>
      <c r="BN108" s="131">
        <f t="shared" si="358"/>
        <v>1253</v>
      </c>
      <c r="BO108" s="131"/>
      <c r="BP108" s="131">
        <f t="shared" si="359"/>
        <v>2748</v>
      </c>
      <c r="BQ108" s="131">
        <f t="shared" si="360"/>
        <v>1487</v>
      </c>
      <c r="BR108" s="131">
        <f t="shared" si="361"/>
        <v>3582</v>
      </c>
      <c r="BS108" s="131">
        <f t="shared" si="362"/>
        <v>7635</v>
      </c>
      <c r="BT108" s="131">
        <f t="shared" si="363"/>
        <v>2314</v>
      </c>
    </row>
    <row r="109" spans="2:72" x14ac:dyDescent="0.25">
      <c r="B109" s="181" t="s">
        <v>261</v>
      </c>
    </row>
    <row r="110" spans="2:72" x14ac:dyDescent="0.25">
      <c r="B110" s="181" t="s">
        <v>251</v>
      </c>
    </row>
    <row r="111" spans="2:72" x14ac:dyDescent="0.25">
      <c r="B111" s="181" t="s">
        <v>252</v>
      </c>
    </row>
    <row r="112" spans="2:72" s="101" customFormat="1" x14ac:dyDescent="0.25">
      <c r="B112" s="55"/>
      <c r="AP112" s="131"/>
    </row>
    <row r="113" spans="2:46" s="101" customFormat="1" x14ac:dyDescent="0.25">
      <c r="AP113" s="131"/>
    </row>
    <row r="114" spans="2:46" s="101" customFormat="1" x14ac:dyDescent="0.25">
      <c r="AP114" s="131"/>
    </row>
    <row r="115" spans="2:46" s="101" customFormat="1" ht="15.75" thickBot="1" x14ac:dyDescent="0.3">
      <c r="AP115" s="131"/>
    </row>
    <row r="116" spans="2:46" ht="15.75" customHeight="1" thickBot="1" x14ac:dyDescent="0.3">
      <c r="B116" s="101"/>
      <c r="C116" s="121"/>
      <c r="D116" s="101"/>
      <c r="E116" s="390" t="s">
        <v>249</v>
      </c>
      <c r="F116" s="391"/>
      <c r="G116" s="385" t="s">
        <v>154</v>
      </c>
      <c r="H116" s="385" t="s">
        <v>250</v>
      </c>
      <c r="I116" s="366" t="s">
        <v>219</v>
      </c>
      <c r="J116" s="367"/>
      <c r="K116" s="367"/>
      <c r="L116" s="367"/>
      <c r="M116" s="367"/>
      <c r="N116" s="367"/>
      <c r="O116" s="367"/>
      <c r="P116" s="367"/>
      <c r="Q116" s="367"/>
      <c r="R116" s="367"/>
      <c r="S116" s="367"/>
      <c r="T116" s="367"/>
      <c r="U116" s="367"/>
      <c r="V116" s="367"/>
      <c r="W116" s="367"/>
      <c r="X116" s="367"/>
      <c r="Y116" s="367"/>
      <c r="Z116" s="367"/>
      <c r="AA116" s="367"/>
      <c r="AB116" s="368"/>
      <c r="AC116" s="369" t="s">
        <v>135</v>
      </c>
      <c r="AD116" s="370"/>
      <c r="AE116" s="370"/>
      <c r="AF116" s="370"/>
      <c r="AG116" s="370"/>
      <c r="AH116" s="370"/>
      <c r="AI116" s="370"/>
      <c r="AJ116" s="370"/>
      <c r="AK116" s="370"/>
      <c r="AL116" s="370"/>
      <c r="AM116" s="370"/>
      <c r="AN116" s="370"/>
      <c r="AO116" s="371"/>
      <c r="AP116" s="236"/>
      <c r="AQ116" s="387" t="s">
        <v>220</v>
      </c>
      <c r="AR116" s="388"/>
      <c r="AS116" s="389"/>
      <c r="AT116" s="433" t="s">
        <v>221</v>
      </c>
    </row>
    <row r="117" spans="2:46" ht="15.75" thickBot="1" x14ac:dyDescent="0.3">
      <c r="B117" s="101"/>
      <c r="C117" s="121"/>
      <c r="D117" s="101"/>
      <c r="E117" s="392"/>
      <c r="F117" s="393"/>
      <c r="G117" s="386"/>
      <c r="H117" s="386"/>
      <c r="I117" s="102" t="s">
        <v>225</v>
      </c>
      <c r="J117" s="103">
        <v>1</v>
      </c>
      <c r="K117" s="104">
        <v>2</v>
      </c>
      <c r="L117" s="104">
        <v>3</v>
      </c>
      <c r="M117" s="105">
        <v>4</v>
      </c>
      <c r="N117" s="104">
        <v>5</v>
      </c>
      <c r="O117" s="104">
        <v>6</v>
      </c>
      <c r="P117" s="103">
        <v>7</v>
      </c>
      <c r="Q117" s="104">
        <v>8</v>
      </c>
      <c r="R117" s="105">
        <v>9</v>
      </c>
      <c r="S117" s="104">
        <v>10</v>
      </c>
      <c r="T117" s="103">
        <v>11</v>
      </c>
      <c r="U117" s="104">
        <v>12</v>
      </c>
      <c r="V117" s="104">
        <v>13</v>
      </c>
      <c r="W117" s="105">
        <v>14</v>
      </c>
      <c r="X117" s="104">
        <v>15</v>
      </c>
      <c r="Y117" s="103">
        <v>16</v>
      </c>
      <c r="Z117" s="104">
        <v>17</v>
      </c>
      <c r="AA117" s="104">
        <v>18</v>
      </c>
      <c r="AB117" s="105">
        <v>19</v>
      </c>
      <c r="AC117" s="106" t="s">
        <v>226</v>
      </c>
      <c r="AD117" s="107" t="s">
        <v>227</v>
      </c>
      <c r="AE117" s="106" t="s">
        <v>228</v>
      </c>
      <c r="AF117" s="107" t="s">
        <v>229</v>
      </c>
      <c r="AG117" s="106" t="s">
        <v>230</v>
      </c>
      <c r="AH117" s="107" t="s">
        <v>231</v>
      </c>
      <c r="AI117" s="106" t="s">
        <v>232</v>
      </c>
      <c r="AJ117" s="107" t="s">
        <v>233</v>
      </c>
      <c r="AK117" s="106" t="s">
        <v>234</v>
      </c>
      <c r="AL117" s="107" t="s">
        <v>235</v>
      </c>
      <c r="AM117" s="106" t="s">
        <v>236</v>
      </c>
      <c r="AN117" s="107" t="s">
        <v>237</v>
      </c>
      <c r="AO117" s="106" t="s">
        <v>238</v>
      </c>
      <c r="AP117" s="172" t="s">
        <v>257</v>
      </c>
      <c r="AQ117" s="108" t="s">
        <v>239</v>
      </c>
      <c r="AR117" s="109" t="s">
        <v>240</v>
      </c>
      <c r="AS117" s="109" t="s">
        <v>241</v>
      </c>
      <c r="AT117" s="434"/>
    </row>
    <row r="118" spans="2:46" x14ac:dyDescent="0.25">
      <c r="B118" s="101"/>
      <c r="C118" s="122"/>
      <c r="D118" s="101"/>
      <c r="E118" s="407" t="s">
        <v>12</v>
      </c>
      <c r="F118" s="408"/>
      <c r="G118" s="116">
        <f>SUM(G119:G125)</f>
        <v>804342</v>
      </c>
      <c r="H118" s="116">
        <f>+I118+J118+K118+L118+M118+N118</f>
        <v>72052</v>
      </c>
      <c r="I118" s="116">
        <f>SUM(I119:I125)</f>
        <v>9603</v>
      </c>
      <c r="J118" s="116">
        <f t="shared" ref="J118:AT118" si="364">SUM(J119:J125)</f>
        <v>10965</v>
      </c>
      <c r="K118" s="116">
        <f t="shared" si="364"/>
        <v>11522</v>
      </c>
      <c r="L118" s="116">
        <f t="shared" si="364"/>
        <v>12836</v>
      </c>
      <c r="M118" s="116">
        <f t="shared" si="364"/>
        <v>13112</v>
      </c>
      <c r="N118" s="116">
        <f t="shared" si="364"/>
        <v>14014</v>
      </c>
      <c r="O118" s="116">
        <f t="shared" si="364"/>
        <v>11137</v>
      </c>
      <c r="P118" s="116">
        <f t="shared" si="364"/>
        <v>10800</v>
      </c>
      <c r="Q118" s="116">
        <f t="shared" si="364"/>
        <v>10953</v>
      </c>
      <c r="R118" s="116">
        <f t="shared" si="364"/>
        <v>10960</v>
      </c>
      <c r="S118" s="116">
        <f t="shared" si="364"/>
        <v>10647</v>
      </c>
      <c r="T118" s="116">
        <f t="shared" si="364"/>
        <v>10751</v>
      </c>
      <c r="U118" s="116">
        <f t="shared" si="364"/>
        <v>10828</v>
      </c>
      <c r="V118" s="116">
        <f t="shared" si="364"/>
        <v>10766</v>
      </c>
      <c r="W118" s="116">
        <f t="shared" si="364"/>
        <v>10891</v>
      </c>
      <c r="X118" s="116">
        <f t="shared" si="364"/>
        <v>10695</v>
      </c>
      <c r="Y118" s="116">
        <f t="shared" si="364"/>
        <v>10902</v>
      </c>
      <c r="Z118" s="116">
        <f t="shared" si="364"/>
        <v>11034</v>
      </c>
      <c r="AA118" s="116">
        <f t="shared" si="364"/>
        <v>11134</v>
      </c>
      <c r="AB118" s="116">
        <f t="shared" si="364"/>
        <v>11371</v>
      </c>
      <c r="AC118" s="116">
        <f t="shared" si="364"/>
        <v>60054</v>
      </c>
      <c r="AD118" s="116">
        <f t="shared" si="364"/>
        <v>69252</v>
      </c>
      <c r="AE118" s="116">
        <f t="shared" si="364"/>
        <v>70485</v>
      </c>
      <c r="AF118" s="116">
        <f t="shared" si="364"/>
        <v>69322</v>
      </c>
      <c r="AG118" s="116">
        <f t="shared" si="364"/>
        <v>63285</v>
      </c>
      <c r="AH118" s="116">
        <f t="shared" si="364"/>
        <v>53887</v>
      </c>
      <c r="AI118" s="116">
        <f t="shared" si="364"/>
        <v>46979</v>
      </c>
      <c r="AJ118" s="116">
        <f t="shared" si="364"/>
        <v>41133</v>
      </c>
      <c r="AK118" s="116">
        <f t="shared" si="364"/>
        <v>30889</v>
      </c>
      <c r="AL118" s="116">
        <f t="shared" si="364"/>
        <v>24909</v>
      </c>
      <c r="AM118" s="116">
        <f t="shared" si="364"/>
        <v>20411</v>
      </c>
      <c r="AN118" s="116">
        <f t="shared" si="364"/>
        <v>13914</v>
      </c>
      <c r="AO118" s="116">
        <f t="shared" si="364"/>
        <v>8291</v>
      </c>
      <c r="AP118" s="158">
        <f t="shared" ref="AP118" si="365">SUM(AP119:AP125)</f>
        <v>6610</v>
      </c>
      <c r="AQ118" s="116">
        <f t="shared" si="364"/>
        <v>661</v>
      </c>
      <c r="AR118" s="116">
        <f t="shared" si="364"/>
        <v>4765</v>
      </c>
      <c r="AS118" s="123">
        <f t="shared" si="364"/>
        <v>4838</v>
      </c>
      <c r="AT118" s="127">
        <f t="shared" si="364"/>
        <v>11043</v>
      </c>
    </row>
    <row r="119" spans="2:46" x14ac:dyDescent="0.25">
      <c r="B119" s="101"/>
      <c r="C119" s="122"/>
      <c r="D119" s="101"/>
      <c r="E119" s="403" t="s">
        <v>17</v>
      </c>
      <c r="F119" s="404"/>
      <c r="G119" s="115">
        <f>SUM(I119:AP119)</f>
        <v>109511</v>
      </c>
      <c r="H119" s="116">
        <f t="shared" ref="H119:H125" si="366">+I119+J119+K119+L119+M119+N119</f>
        <v>10315</v>
      </c>
      <c r="I119" s="115">
        <f t="shared" ref="I119:AT119" si="367">SUM(I19:I29)</f>
        <v>1401</v>
      </c>
      <c r="J119" s="115">
        <f t="shared" si="367"/>
        <v>1636</v>
      </c>
      <c r="K119" s="115">
        <f t="shared" si="367"/>
        <v>1618</v>
      </c>
      <c r="L119" s="115">
        <f t="shared" si="367"/>
        <v>1866</v>
      </c>
      <c r="M119" s="115">
        <f t="shared" si="367"/>
        <v>1807</v>
      </c>
      <c r="N119" s="115">
        <f t="shared" si="367"/>
        <v>1987</v>
      </c>
      <c r="O119" s="115">
        <f t="shared" si="367"/>
        <v>1475</v>
      </c>
      <c r="P119" s="115">
        <f t="shared" si="367"/>
        <v>1462</v>
      </c>
      <c r="Q119" s="115">
        <f t="shared" si="367"/>
        <v>1464</v>
      </c>
      <c r="R119" s="115">
        <f t="shared" si="367"/>
        <v>1484</v>
      </c>
      <c r="S119" s="115">
        <f t="shared" si="367"/>
        <v>1426</v>
      </c>
      <c r="T119" s="115">
        <f t="shared" si="367"/>
        <v>1419</v>
      </c>
      <c r="U119" s="115">
        <f t="shared" si="367"/>
        <v>1480</v>
      </c>
      <c r="V119" s="115">
        <f t="shared" si="367"/>
        <v>1467</v>
      </c>
      <c r="W119" s="115">
        <f t="shared" si="367"/>
        <v>1434</v>
      </c>
      <c r="X119" s="115">
        <f t="shared" si="367"/>
        <v>1407</v>
      </c>
      <c r="Y119" s="115">
        <f t="shared" si="367"/>
        <v>1492</v>
      </c>
      <c r="Z119" s="115">
        <f t="shared" si="367"/>
        <v>1516</v>
      </c>
      <c r="AA119" s="115">
        <f t="shared" si="367"/>
        <v>1441</v>
      </c>
      <c r="AB119" s="115">
        <f t="shared" si="367"/>
        <v>1491</v>
      </c>
      <c r="AC119" s="115">
        <f t="shared" si="367"/>
        <v>7869</v>
      </c>
      <c r="AD119" s="115">
        <f t="shared" si="367"/>
        <v>9053</v>
      </c>
      <c r="AE119" s="115">
        <f t="shared" si="367"/>
        <v>9165</v>
      </c>
      <c r="AF119" s="115">
        <f t="shared" si="367"/>
        <v>9054</v>
      </c>
      <c r="AG119" s="115">
        <f t="shared" si="367"/>
        <v>8373</v>
      </c>
      <c r="AH119" s="115">
        <f t="shared" si="367"/>
        <v>7343</v>
      </c>
      <c r="AI119" s="115">
        <f t="shared" si="367"/>
        <v>6650</v>
      </c>
      <c r="AJ119" s="115">
        <f t="shared" si="367"/>
        <v>6160</v>
      </c>
      <c r="AK119" s="115">
        <f t="shared" si="367"/>
        <v>4772</v>
      </c>
      <c r="AL119" s="115">
        <f t="shared" si="367"/>
        <v>3698</v>
      </c>
      <c r="AM119" s="115">
        <f t="shared" si="367"/>
        <v>2804</v>
      </c>
      <c r="AN119" s="115">
        <f t="shared" si="367"/>
        <v>1759</v>
      </c>
      <c r="AO119" s="115">
        <f t="shared" si="367"/>
        <v>1120</v>
      </c>
      <c r="AP119" s="230">
        <f t="shared" ref="AP119" si="368">SUM(AP19:AP29)</f>
        <v>918</v>
      </c>
      <c r="AQ119" s="115">
        <f t="shared" si="367"/>
        <v>71</v>
      </c>
      <c r="AR119" s="115">
        <f t="shared" si="367"/>
        <v>678</v>
      </c>
      <c r="AS119" s="124">
        <f t="shared" si="367"/>
        <v>723</v>
      </c>
      <c r="AT119" s="128">
        <f t="shared" si="367"/>
        <v>1716</v>
      </c>
    </row>
    <row r="120" spans="2:46" x14ac:dyDescent="0.25">
      <c r="B120" s="101"/>
      <c r="C120" s="122"/>
      <c r="D120" s="101"/>
      <c r="E120" s="403" t="s">
        <v>23</v>
      </c>
      <c r="F120" s="404"/>
      <c r="G120" s="230">
        <f t="shared" ref="G120:G125" si="369">SUM(I120:AP120)</f>
        <v>109836</v>
      </c>
      <c r="H120" s="116">
        <f t="shared" si="366"/>
        <v>11759</v>
      </c>
      <c r="I120" s="115">
        <f t="shared" ref="I120:AT120" si="370">SUM(I30:I40)</f>
        <v>1509</v>
      </c>
      <c r="J120" s="115">
        <f t="shared" si="370"/>
        <v>1772</v>
      </c>
      <c r="K120" s="115">
        <f t="shared" si="370"/>
        <v>1885</v>
      </c>
      <c r="L120" s="115">
        <f t="shared" si="370"/>
        <v>2039</v>
      </c>
      <c r="M120" s="115">
        <f t="shared" si="370"/>
        <v>2250</v>
      </c>
      <c r="N120" s="115">
        <f t="shared" si="370"/>
        <v>2304</v>
      </c>
      <c r="O120" s="115">
        <f t="shared" si="370"/>
        <v>1527</v>
      </c>
      <c r="P120" s="115">
        <f t="shared" si="370"/>
        <v>1509</v>
      </c>
      <c r="Q120" s="115">
        <f t="shared" si="370"/>
        <v>1488</v>
      </c>
      <c r="R120" s="115">
        <f t="shared" si="370"/>
        <v>1505</v>
      </c>
      <c r="S120" s="115">
        <f t="shared" si="370"/>
        <v>1491</v>
      </c>
      <c r="T120" s="115">
        <f t="shared" si="370"/>
        <v>1487</v>
      </c>
      <c r="U120" s="115">
        <f t="shared" si="370"/>
        <v>1465</v>
      </c>
      <c r="V120" s="115">
        <f t="shared" si="370"/>
        <v>1422</v>
      </c>
      <c r="W120" s="115">
        <f t="shared" si="370"/>
        <v>1461</v>
      </c>
      <c r="X120" s="115">
        <f t="shared" si="370"/>
        <v>1391</v>
      </c>
      <c r="Y120" s="115">
        <f t="shared" si="370"/>
        <v>1424</v>
      </c>
      <c r="Z120" s="115">
        <f t="shared" si="370"/>
        <v>1458</v>
      </c>
      <c r="AA120" s="115">
        <f t="shared" si="370"/>
        <v>1346</v>
      </c>
      <c r="AB120" s="115">
        <f t="shared" si="370"/>
        <v>1398</v>
      </c>
      <c r="AC120" s="115">
        <f t="shared" si="370"/>
        <v>7771</v>
      </c>
      <c r="AD120" s="115">
        <f t="shared" si="370"/>
        <v>9529</v>
      </c>
      <c r="AE120" s="115">
        <f t="shared" si="370"/>
        <v>10113</v>
      </c>
      <c r="AF120" s="115">
        <f t="shared" si="370"/>
        <v>10005</v>
      </c>
      <c r="AG120" s="115">
        <f t="shared" si="370"/>
        <v>9182</v>
      </c>
      <c r="AH120" s="115">
        <f t="shared" si="370"/>
        <v>7603</v>
      </c>
      <c r="AI120" s="115">
        <f t="shared" si="370"/>
        <v>5947</v>
      </c>
      <c r="AJ120" s="115">
        <f t="shared" si="370"/>
        <v>4955</v>
      </c>
      <c r="AK120" s="115">
        <f t="shared" si="370"/>
        <v>3481</v>
      </c>
      <c r="AL120" s="115">
        <f t="shared" si="370"/>
        <v>2900</v>
      </c>
      <c r="AM120" s="115">
        <f t="shared" si="370"/>
        <v>2682</v>
      </c>
      <c r="AN120" s="115">
        <f t="shared" si="370"/>
        <v>1810</v>
      </c>
      <c r="AO120" s="115">
        <f t="shared" si="370"/>
        <v>1048</v>
      </c>
      <c r="AP120" s="230">
        <f t="shared" ref="AP120" si="371">SUM(AP30:AP40)</f>
        <v>679</v>
      </c>
      <c r="AQ120" s="115">
        <f t="shared" si="370"/>
        <v>120</v>
      </c>
      <c r="AR120" s="115">
        <f t="shared" si="370"/>
        <v>716</v>
      </c>
      <c r="AS120" s="124">
        <f t="shared" si="370"/>
        <v>793</v>
      </c>
      <c r="AT120" s="128">
        <f t="shared" si="370"/>
        <v>1849</v>
      </c>
    </row>
    <row r="121" spans="2:46" x14ac:dyDescent="0.25">
      <c r="B121" s="101"/>
      <c r="C121" s="122"/>
      <c r="D121" s="101"/>
      <c r="E121" s="403" t="s">
        <v>14</v>
      </c>
      <c r="F121" s="404"/>
      <c r="G121" s="230">
        <f t="shared" si="369"/>
        <v>325302</v>
      </c>
      <c r="H121" s="116">
        <f t="shared" si="366"/>
        <v>31086</v>
      </c>
      <c r="I121" s="115">
        <f t="shared" ref="I121:AT121" si="372">+I42+I43+I44+I45+I46+I47+I48+I49+I50+I54+I55+I56+I57+I58+I60+I61+I63+I64+I16</f>
        <v>4243</v>
      </c>
      <c r="J121" s="115">
        <f t="shared" si="372"/>
        <v>4786</v>
      </c>
      <c r="K121" s="115">
        <f t="shared" si="372"/>
        <v>5026</v>
      </c>
      <c r="L121" s="115">
        <f t="shared" si="372"/>
        <v>5485</v>
      </c>
      <c r="M121" s="115">
        <f t="shared" si="372"/>
        <v>5562</v>
      </c>
      <c r="N121" s="115">
        <f t="shared" si="372"/>
        <v>5984</v>
      </c>
      <c r="O121" s="115">
        <f t="shared" si="372"/>
        <v>4757</v>
      </c>
      <c r="P121" s="115">
        <f t="shared" si="372"/>
        <v>4650</v>
      </c>
      <c r="Q121" s="115">
        <f t="shared" si="372"/>
        <v>4713</v>
      </c>
      <c r="R121" s="115">
        <f t="shared" si="372"/>
        <v>4614</v>
      </c>
      <c r="S121" s="115">
        <f t="shared" si="372"/>
        <v>4375</v>
      </c>
      <c r="T121" s="115">
        <f t="shared" si="372"/>
        <v>4534</v>
      </c>
      <c r="U121" s="115">
        <f t="shared" si="372"/>
        <v>4576</v>
      </c>
      <c r="V121" s="115">
        <f t="shared" si="372"/>
        <v>4535</v>
      </c>
      <c r="W121" s="115">
        <f t="shared" si="372"/>
        <v>4572</v>
      </c>
      <c r="X121" s="115">
        <f t="shared" si="372"/>
        <v>4508</v>
      </c>
      <c r="Y121" s="115">
        <f t="shared" si="372"/>
        <v>4545</v>
      </c>
      <c r="Z121" s="115">
        <f t="shared" si="372"/>
        <v>4524</v>
      </c>
      <c r="AA121" s="115">
        <f t="shared" si="372"/>
        <v>4673</v>
      </c>
      <c r="AB121" s="115">
        <f t="shared" si="372"/>
        <v>4734</v>
      </c>
      <c r="AC121" s="115">
        <f t="shared" si="372"/>
        <v>25093</v>
      </c>
      <c r="AD121" s="115">
        <f t="shared" si="372"/>
        <v>29299</v>
      </c>
      <c r="AE121" s="115">
        <f t="shared" si="372"/>
        <v>29898</v>
      </c>
      <c r="AF121" s="115">
        <f t="shared" si="372"/>
        <v>29153</v>
      </c>
      <c r="AG121" s="115">
        <f t="shared" si="372"/>
        <v>25437</v>
      </c>
      <c r="AH121" s="115">
        <f t="shared" si="372"/>
        <v>20837</v>
      </c>
      <c r="AI121" s="115">
        <f t="shared" si="372"/>
        <v>18041</v>
      </c>
      <c r="AJ121" s="115">
        <f t="shared" si="372"/>
        <v>15461</v>
      </c>
      <c r="AK121" s="115">
        <f t="shared" si="372"/>
        <v>11345</v>
      </c>
      <c r="AL121" s="115">
        <f t="shared" si="372"/>
        <v>8870</v>
      </c>
      <c r="AM121" s="115">
        <f t="shared" si="372"/>
        <v>7010</v>
      </c>
      <c r="AN121" s="115">
        <f t="shared" si="372"/>
        <v>4728</v>
      </c>
      <c r="AO121" s="115">
        <f t="shared" si="372"/>
        <v>2755</v>
      </c>
      <c r="AP121" s="230">
        <f t="shared" ref="AP121" si="373">+AP42+AP43+AP44+AP45+AP46+AP47+AP48+AP49+AP50+AP54+AP55+AP56+AP57+AP58+AP60+AP61+AP63+AP64+AP16</f>
        <v>1979</v>
      </c>
      <c r="AQ121" s="115">
        <f t="shared" si="372"/>
        <v>303</v>
      </c>
      <c r="AR121" s="115">
        <f t="shared" si="372"/>
        <v>2118</v>
      </c>
      <c r="AS121" s="124">
        <f t="shared" si="372"/>
        <v>2125</v>
      </c>
      <c r="AT121" s="128">
        <f t="shared" si="372"/>
        <v>4512</v>
      </c>
    </row>
    <row r="122" spans="2:46" x14ac:dyDescent="0.25">
      <c r="B122" s="101"/>
      <c r="C122" s="122"/>
      <c r="D122" s="101"/>
      <c r="E122" s="403" t="s">
        <v>69</v>
      </c>
      <c r="F122" s="404"/>
      <c r="G122" s="230">
        <f t="shared" si="369"/>
        <v>81480</v>
      </c>
      <c r="H122" s="116">
        <f t="shared" si="366"/>
        <v>5764</v>
      </c>
      <c r="I122" s="115">
        <f>SUM(I66:I72)</f>
        <v>638</v>
      </c>
      <c r="J122" s="115">
        <f t="shared" ref="J122:AT122" si="374">SUM(J66:J72)</f>
        <v>854</v>
      </c>
      <c r="K122" s="115">
        <f t="shared" si="374"/>
        <v>940</v>
      </c>
      <c r="L122" s="115">
        <f t="shared" si="374"/>
        <v>1073</v>
      </c>
      <c r="M122" s="115">
        <f t="shared" si="374"/>
        <v>1114</v>
      </c>
      <c r="N122" s="115">
        <f t="shared" si="374"/>
        <v>1145</v>
      </c>
      <c r="O122" s="115">
        <f t="shared" si="374"/>
        <v>872</v>
      </c>
      <c r="P122" s="115">
        <f t="shared" si="374"/>
        <v>834</v>
      </c>
      <c r="Q122" s="115">
        <f t="shared" si="374"/>
        <v>861</v>
      </c>
      <c r="R122" s="115">
        <f t="shared" si="374"/>
        <v>897</v>
      </c>
      <c r="S122" s="115">
        <f t="shared" si="374"/>
        <v>951</v>
      </c>
      <c r="T122" s="115">
        <f t="shared" si="374"/>
        <v>915</v>
      </c>
      <c r="U122" s="115">
        <f t="shared" si="374"/>
        <v>891</v>
      </c>
      <c r="V122" s="115">
        <f t="shared" si="374"/>
        <v>940</v>
      </c>
      <c r="W122" s="115">
        <f t="shared" si="374"/>
        <v>997</v>
      </c>
      <c r="X122" s="115">
        <f t="shared" si="374"/>
        <v>940</v>
      </c>
      <c r="Y122" s="115">
        <f t="shared" si="374"/>
        <v>962</v>
      </c>
      <c r="Z122" s="115">
        <f t="shared" si="374"/>
        <v>1012</v>
      </c>
      <c r="AA122" s="115">
        <f t="shared" si="374"/>
        <v>1033</v>
      </c>
      <c r="AB122" s="115">
        <f t="shared" si="374"/>
        <v>1065</v>
      </c>
      <c r="AC122" s="115">
        <f t="shared" si="374"/>
        <v>5547</v>
      </c>
      <c r="AD122" s="115">
        <f t="shared" si="374"/>
        <v>5617</v>
      </c>
      <c r="AE122" s="115">
        <f t="shared" si="374"/>
        <v>6005</v>
      </c>
      <c r="AF122" s="115">
        <f t="shared" si="374"/>
        <v>6117</v>
      </c>
      <c r="AG122" s="115">
        <f t="shared" si="374"/>
        <v>6272</v>
      </c>
      <c r="AH122" s="115">
        <f t="shared" si="374"/>
        <v>5901</v>
      </c>
      <c r="AI122" s="115">
        <f t="shared" si="374"/>
        <v>5519</v>
      </c>
      <c r="AJ122" s="115">
        <f t="shared" si="374"/>
        <v>4869</v>
      </c>
      <c r="AK122" s="115">
        <f t="shared" si="374"/>
        <v>4043</v>
      </c>
      <c r="AL122" s="115">
        <f t="shared" si="374"/>
        <v>3766</v>
      </c>
      <c r="AM122" s="115">
        <f t="shared" si="374"/>
        <v>3471</v>
      </c>
      <c r="AN122" s="115">
        <f t="shared" si="374"/>
        <v>2569</v>
      </c>
      <c r="AO122" s="115">
        <f t="shared" si="374"/>
        <v>1527</v>
      </c>
      <c r="AP122" s="230">
        <f t="shared" ref="AP122" si="375">SUM(AP66:AP72)</f>
        <v>1323</v>
      </c>
      <c r="AQ122" s="115">
        <f t="shared" si="374"/>
        <v>49</v>
      </c>
      <c r="AR122" s="115">
        <f t="shared" si="374"/>
        <v>364</v>
      </c>
      <c r="AS122" s="124">
        <f t="shared" si="374"/>
        <v>274</v>
      </c>
      <c r="AT122" s="128">
        <f t="shared" si="374"/>
        <v>779</v>
      </c>
    </row>
    <row r="123" spans="2:46" x14ac:dyDescent="0.25">
      <c r="B123" s="101"/>
      <c r="C123" s="122"/>
      <c r="D123" s="101"/>
      <c r="E123" s="403" t="s">
        <v>76</v>
      </c>
      <c r="F123" s="404"/>
      <c r="G123" s="230">
        <f t="shared" si="369"/>
        <v>18102</v>
      </c>
      <c r="H123" s="116">
        <f t="shared" si="366"/>
        <v>1576</v>
      </c>
      <c r="I123" s="115">
        <f>SUM(I73:I76)</f>
        <v>263</v>
      </c>
      <c r="J123" s="115">
        <f t="shared" ref="J123:AT123" si="376">SUM(J73:J76)</f>
        <v>215</v>
      </c>
      <c r="K123" s="115">
        <f t="shared" si="376"/>
        <v>238</v>
      </c>
      <c r="L123" s="115">
        <f t="shared" si="376"/>
        <v>277</v>
      </c>
      <c r="M123" s="115">
        <f t="shared" si="376"/>
        <v>294</v>
      </c>
      <c r="N123" s="115">
        <f t="shared" si="376"/>
        <v>289</v>
      </c>
      <c r="O123" s="115">
        <f t="shared" si="376"/>
        <v>266</v>
      </c>
      <c r="P123" s="115">
        <f t="shared" si="376"/>
        <v>258</v>
      </c>
      <c r="Q123" s="115">
        <f t="shared" si="376"/>
        <v>277</v>
      </c>
      <c r="R123" s="115">
        <f t="shared" si="376"/>
        <v>266</v>
      </c>
      <c r="S123" s="115">
        <f t="shared" si="376"/>
        <v>258</v>
      </c>
      <c r="T123" s="115">
        <f t="shared" si="376"/>
        <v>232</v>
      </c>
      <c r="U123" s="115">
        <f t="shared" si="376"/>
        <v>273</v>
      </c>
      <c r="V123" s="115">
        <f t="shared" si="376"/>
        <v>270</v>
      </c>
      <c r="W123" s="115">
        <f t="shared" si="376"/>
        <v>279</v>
      </c>
      <c r="X123" s="115">
        <f t="shared" si="376"/>
        <v>242</v>
      </c>
      <c r="Y123" s="115">
        <f t="shared" si="376"/>
        <v>247</v>
      </c>
      <c r="Z123" s="115">
        <f t="shared" si="376"/>
        <v>265</v>
      </c>
      <c r="AA123" s="115">
        <f t="shared" si="376"/>
        <v>246</v>
      </c>
      <c r="AB123" s="115">
        <f t="shared" si="376"/>
        <v>273</v>
      </c>
      <c r="AC123" s="115">
        <f t="shared" si="376"/>
        <v>1399</v>
      </c>
      <c r="AD123" s="115">
        <f t="shared" si="376"/>
        <v>1564</v>
      </c>
      <c r="AE123" s="115">
        <f t="shared" si="376"/>
        <v>1527</v>
      </c>
      <c r="AF123" s="115">
        <f t="shared" si="376"/>
        <v>1608</v>
      </c>
      <c r="AG123" s="115">
        <f t="shared" si="376"/>
        <v>1525</v>
      </c>
      <c r="AH123" s="115">
        <f t="shared" si="376"/>
        <v>1241</v>
      </c>
      <c r="AI123" s="115">
        <f t="shared" si="376"/>
        <v>1090</v>
      </c>
      <c r="AJ123" s="115">
        <f t="shared" si="376"/>
        <v>814</v>
      </c>
      <c r="AK123" s="115">
        <f t="shared" si="376"/>
        <v>651</v>
      </c>
      <c r="AL123" s="115">
        <f t="shared" si="376"/>
        <v>475</v>
      </c>
      <c r="AM123" s="115">
        <f t="shared" si="376"/>
        <v>389</v>
      </c>
      <c r="AN123" s="115">
        <f t="shared" si="376"/>
        <v>293</v>
      </c>
      <c r="AO123" s="115">
        <f t="shared" si="376"/>
        <v>156</v>
      </c>
      <c r="AP123" s="230">
        <f t="shared" ref="AP123" si="377">SUM(AP73:AP76)</f>
        <v>142</v>
      </c>
      <c r="AQ123" s="115">
        <f t="shared" si="376"/>
        <v>21</v>
      </c>
      <c r="AR123" s="115">
        <f t="shared" si="376"/>
        <v>128</v>
      </c>
      <c r="AS123" s="124">
        <f t="shared" si="376"/>
        <v>135</v>
      </c>
      <c r="AT123" s="128">
        <f t="shared" si="376"/>
        <v>323</v>
      </c>
    </row>
    <row r="124" spans="2:46" x14ac:dyDescent="0.25">
      <c r="B124" s="101"/>
      <c r="C124" s="122"/>
      <c r="D124" s="101"/>
      <c r="E124" s="403" t="s">
        <v>81</v>
      </c>
      <c r="F124" s="404"/>
      <c r="G124" s="230">
        <f t="shared" si="369"/>
        <v>22614</v>
      </c>
      <c r="H124" s="116">
        <f t="shared" si="366"/>
        <v>1857</v>
      </c>
      <c r="I124" s="115">
        <f>SUM(I91:I98)</f>
        <v>240</v>
      </c>
      <c r="J124" s="115">
        <f t="shared" ref="J124:AT124" si="378">SUM(J91:J98)</f>
        <v>279</v>
      </c>
      <c r="K124" s="115">
        <f t="shared" si="378"/>
        <v>323</v>
      </c>
      <c r="L124" s="115">
        <f t="shared" si="378"/>
        <v>302</v>
      </c>
      <c r="M124" s="115">
        <f t="shared" si="378"/>
        <v>337</v>
      </c>
      <c r="N124" s="115">
        <f t="shared" si="378"/>
        <v>376</v>
      </c>
      <c r="O124" s="115">
        <f t="shared" si="378"/>
        <v>214</v>
      </c>
      <c r="P124" s="115">
        <f t="shared" si="378"/>
        <v>235</v>
      </c>
      <c r="Q124" s="115">
        <f t="shared" si="378"/>
        <v>223</v>
      </c>
      <c r="R124" s="115">
        <f t="shared" si="378"/>
        <v>261</v>
      </c>
      <c r="S124" s="115">
        <f t="shared" si="378"/>
        <v>239</v>
      </c>
      <c r="T124" s="115">
        <f t="shared" si="378"/>
        <v>239</v>
      </c>
      <c r="U124" s="115">
        <f t="shared" si="378"/>
        <v>242</v>
      </c>
      <c r="V124" s="115">
        <f t="shared" si="378"/>
        <v>263</v>
      </c>
      <c r="W124" s="115">
        <f t="shared" si="378"/>
        <v>259</v>
      </c>
      <c r="X124" s="115">
        <f t="shared" si="378"/>
        <v>297</v>
      </c>
      <c r="Y124" s="115">
        <f t="shared" si="378"/>
        <v>279</v>
      </c>
      <c r="Z124" s="115">
        <f t="shared" si="378"/>
        <v>271</v>
      </c>
      <c r="AA124" s="115">
        <f t="shared" si="378"/>
        <v>286</v>
      </c>
      <c r="AB124" s="115">
        <f t="shared" si="378"/>
        <v>273</v>
      </c>
      <c r="AC124" s="115">
        <f t="shared" si="378"/>
        <v>1465</v>
      </c>
      <c r="AD124" s="115">
        <f t="shared" si="378"/>
        <v>1631</v>
      </c>
      <c r="AE124" s="115">
        <f t="shared" si="378"/>
        <v>1638</v>
      </c>
      <c r="AF124" s="115">
        <f t="shared" si="378"/>
        <v>1773</v>
      </c>
      <c r="AG124" s="115">
        <f t="shared" si="378"/>
        <v>1854</v>
      </c>
      <c r="AH124" s="115">
        <f t="shared" si="378"/>
        <v>1855</v>
      </c>
      <c r="AI124" s="115">
        <f t="shared" si="378"/>
        <v>1587</v>
      </c>
      <c r="AJ124" s="115">
        <f t="shared" si="378"/>
        <v>1422</v>
      </c>
      <c r="AK124" s="115">
        <f t="shared" si="378"/>
        <v>1084</v>
      </c>
      <c r="AL124" s="115">
        <f t="shared" si="378"/>
        <v>889</v>
      </c>
      <c r="AM124" s="115">
        <f t="shared" si="378"/>
        <v>783</v>
      </c>
      <c r="AN124" s="115">
        <f t="shared" si="378"/>
        <v>547</v>
      </c>
      <c r="AO124" s="115">
        <f t="shared" si="378"/>
        <v>347</v>
      </c>
      <c r="AP124" s="230">
        <f t="shared" ref="AP124" si="379">SUM(AP91:AP98)</f>
        <v>301</v>
      </c>
      <c r="AQ124" s="115">
        <f t="shared" si="378"/>
        <v>18</v>
      </c>
      <c r="AR124" s="115">
        <f t="shared" si="378"/>
        <v>126</v>
      </c>
      <c r="AS124" s="124">
        <f t="shared" si="378"/>
        <v>114</v>
      </c>
      <c r="AT124" s="128">
        <f t="shared" si="378"/>
        <v>294</v>
      </c>
    </row>
    <row r="125" spans="2:46" ht="15.75" thickBot="1" x14ac:dyDescent="0.3">
      <c r="B125" s="101"/>
      <c r="C125" s="122"/>
      <c r="D125" s="101"/>
      <c r="E125" s="405" t="s">
        <v>20</v>
      </c>
      <c r="F125" s="406"/>
      <c r="G125" s="230">
        <f t="shared" si="369"/>
        <v>137497</v>
      </c>
      <c r="H125" s="126">
        <f t="shared" si="366"/>
        <v>9695</v>
      </c>
      <c r="I125" s="117">
        <f>+I108+I107+I106+I105+I104+I103+I102+I101+I99+I79+I80+I81+I82+I83+I85+I86+I87+I88+I89+I90</f>
        <v>1309</v>
      </c>
      <c r="J125" s="117">
        <f t="shared" ref="J125:AT125" si="380">+J108+J107+J106+J105+J104+J103+J102+J101+J99+J79+J80+J81+J82+J83+J85+J86+J87+J88+J89+J90</f>
        <v>1423</v>
      </c>
      <c r="K125" s="117">
        <f t="shared" si="380"/>
        <v>1492</v>
      </c>
      <c r="L125" s="117">
        <f t="shared" si="380"/>
        <v>1794</v>
      </c>
      <c r="M125" s="117">
        <f t="shared" si="380"/>
        <v>1748</v>
      </c>
      <c r="N125" s="117">
        <f t="shared" si="380"/>
        <v>1929</v>
      </c>
      <c r="O125" s="117">
        <f t="shared" si="380"/>
        <v>2026</v>
      </c>
      <c r="P125" s="117">
        <f t="shared" si="380"/>
        <v>1852</v>
      </c>
      <c r="Q125" s="117">
        <f t="shared" si="380"/>
        <v>1927</v>
      </c>
      <c r="R125" s="117">
        <f t="shared" si="380"/>
        <v>1933</v>
      </c>
      <c r="S125" s="117">
        <f t="shared" si="380"/>
        <v>1907</v>
      </c>
      <c r="T125" s="117">
        <f t="shared" si="380"/>
        <v>1925</v>
      </c>
      <c r="U125" s="117">
        <f t="shared" si="380"/>
        <v>1901</v>
      </c>
      <c r="V125" s="117">
        <f t="shared" si="380"/>
        <v>1869</v>
      </c>
      <c r="W125" s="117">
        <f t="shared" si="380"/>
        <v>1889</v>
      </c>
      <c r="X125" s="117">
        <f t="shared" si="380"/>
        <v>1910</v>
      </c>
      <c r="Y125" s="117">
        <f t="shared" si="380"/>
        <v>1953</v>
      </c>
      <c r="Z125" s="117">
        <f t="shared" si="380"/>
        <v>1988</v>
      </c>
      <c r="AA125" s="117">
        <f t="shared" si="380"/>
        <v>2109</v>
      </c>
      <c r="AB125" s="117">
        <f t="shared" si="380"/>
        <v>2137</v>
      </c>
      <c r="AC125" s="117">
        <f t="shared" si="380"/>
        <v>10910</v>
      </c>
      <c r="AD125" s="117">
        <f t="shared" si="380"/>
        <v>12559</v>
      </c>
      <c r="AE125" s="117">
        <f t="shared" si="380"/>
        <v>12139</v>
      </c>
      <c r="AF125" s="117">
        <f t="shared" si="380"/>
        <v>11612</v>
      </c>
      <c r="AG125" s="117">
        <f t="shared" si="380"/>
        <v>10642</v>
      </c>
      <c r="AH125" s="117">
        <f t="shared" si="380"/>
        <v>9107</v>
      </c>
      <c r="AI125" s="117">
        <f t="shared" si="380"/>
        <v>8145</v>
      </c>
      <c r="AJ125" s="117">
        <f t="shared" si="380"/>
        <v>7452</v>
      </c>
      <c r="AK125" s="117">
        <f t="shared" si="380"/>
        <v>5513</v>
      </c>
      <c r="AL125" s="117">
        <f t="shared" si="380"/>
        <v>4311</v>
      </c>
      <c r="AM125" s="117">
        <f t="shared" si="380"/>
        <v>3272</v>
      </c>
      <c r="AN125" s="117">
        <f t="shared" si="380"/>
        <v>2208</v>
      </c>
      <c r="AO125" s="117">
        <f t="shared" si="380"/>
        <v>1338</v>
      </c>
      <c r="AP125" s="159">
        <f t="shared" ref="AP125" si="381">+AP108+AP107+AP106+AP105+AP104+AP103+AP102+AP101+AP99+AP79+AP80+AP81+AP82+AP83+AP85+AP86+AP87+AP88+AP89+AP90</f>
        <v>1268</v>
      </c>
      <c r="AQ125" s="117">
        <f t="shared" si="380"/>
        <v>79</v>
      </c>
      <c r="AR125" s="117">
        <f t="shared" si="380"/>
        <v>635</v>
      </c>
      <c r="AS125" s="125">
        <f t="shared" si="380"/>
        <v>674</v>
      </c>
      <c r="AT125" s="129">
        <f t="shared" si="380"/>
        <v>1570</v>
      </c>
    </row>
    <row r="126" spans="2:46" x14ac:dyDescent="0.25">
      <c r="E126" s="181" t="s">
        <v>261</v>
      </c>
    </row>
    <row r="127" spans="2:46" x14ac:dyDescent="0.25">
      <c r="E127" s="181" t="s">
        <v>251</v>
      </c>
    </row>
    <row r="128" spans="2:46" x14ac:dyDescent="0.25">
      <c r="E128" s="181" t="s">
        <v>252</v>
      </c>
    </row>
    <row r="129" spans="5:5" x14ac:dyDescent="0.25">
      <c r="E129" s="55"/>
    </row>
  </sheetData>
  <mergeCells count="26">
    <mergeCell ref="AV8:BL8"/>
    <mergeCell ref="BN8:BO8"/>
    <mergeCell ref="BP8:BT8"/>
    <mergeCell ref="E123:F123"/>
    <mergeCell ref="E124:F124"/>
    <mergeCell ref="AT8:AT9"/>
    <mergeCell ref="AQ8:AS8"/>
    <mergeCell ref="AQ116:AS116"/>
    <mergeCell ref="AT116:AT117"/>
    <mergeCell ref="E125:F125"/>
    <mergeCell ref="E118:F118"/>
    <mergeCell ref="E119:F119"/>
    <mergeCell ref="E120:F120"/>
    <mergeCell ref="E121:F121"/>
    <mergeCell ref="E122:F122"/>
    <mergeCell ref="E3:AC3"/>
    <mergeCell ref="J5:J6"/>
    <mergeCell ref="E116:F117"/>
    <mergeCell ref="B8:F9"/>
    <mergeCell ref="G8:G9"/>
    <mergeCell ref="H8:H9"/>
    <mergeCell ref="G116:G117"/>
    <mergeCell ref="H116:H117"/>
    <mergeCell ref="I116:AB116"/>
    <mergeCell ref="AC116:AO116"/>
    <mergeCell ref="AC8:AP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2:BY129"/>
  <sheetViews>
    <sheetView showGridLines="0" zoomScale="70" zoomScaleNormal="70" workbookViewId="0">
      <pane xSplit="8" ySplit="7" topLeftCell="I83" activePane="bottomRight" state="frozen"/>
      <selection activeCell="E11" sqref="E11"/>
      <selection pane="topRight" activeCell="E11" sqref="E11"/>
      <selection pane="bottomLeft" activeCell="E11" sqref="E11"/>
      <selection pane="bottomRight" activeCell="C11" sqref="C11:D108"/>
    </sheetView>
  </sheetViews>
  <sheetFormatPr baseColWidth="10" defaultRowHeight="15" x14ac:dyDescent="0.25"/>
  <cols>
    <col min="1" max="1" width="3.42578125" customWidth="1"/>
    <col min="3" max="3" width="26.28515625" bestFit="1" customWidth="1"/>
    <col min="4" max="4" width="14.85546875" bestFit="1" customWidth="1"/>
    <col min="5" max="5" width="31.7109375" customWidth="1"/>
    <col min="6" max="6" width="8.5703125" customWidth="1"/>
    <col min="7" max="7" width="11.140625" bestFit="1" customWidth="1"/>
    <col min="8" max="41" width="9.7109375" customWidth="1"/>
    <col min="42" max="42" width="9.7109375" style="131" customWidth="1"/>
    <col min="43" max="43" width="10.7109375" bestFit="1" customWidth="1"/>
    <col min="44" max="44" width="14.42578125" bestFit="1" customWidth="1"/>
    <col min="45" max="45" width="15" bestFit="1" customWidth="1"/>
    <col min="46" max="46" width="13.140625" hidden="1" customWidth="1"/>
    <col min="47" max="47" width="15.7109375" customWidth="1"/>
    <col min="51" max="51" width="15.7109375" customWidth="1"/>
    <col min="71" max="77" width="0" hidden="1" customWidth="1"/>
  </cols>
  <sheetData>
    <row r="2" spans="1:77" ht="15.75" customHeight="1" x14ac:dyDescent="0.25"/>
    <row r="3" spans="1:77" ht="26.25" x14ac:dyDescent="0.4">
      <c r="E3" s="409" t="s">
        <v>265</v>
      </c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BA3">
        <f>SUM(BA10:BQ10)</f>
        <v>905040</v>
      </c>
    </row>
    <row r="4" spans="1:77" ht="8.25" customHeight="1" x14ac:dyDescent="0.25"/>
    <row r="5" spans="1:77" ht="8.25" customHeight="1" x14ac:dyDescent="0.25"/>
    <row r="6" spans="1:77" ht="8.25" customHeight="1" x14ac:dyDescent="0.25"/>
    <row r="7" spans="1:77" ht="8.25" customHeight="1" thickBot="1" x14ac:dyDescent="0.3"/>
    <row r="8" spans="1:77" ht="27.75" customHeight="1" thickBot="1" x14ac:dyDescent="0.3">
      <c r="A8" s="2"/>
      <c r="B8" s="441"/>
      <c r="C8" s="442"/>
      <c r="D8" s="442"/>
      <c r="E8" s="442"/>
      <c r="F8" s="443"/>
      <c r="G8" s="447" t="s">
        <v>154</v>
      </c>
      <c r="H8" s="447" t="s">
        <v>218</v>
      </c>
      <c r="I8" s="199" t="s">
        <v>219</v>
      </c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1"/>
      <c r="AC8" s="437" t="s">
        <v>135</v>
      </c>
      <c r="AD8" s="438"/>
      <c r="AE8" s="438"/>
      <c r="AF8" s="438"/>
      <c r="AG8" s="438"/>
      <c r="AH8" s="438"/>
      <c r="AI8" s="438"/>
      <c r="AJ8" s="438"/>
      <c r="AK8" s="438"/>
      <c r="AL8" s="438"/>
      <c r="AM8" s="438"/>
      <c r="AN8" s="438"/>
      <c r="AO8" s="438"/>
      <c r="AP8" s="439"/>
      <c r="AQ8" s="449" t="s">
        <v>220</v>
      </c>
      <c r="AR8" s="450"/>
      <c r="AS8" s="451"/>
      <c r="AT8" s="452" t="s">
        <v>221</v>
      </c>
      <c r="AU8" s="435" t="s">
        <v>222</v>
      </c>
      <c r="AV8" s="437" t="s">
        <v>223</v>
      </c>
      <c r="AW8" s="438"/>
      <c r="AX8" s="439"/>
      <c r="AY8" s="435" t="s">
        <v>224</v>
      </c>
      <c r="BA8" s="455" t="s">
        <v>159</v>
      </c>
      <c r="BB8" s="455"/>
      <c r="BC8" s="455"/>
      <c r="BD8" s="455"/>
      <c r="BE8" s="455"/>
      <c r="BF8" s="455"/>
      <c r="BG8" s="455"/>
      <c r="BH8" s="455"/>
      <c r="BI8" s="455"/>
      <c r="BJ8" s="455"/>
      <c r="BK8" s="455"/>
      <c r="BL8" s="455"/>
      <c r="BM8" s="455"/>
      <c r="BN8" s="455"/>
      <c r="BO8" s="455"/>
      <c r="BP8" s="455"/>
      <c r="BQ8" s="455"/>
      <c r="BS8" s="456" t="s">
        <v>157</v>
      </c>
      <c r="BT8" s="457"/>
      <c r="BU8" s="458" t="s">
        <v>268</v>
      </c>
      <c r="BV8" s="459"/>
      <c r="BW8" s="459"/>
      <c r="BX8" s="459"/>
      <c r="BY8" s="460"/>
    </row>
    <row r="9" spans="1:77" ht="39" thickBot="1" x14ac:dyDescent="0.3">
      <c r="A9" s="2"/>
      <c r="B9" s="444"/>
      <c r="C9" s="445"/>
      <c r="D9" s="445"/>
      <c r="E9" s="445"/>
      <c r="F9" s="446"/>
      <c r="G9" s="448"/>
      <c r="H9" s="448"/>
      <c r="I9" s="202" t="s">
        <v>225</v>
      </c>
      <c r="J9" s="203">
        <v>1</v>
      </c>
      <c r="K9" s="204">
        <v>2</v>
      </c>
      <c r="L9" s="204">
        <v>3</v>
      </c>
      <c r="M9" s="205">
        <v>4</v>
      </c>
      <c r="N9" s="204">
        <v>5</v>
      </c>
      <c r="O9" s="204">
        <v>6</v>
      </c>
      <c r="P9" s="203">
        <v>7</v>
      </c>
      <c r="Q9" s="204">
        <v>8</v>
      </c>
      <c r="R9" s="205">
        <v>9</v>
      </c>
      <c r="S9" s="204">
        <v>10</v>
      </c>
      <c r="T9" s="203">
        <v>11</v>
      </c>
      <c r="U9" s="204">
        <v>12</v>
      </c>
      <c r="V9" s="204">
        <v>13</v>
      </c>
      <c r="W9" s="205">
        <v>14</v>
      </c>
      <c r="X9" s="204">
        <v>15</v>
      </c>
      <c r="Y9" s="203">
        <v>16</v>
      </c>
      <c r="Z9" s="204">
        <v>17</v>
      </c>
      <c r="AA9" s="204">
        <v>18</v>
      </c>
      <c r="AB9" s="205">
        <v>19</v>
      </c>
      <c r="AC9" s="204" t="s">
        <v>226</v>
      </c>
      <c r="AD9" s="203" t="s">
        <v>227</v>
      </c>
      <c r="AE9" s="204" t="s">
        <v>228</v>
      </c>
      <c r="AF9" s="203" t="s">
        <v>229</v>
      </c>
      <c r="AG9" s="204" t="s">
        <v>230</v>
      </c>
      <c r="AH9" s="203" t="s">
        <v>231</v>
      </c>
      <c r="AI9" s="204" t="s">
        <v>232</v>
      </c>
      <c r="AJ9" s="203" t="s">
        <v>233</v>
      </c>
      <c r="AK9" s="204" t="s">
        <v>234</v>
      </c>
      <c r="AL9" s="203" t="s">
        <v>235</v>
      </c>
      <c r="AM9" s="204" t="s">
        <v>236</v>
      </c>
      <c r="AN9" s="203" t="s">
        <v>237</v>
      </c>
      <c r="AO9" s="204" t="s">
        <v>238</v>
      </c>
      <c r="AP9" s="204" t="s">
        <v>257</v>
      </c>
      <c r="AQ9" s="206" t="s">
        <v>239</v>
      </c>
      <c r="AR9" s="207" t="s">
        <v>240</v>
      </c>
      <c r="AS9" s="208" t="s">
        <v>241</v>
      </c>
      <c r="AT9" s="453"/>
      <c r="AU9" s="436"/>
      <c r="AV9" s="209" t="s">
        <v>242</v>
      </c>
      <c r="AW9" s="210" t="s">
        <v>243</v>
      </c>
      <c r="AX9" s="235" t="s">
        <v>244</v>
      </c>
      <c r="AY9" s="440"/>
      <c r="BA9" s="278" t="s">
        <v>162</v>
      </c>
      <c r="BB9" s="278" t="s">
        <v>163</v>
      </c>
      <c r="BC9" s="278" t="s">
        <v>164</v>
      </c>
      <c r="BD9" s="278" t="s">
        <v>165</v>
      </c>
      <c r="BE9" s="278" t="s">
        <v>166</v>
      </c>
      <c r="BF9" s="278" t="s">
        <v>167</v>
      </c>
      <c r="BG9" s="278" t="s">
        <v>168</v>
      </c>
      <c r="BH9" s="278" t="s">
        <v>169</v>
      </c>
      <c r="BI9" s="278" t="s">
        <v>170</v>
      </c>
      <c r="BJ9" s="278" t="s">
        <v>171</v>
      </c>
      <c r="BK9" s="278" t="s">
        <v>172</v>
      </c>
      <c r="BL9" s="278" t="s">
        <v>173</v>
      </c>
      <c r="BM9" s="278" t="s">
        <v>174</v>
      </c>
      <c r="BN9" s="278" t="s">
        <v>175</v>
      </c>
      <c r="BO9" s="278" t="s">
        <v>176</v>
      </c>
      <c r="BP9" s="278" t="s">
        <v>177</v>
      </c>
      <c r="BQ9" s="278" t="s">
        <v>178</v>
      </c>
      <c r="BS9" s="280" t="s">
        <v>160</v>
      </c>
      <c r="BT9" s="281" t="s">
        <v>161</v>
      </c>
      <c r="BU9" s="282" t="s">
        <v>136</v>
      </c>
      <c r="BV9" s="283" t="s">
        <v>137</v>
      </c>
      <c r="BW9" s="283" t="s">
        <v>138</v>
      </c>
      <c r="BX9" s="283" t="s">
        <v>139</v>
      </c>
      <c r="BY9" s="284" t="s">
        <v>140</v>
      </c>
    </row>
    <row r="10" spans="1:77" ht="26.25" customHeight="1" thickBot="1" x14ac:dyDescent="0.3">
      <c r="A10" s="2"/>
      <c r="B10" s="211"/>
      <c r="C10" s="212"/>
      <c r="D10" s="213"/>
      <c r="E10" s="213" t="s">
        <v>12</v>
      </c>
      <c r="F10" s="214"/>
      <c r="G10" s="215">
        <v>905040</v>
      </c>
      <c r="H10" s="215">
        <v>68840</v>
      </c>
      <c r="I10" s="215">
        <v>9308</v>
      </c>
      <c r="J10" s="215">
        <v>10285</v>
      </c>
      <c r="K10" s="215">
        <v>11274</v>
      </c>
      <c r="L10" s="215">
        <v>12199</v>
      </c>
      <c r="M10" s="215">
        <v>12759</v>
      </c>
      <c r="N10" s="215">
        <v>13015</v>
      </c>
      <c r="O10" s="215">
        <v>10748</v>
      </c>
      <c r="P10" s="215">
        <v>10659</v>
      </c>
      <c r="Q10" s="215">
        <v>10738</v>
      </c>
      <c r="R10" s="215">
        <v>11200</v>
      </c>
      <c r="S10" s="215">
        <v>11264</v>
      </c>
      <c r="T10" s="215">
        <v>11365</v>
      </c>
      <c r="U10" s="215">
        <v>11419</v>
      </c>
      <c r="V10" s="215">
        <v>11277</v>
      </c>
      <c r="W10" s="215">
        <v>11449</v>
      </c>
      <c r="X10" s="215">
        <v>11555</v>
      </c>
      <c r="Y10" s="215">
        <v>11571</v>
      </c>
      <c r="Z10" s="215">
        <v>11729</v>
      </c>
      <c r="AA10" s="215">
        <v>12376</v>
      </c>
      <c r="AB10" s="215">
        <v>12970</v>
      </c>
      <c r="AC10" s="215">
        <v>73579</v>
      </c>
      <c r="AD10" s="215">
        <v>78853</v>
      </c>
      <c r="AE10" s="215">
        <v>71661</v>
      </c>
      <c r="AF10" s="215">
        <v>70566</v>
      </c>
      <c r="AG10" s="215">
        <v>68542</v>
      </c>
      <c r="AH10" s="215">
        <v>64702</v>
      </c>
      <c r="AI10" s="215">
        <v>59252</v>
      </c>
      <c r="AJ10" s="215">
        <v>50707</v>
      </c>
      <c r="AK10" s="215">
        <v>41324</v>
      </c>
      <c r="AL10" s="215">
        <v>33394</v>
      </c>
      <c r="AM10" s="215">
        <v>24979</v>
      </c>
      <c r="AN10" s="215">
        <v>17005</v>
      </c>
      <c r="AO10" s="215">
        <v>10538</v>
      </c>
      <c r="AP10" s="215">
        <v>10778</v>
      </c>
      <c r="AQ10" s="215">
        <v>643</v>
      </c>
      <c r="AR10" s="215">
        <v>7669</v>
      </c>
      <c r="AS10" s="215">
        <v>7800</v>
      </c>
      <c r="AT10" s="215">
        <v>17734</v>
      </c>
      <c r="AU10" s="215">
        <v>906550</v>
      </c>
      <c r="AV10" s="215">
        <v>56774</v>
      </c>
      <c r="AW10" s="215">
        <v>60201</v>
      </c>
      <c r="AX10" s="215">
        <v>427903</v>
      </c>
      <c r="AY10" s="270">
        <v>36433</v>
      </c>
      <c r="BA10" s="272">
        <f t="shared" ref="BA10:BQ10" si="0">+BA18+BA11+BA41+BA53+BA65+BA78+BA100</f>
        <v>55825</v>
      </c>
      <c r="BB10" s="272">
        <f t="shared" si="0"/>
        <v>56360</v>
      </c>
      <c r="BC10" s="272">
        <f t="shared" si="0"/>
        <v>56774</v>
      </c>
      <c r="BD10" s="272">
        <f t="shared" si="0"/>
        <v>60201</v>
      </c>
      <c r="BE10" s="272">
        <f t="shared" si="0"/>
        <v>73579</v>
      </c>
      <c r="BF10" s="272">
        <f t="shared" si="0"/>
        <v>78853</v>
      </c>
      <c r="BG10" s="272">
        <f t="shared" si="0"/>
        <v>71661</v>
      </c>
      <c r="BH10" s="272">
        <f t="shared" si="0"/>
        <v>70566</v>
      </c>
      <c r="BI10" s="272">
        <f t="shared" si="0"/>
        <v>68542</v>
      </c>
      <c r="BJ10" s="272">
        <f t="shared" si="0"/>
        <v>64702</v>
      </c>
      <c r="BK10" s="272">
        <f t="shared" si="0"/>
        <v>59252</v>
      </c>
      <c r="BL10" s="272">
        <f t="shared" si="0"/>
        <v>50707</v>
      </c>
      <c r="BM10" s="272">
        <f t="shared" si="0"/>
        <v>41324</v>
      </c>
      <c r="BN10" s="272">
        <f t="shared" si="0"/>
        <v>33394</v>
      </c>
      <c r="BO10" s="272">
        <f t="shared" si="0"/>
        <v>24979</v>
      </c>
      <c r="BP10" s="272">
        <f t="shared" si="0"/>
        <v>17005</v>
      </c>
      <c r="BQ10" s="272">
        <f t="shared" si="0"/>
        <v>21316</v>
      </c>
      <c r="BS10" s="272">
        <f t="shared" ref="BS10:BY10" si="1">+BS18+BS11+BS41+BS53+BS65+BS78+BS100</f>
        <v>0</v>
      </c>
      <c r="BT10" s="272">
        <f t="shared" si="1"/>
        <v>68840</v>
      </c>
      <c r="BU10" s="272">
        <f t="shared" si="1"/>
        <v>134814</v>
      </c>
      <c r="BV10" s="272">
        <f t="shared" si="1"/>
        <v>69000</v>
      </c>
      <c r="BW10" s="272">
        <f t="shared" si="1"/>
        <v>177778</v>
      </c>
      <c r="BX10" s="272">
        <f t="shared" si="1"/>
        <v>385430</v>
      </c>
      <c r="BY10" s="272">
        <f t="shared" si="1"/>
        <v>138018</v>
      </c>
    </row>
    <row r="11" spans="1:77" ht="15.75" thickBot="1" x14ac:dyDescent="0.3">
      <c r="A11" s="2"/>
      <c r="B11" s="132" t="s">
        <v>0</v>
      </c>
      <c r="C11" s="133" t="s">
        <v>269</v>
      </c>
      <c r="D11" s="134" t="s">
        <v>1</v>
      </c>
      <c r="E11" s="134" t="s">
        <v>13</v>
      </c>
      <c r="F11" s="135"/>
      <c r="G11" s="136">
        <v>55283</v>
      </c>
      <c r="H11" s="136">
        <v>4356</v>
      </c>
      <c r="I11" s="136">
        <v>587</v>
      </c>
      <c r="J11" s="136">
        <v>669</v>
      </c>
      <c r="K11" s="136">
        <v>718</v>
      </c>
      <c r="L11" s="136">
        <v>764</v>
      </c>
      <c r="M11" s="136">
        <v>798</v>
      </c>
      <c r="N11" s="136">
        <v>820</v>
      </c>
      <c r="O11" s="136">
        <v>698</v>
      </c>
      <c r="P11" s="136">
        <v>683</v>
      </c>
      <c r="Q11" s="136">
        <v>668</v>
      </c>
      <c r="R11" s="136">
        <v>700</v>
      </c>
      <c r="S11" s="136">
        <v>709</v>
      </c>
      <c r="T11" s="136">
        <v>730</v>
      </c>
      <c r="U11" s="136">
        <v>714</v>
      </c>
      <c r="V11" s="136">
        <v>699</v>
      </c>
      <c r="W11" s="136">
        <v>706</v>
      </c>
      <c r="X11" s="136">
        <v>707</v>
      </c>
      <c r="Y11" s="136">
        <v>710</v>
      </c>
      <c r="Z11" s="136">
        <v>709</v>
      </c>
      <c r="AA11" s="136">
        <v>757</v>
      </c>
      <c r="AB11" s="136">
        <v>801</v>
      </c>
      <c r="AC11" s="136">
        <v>4565</v>
      </c>
      <c r="AD11" s="136">
        <v>4823</v>
      </c>
      <c r="AE11" s="136">
        <v>4354</v>
      </c>
      <c r="AF11" s="136">
        <v>4296</v>
      </c>
      <c r="AG11" s="136">
        <v>4152</v>
      </c>
      <c r="AH11" s="136">
        <v>3977</v>
      </c>
      <c r="AI11" s="136">
        <v>3677</v>
      </c>
      <c r="AJ11" s="136">
        <v>3140</v>
      </c>
      <c r="AK11" s="136">
        <v>2494</v>
      </c>
      <c r="AL11" s="136">
        <v>1935</v>
      </c>
      <c r="AM11" s="136">
        <v>1409</v>
      </c>
      <c r="AN11" s="136">
        <v>953</v>
      </c>
      <c r="AO11" s="136">
        <v>586</v>
      </c>
      <c r="AP11" s="136">
        <v>575</v>
      </c>
      <c r="AQ11" s="136">
        <v>41</v>
      </c>
      <c r="AR11" s="136">
        <v>505</v>
      </c>
      <c r="AS11" s="136">
        <v>524</v>
      </c>
      <c r="AT11" s="136">
        <v>1096</v>
      </c>
      <c r="AU11" s="136">
        <v>55364</v>
      </c>
      <c r="AV11" s="136">
        <v>3556</v>
      </c>
      <c r="AW11" s="136">
        <v>3688</v>
      </c>
      <c r="AX11" s="136">
        <v>26164</v>
      </c>
      <c r="AY11" s="136">
        <v>2210</v>
      </c>
      <c r="BA11" s="273">
        <f t="shared" ref="BA11:BQ11" si="2">SUM(BA12:BA17)</f>
        <v>3536</v>
      </c>
      <c r="BB11" s="273">
        <f t="shared" si="2"/>
        <v>3569</v>
      </c>
      <c r="BC11" s="273">
        <f t="shared" si="2"/>
        <v>3558</v>
      </c>
      <c r="BD11" s="273">
        <f t="shared" si="2"/>
        <v>3684</v>
      </c>
      <c r="BE11" s="273">
        <f t="shared" si="2"/>
        <v>4565</v>
      </c>
      <c r="BF11" s="273">
        <f t="shared" si="2"/>
        <v>4823</v>
      </c>
      <c r="BG11" s="273">
        <f t="shared" si="2"/>
        <v>4354</v>
      </c>
      <c r="BH11" s="273">
        <f t="shared" si="2"/>
        <v>4296</v>
      </c>
      <c r="BI11" s="273">
        <f t="shared" si="2"/>
        <v>4152</v>
      </c>
      <c r="BJ11" s="273">
        <f t="shared" si="2"/>
        <v>3977</v>
      </c>
      <c r="BK11" s="273">
        <f t="shared" si="2"/>
        <v>3677</v>
      </c>
      <c r="BL11" s="273">
        <f t="shared" si="2"/>
        <v>3140</v>
      </c>
      <c r="BM11" s="273">
        <f t="shared" si="2"/>
        <v>2494</v>
      </c>
      <c r="BN11" s="273">
        <f t="shared" si="2"/>
        <v>1935</v>
      </c>
      <c r="BO11" s="273">
        <f t="shared" si="2"/>
        <v>1409</v>
      </c>
      <c r="BP11" s="273">
        <f t="shared" si="2"/>
        <v>953</v>
      </c>
      <c r="BQ11" s="273">
        <f t="shared" si="2"/>
        <v>1161</v>
      </c>
      <c r="BS11" s="273">
        <f t="shared" ref="BS11:BY11" si="3">SUM(BS12:BS17)</f>
        <v>0</v>
      </c>
      <c r="BT11" s="273">
        <f t="shared" si="3"/>
        <v>4356</v>
      </c>
      <c r="BU11" s="273">
        <f t="shared" si="3"/>
        <v>8544</v>
      </c>
      <c r="BV11" s="273">
        <f t="shared" si="3"/>
        <v>4245</v>
      </c>
      <c r="BW11" s="273">
        <f t="shared" si="3"/>
        <v>10946</v>
      </c>
      <c r="BX11" s="273">
        <f t="shared" si="3"/>
        <v>23596</v>
      </c>
      <c r="BY11" s="273">
        <f t="shared" si="3"/>
        <v>7952</v>
      </c>
    </row>
    <row r="12" spans="1:77" x14ac:dyDescent="0.25">
      <c r="A12" s="2"/>
      <c r="B12" s="137" t="s">
        <v>14</v>
      </c>
      <c r="C12" s="138" t="s">
        <v>13</v>
      </c>
      <c r="D12" s="156">
        <v>5945</v>
      </c>
      <c r="E12" s="156" t="s">
        <v>15</v>
      </c>
      <c r="F12" s="162" t="s">
        <v>16</v>
      </c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S12" s="131"/>
      <c r="BT12" s="131"/>
      <c r="BU12" s="131"/>
      <c r="BV12" s="131"/>
      <c r="BW12" s="131"/>
      <c r="BX12" s="131"/>
      <c r="BY12" s="131"/>
    </row>
    <row r="13" spans="1:77" x14ac:dyDescent="0.25">
      <c r="B13" s="141" t="s">
        <v>17</v>
      </c>
      <c r="C13" s="226" t="s">
        <v>13</v>
      </c>
      <c r="D13" s="230">
        <v>5946</v>
      </c>
      <c r="E13" s="230" t="s">
        <v>18</v>
      </c>
      <c r="F13" s="163" t="s">
        <v>19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S13" s="131"/>
      <c r="BT13" s="131"/>
      <c r="BU13" s="131"/>
      <c r="BV13" s="131"/>
      <c r="BW13" s="131"/>
      <c r="BX13" s="131"/>
      <c r="BY13" s="131"/>
    </row>
    <row r="14" spans="1:77" x14ac:dyDescent="0.25">
      <c r="B14" s="141" t="s">
        <v>20</v>
      </c>
      <c r="C14" s="226" t="s">
        <v>13</v>
      </c>
      <c r="D14" s="230">
        <v>5947</v>
      </c>
      <c r="E14" s="230" t="s">
        <v>21</v>
      </c>
      <c r="F14" s="163" t="s">
        <v>22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S14" s="131"/>
      <c r="BT14" s="131"/>
      <c r="BU14" s="131"/>
      <c r="BV14" s="131"/>
      <c r="BW14" s="131"/>
      <c r="BX14" s="131"/>
      <c r="BY14" s="131"/>
    </row>
    <row r="15" spans="1:77" s="96" customFormat="1" x14ac:dyDescent="0.25">
      <c r="B15" s="141" t="s">
        <v>23</v>
      </c>
      <c r="C15" s="226" t="s">
        <v>13</v>
      </c>
      <c r="D15" s="230">
        <v>5948</v>
      </c>
      <c r="E15" s="230" t="s">
        <v>24</v>
      </c>
      <c r="F15" s="163" t="s">
        <v>19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S15" s="131"/>
      <c r="BT15" s="131"/>
      <c r="BU15" s="131"/>
      <c r="BV15" s="131"/>
      <c r="BW15" s="131"/>
      <c r="BX15" s="131"/>
      <c r="BY15" s="131"/>
    </row>
    <row r="16" spans="1:77" s="96" customFormat="1" x14ac:dyDescent="0.25">
      <c r="B16" s="141" t="s">
        <v>14</v>
      </c>
      <c r="C16" s="226" t="s">
        <v>13</v>
      </c>
      <c r="D16" s="160">
        <v>5883</v>
      </c>
      <c r="E16" s="160" t="s">
        <v>25</v>
      </c>
      <c r="F16" s="164" t="s">
        <v>16</v>
      </c>
      <c r="G16" s="180">
        <v>55283</v>
      </c>
      <c r="H16" s="180">
        <v>4356</v>
      </c>
      <c r="I16" s="180">
        <v>587</v>
      </c>
      <c r="J16" s="180">
        <v>669</v>
      </c>
      <c r="K16" s="180">
        <v>718</v>
      </c>
      <c r="L16" s="180">
        <v>764</v>
      </c>
      <c r="M16" s="180">
        <v>798</v>
      </c>
      <c r="N16" s="180">
        <v>820</v>
      </c>
      <c r="O16" s="180">
        <v>698</v>
      </c>
      <c r="P16" s="180">
        <v>683</v>
      </c>
      <c r="Q16" s="180">
        <v>668</v>
      </c>
      <c r="R16" s="180">
        <v>700</v>
      </c>
      <c r="S16" s="180">
        <v>709</v>
      </c>
      <c r="T16" s="180">
        <v>730</v>
      </c>
      <c r="U16" s="180">
        <v>714</v>
      </c>
      <c r="V16" s="180">
        <v>699</v>
      </c>
      <c r="W16" s="180">
        <v>706</v>
      </c>
      <c r="X16" s="180">
        <v>707</v>
      </c>
      <c r="Y16" s="180">
        <v>710</v>
      </c>
      <c r="Z16" s="180">
        <v>709</v>
      </c>
      <c r="AA16" s="180">
        <v>757</v>
      </c>
      <c r="AB16" s="180">
        <v>801</v>
      </c>
      <c r="AC16" s="180">
        <v>4565</v>
      </c>
      <c r="AD16" s="180">
        <v>4823</v>
      </c>
      <c r="AE16" s="180">
        <v>4354</v>
      </c>
      <c r="AF16" s="180">
        <v>4296</v>
      </c>
      <c r="AG16" s="180">
        <v>4152</v>
      </c>
      <c r="AH16" s="180">
        <v>3977</v>
      </c>
      <c r="AI16" s="180">
        <v>3677</v>
      </c>
      <c r="AJ16" s="180">
        <v>3140</v>
      </c>
      <c r="AK16" s="180">
        <v>2494</v>
      </c>
      <c r="AL16" s="180">
        <v>1935</v>
      </c>
      <c r="AM16" s="180">
        <v>1409</v>
      </c>
      <c r="AN16" s="180">
        <v>953</v>
      </c>
      <c r="AO16" s="180">
        <v>586</v>
      </c>
      <c r="AP16" s="180">
        <v>575</v>
      </c>
      <c r="AQ16" s="180">
        <v>41</v>
      </c>
      <c r="AR16" s="180">
        <v>505</v>
      </c>
      <c r="AS16" s="180">
        <v>524</v>
      </c>
      <c r="AT16" s="180">
        <v>1096</v>
      </c>
      <c r="AU16" s="180">
        <v>55364</v>
      </c>
      <c r="AV16" s="180">
        <v>3556</v>
      </c>
      <c r="AW16" s="180">
        <v>3688</v>
      </c>
      <c r="AX16" s="180">
        <v>26164</v>
      </c>
      <c r="AY16" s="180">
        <v>2210</v>
      </c>
      <c r="BA16" s="277">
        <f>SUM(I16:M16)</f>
        <v>3536</v>
      </c>
      <c r="BB16" s="277">
        <f>SUM(N16:R16)</f>
        <v>3569</v>
      </c>
      <c r="BC16" s="277">
        <f>SUM(S16:W16)</f>
        <v>3558</v>
      </c>
      <c r="BD16" s="277">
        <f>SUM(X16:AB16)</f>
        <v>3684</v>
      </c>
      <c r="BE16" s="277">
        <f>+AC16</f>
        <v>4565</v>
      </c>
      <c r="BF16" s="277">
        <f t="shared" ref="BF16:BP16" si="4">+AD16</f>
        <v>4823</v>
      </c>
      <c r="BG16" s="277">
        <f t="shared" si="4"/>
        <v>4354</v>
      </c>
      <c r="BH16" s="277">
        <f t="shared" si="4"/>
        <v>4296</v>
      </c>
      <c r="BI16" s="277">
        <f t="shared" si="4"/>
        <v>4152</v>
      </c>
      <c r="BJ16" s="277">
        <f t="shared" si="4"/>
        <v>3977</v>
      </c>
      <c r="BK16" s="277">
        <f t="shared" si="4"/>
        <v>3677</v>
      </c>
      <c r="BL16" s="277">
        <f t="shared" si="4"/>
        <v>3140</v>
      </c>
      <c r="BM16" s="277">
        <f t="shared" si="4"/>
        <v>2494</v>
      </c>
      <c r="BN16" s="277">
        <f t="shared" si="4"/>
        <v>1935</v>
      </c>
      <c r="BO16" s="277">
        <f t="shared" si="4"/>
        <v>1409</v>
      </c>
      <c r="BP16" s="277">
        <f t="shared" si="4"/>
        <v>953</v>
      </c>
      <c r="BQ16" s="277">
        <f>+AO16+AP16</f>
        <v>1161</v>
      </c>
      <c r="BT16" s="279">
        <f>SUM(I16:N16)</f>
        <v>4356</v>
      </c>
      <c r="BU16" s="279">
        <f>SUM(I16:T16)</f>
        <v>8544</v>
      </c>
      <c r="BV16" s="279">
        <f>SUM(U16:Z16)</f>
        <v>4245</v>
      </c>
      <c r="BW16" s="279">
        <f>SUM(AA16:AD16)</f>
        <v>10946</v>
      </c>
      <c r="BX16" s="279">
        <f>SUM(AE16:AJ16)</f>
        <v>23596</v>
      </c>
      <c r="BY16" s="279">
        <f>SUM(AK16:AP16)</f>
        <v>7952</v>
      </c>
    </row>
    <row r="17" spans="2:77" s="96" customFormat="1" ht="15.75" thickBot="1" x14ac:dyDescent="0.3">
      <c r="B17" s="141" t="s">
        <v>14</v>
      </c>
      <c r="C17" s="226" t="s">
        <v>13</v>
      </c>
      <c r="D17" s="150">
        <v>28025</v>
      </c>
      <c r="E17" s="150" t="s">
        <v>245</v>
      </c>
      <c r="F17" s="165" t="s">
        <v>246</v>
      </c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S17" s="131"/>
      <c r="BT17" s="131"/>
      <c r="BU17" s="131"/>
      <c r="BV17" s="131"/>
      <c r="BW17" s="131"/>
      <c r="BX17" s="131"/>
      <c r="BY17" s="131"/>
    </row>
    <row r="18" spans="2:77" s="96" customFormat="1" ht="15.75" thickBot="1" x14ac:dyDescent="0.3">
      <c r="B18" s="166" t="s">
        <v>0</v>
      </c>
      <c r="C18" s="167" t="s">
        <v>269</v>
      </c>
      <c r="D18" s="144" t="s">
        <v>1</v>
      </c>
      <c r="E18" s="144" t="s">
        <v>189</v>
      </c>
      <c r="F18" s="145"/>
      <c r="G18" s="144">
        <v>241797</v>
      </c>
      <c r="H18" s="144">
        <v>20964</v>
      </c>
      <c r="I18" s="144">
        <v>2906</v>
      </c>
      <c r="J18" s="144">
        <v>3122</v>
      </c>
      <c r="K18" s="144">
        <v>3468</v>
      </c>
      <c r="L18" s="144">
        <v>3675</v>
      </c>
      <c r="M18" s="144">
        <v>3812</v>
      </c>
      <c r="N18" s="144">
        <v>3981</v>
      </c>
      <c r="O18" s="144">
        <v>2892</v>
      </c>
      <c r="P18" s="144">
        <v>2905</v>
      </c>
      <c r="Q18" s="144">
        <v>2852</v>
      </c>
      <c r="R18" s="144">
        <v>2951</v>
      </c>
      <c r="S18" s="144">
        <v>3043</v>
      </c>
      <c r="T18" s="144">
        <v>3069</v>
      </c>
      <c r="U18" s="144">
        <v>3105</v>
      </c>
      <c r="V18" s="144">
        <v>3090</v>
      </c>
      <c r="W18" s="144">
        <v>3135</v>
      </c>
      <c r="X18" s="144">
        <v>3182</v>
      </c>
      <c r="Y18" s="144">
        <v>3121</v>
      </c>
      <c r="Z18" s="144">
        <v>3316</v>
      </c>
      <c r="AA18" s="144">
        <v>3245</v>
      </c>
      <c r="AB18" s="144">
        <v>3447</v>
      </c>
      <c r="AC18" s="144">
        <v>19465</v>
      </c>
      <c r="AD18" s="144">
        <v>20800</v>
      </c>
      <c r="AE18" s="144">
        <v>18996</v>
      </c>
      <c r="AF18" s="144">
        <v>17933</v>
      </c>
      <c r="AG18" s="144">
        <v>17607</v>
      </c>
      <c r="AH18" s="144">
        <v>16820</v>
      </c>
      <c r="AI18" s="144">
        <v>15703</v>
      </c>
      <c r="AJ18" s="144">
        <v>13497</v>
      </c>
      <c r="AK18" s="144">
        <v>11219</v>
      </c>
      <c r="AL18" s="144">
        <v>8968</v>
      </c>
      <c r="AM18" s="144">
        <v>6576</v>
      </c>
      <c r="AN18" s="144">
        <v>4340</v>
      </c>
      <c r="AO18" s="144">
        <v>2736</v>
      </c>
      <c r="AP18" s="144">
        <v>2820</v>
      </c>
      <c r="AQ18" s="144">
        <v>186</v>
      </c>
      <c r="AR18" s="144">
        <v>1779</v>
      </c>
      <c r="AS18" s="144">
        <v>1835</v>
      </c>
      <c r="AT18" s="144">
        <v>4429</v>
      </c>
      <c r="AU18" s="144">
        <v>239724</v>
      </c>
      <c r="AV18" s="144">
        <v>15442</v>
      </c>
      <c r="AW18" s="144">
        <v>16311</v>
      </c>
      <c r="AX18" s="144">
        <v>111621</v>
      </c>
      <c r="AY18" s="144">
        <v>10040</v>
      </c>
      <c r="BA18" s="275">
        <f t="shared" ref="BA18:BQ18" si="5">SUM(BA19:BA40)</f>
        <v>16983</v>
      </c>
      <c r="BB18" s="275">
        <f t="shared" si="5"/>
        <v>15581</v>
      </c>
      <c r="BC18" s="275">
        <f t="shared" si="5"/>
        <v>15442</v>
      </c>
      <c r="BD18" s="275">
        <f t="shared" si="5"/>
        <v>16311</v>
      </c>
      <c r="BE18" s="275">
        <f t="shared" si="5"/>
        <v>19465</v>
      </c>
      <c r="BF18" s="275">
        <f t="shared" si="5"/>
        <v>20800</v>
      </c>
      <c r="BG18" s="275">
        <f t="shared" si="5"/>
        <v>18996</v>
      </c>
      <c r="BH18" s="275">
        <f t="shared" si="5"/>
        <v>17933</v>
      </c>
      <c r="BI18" s="275">
        <f t="shared" si="5"/>
        <v>17607</v>
      </c>
      <c r="BJ18" s="275">
        <f t="shared" si="5"/>
        <v>16820</v>
      </c>
      <c r="BK18" s="275">
        <f t="shared" si="5"/>
        <v>15703</v>
      </c>
      <c r="BL18" s="275">
        <f t="shared" si="5"/>
        <v>13497</v>
      </c>
      <c r="BM18" s="275">
        <f t="shared" si="5"/>
        <v>11219</v>
      </c>
      <c r="BN18" s="275">
        <f t="shared" si="5"/>
        <v>8968</v>
      </c>
      <c r="BO18" s="275">
        <f t="shared" si="5"/>
        <v>6576</v>
      </c>
      <c r="BP18" s="275">
        <f t="shared" si="5"/>
        <v>4340</v>
      </c>
      <c r="BQ18" s="275">
        <f t="shared" si="5"/>
        <v>5556</v>
      </c>
      <c r="BS18" s="275">
        <f t="shared" ref="BS18:BY18" si="6">SUM(BS19:BS40)</f>
        <v>0</v>
      </c>
      <c r="BT18" s="275">
        <f t="shared" si="6"/>
        <v>20964</v>
      </c>
      <c r="BU18" s="275">
        <f t="shared" si="6"/>
        <v>38676</v>
      </c>
      <c r="BV18" s="275">
        <f t="shared" si="6"/>
        <v>18949</v>
      </c>
      <c r="BW18" s="275">
        <f t="shared" si="6"/>
        <v>46957</v>
      </c>
      <c r="BX18" s="275">
        <f t="shared" si="6"/>
        <v>100556</v>
      </c>
      <c r="BY18" s="275">
        <f t="shared" si="6"/>
        <v>36659</v>
      </c>
    </row>
    <row r="19" spans="2:77" s="96" customFormat="1" x14ac:dyDescent="0.25">
      <c r="B19" s="146" t="s">
        <v>17</v>
      </c>
      <c r="C19" s="147" t="s">
        <v>270</v>
      </c>
      <c r="D19" s="158">
        <v>5918</v>
      </c>
      <c r="E19" s="147" t="s">
        <v>28</v>
      </c>
      <c r="F19" s="148" t="s">
        <v>29</v>
      </c>
      <c r="G19" s="180">
        <v>22229</v>
      </c>
      <c r="H19" s="180">
        <v>1831</v>
      </c>
      <c r="I19" s="180">
        <v>260</v>
      </c>
      <c r="J19" s="180">
        <v>281</v>
      </c>
      <c r="K19" s="180">
        <v>298</v>
      </c>
      <c r="L19" s="180">
        <v>317</v>
      </c>
      <c r="M19" s="180">
        <v>331</v>
      </c>
      <c r="N19" s="180">
        <v>344</v>
      </c>
      <c r="O19" s="180">
        <v>276</v>
      </c>
      <c r="P19" s="180">
        <v>265</v>
      </c>
      <c r="Q19" s="180">
        <v>263</v>
      </c>
      <c r="R19" s="180">
        <v>272</v>
      </c>
      <c r="S19" s="180">
        <v>281</v>
      </c>
      <c r="T19" s="180">
        <v>284</v>
      </c>
      <c r="U19" s="180">
        <v>279</v>
      </c>
      <c r="V19" s="180">
        <v>264</v>
      </c>
      <c r="W19" s="180">
        <v>283</v>
      </c>
      <c r="X19" s="180">
        <v>289</v>
      </c>
      <c r="Y19" s="180">
        <v>287</v>
      </c>
      <c r="Z19" s="180">
        <v>307</v>
      </c>
      <c r="AA19" s="180">
        <v>302</v>
      </c>
      <c r="AB19" s="180">
        <v>319</v>
      </c>
      <c r="AC19" s="180">
        <v>1842</v>
      </c>
      <c r="AD19" s="180">
        <v>1913</v>
      </c>
      <c r="AE19" s="180">
        <v>1789</v>
      </c>
      <c r="AF19" s="180">
        <v>1743</v>
      </c>
      <c r="AG19" s="180">
        <v>1649</v>
      </c>
      <c r="AH19" s="180">
        <v>1565</v>
      </c>
      <c r="AI19" s="180">
        <v>1423</v>
      </c>
      <c r="AJ19" s="180">
        <v>1180</v>
      </c>
      <c r="AK19" s="180">
        <v>986</v>
      </c>
      <c r="AL19" s="180">
        <v>776</v>
      </c>
      <c r="AM19" s="180">
        <v>585</v>
      </c>
      <c r="AN19" s="180">
        <v>416</v>
      </c>
      <c r="AO19" s="180">
        <v>274</v>
      </c>
      <c r="AP19" s="180">
        <v>286</v>
      </c>
      <c r="AQ19" s="180">
        <v>18</v>
      </c>
      <c r="AR19" s="180">
        <v>140</v>
      </c>
      <c r="AS19" s="180">
        <v>153</v>
      </c>
      <c r="AT19" s="180">
        <v>360</v>
      </c>
      <c r="AU19" s="180">
        <v>22115</v>
      </c>
      <c r="AV19" s="180">
        <v>1389</v>
      </c>
      <c r="AW19" s="180">
        <v>1499</v>
      </c>
      <c r="AX19" s="180">
        <v>10501</v>
      </c>
      <c r="AY19" s="180">
        <v>851</v>
      </c>
      <c r="BA19" s="277">
        <f t="shared" ref="BA19:BA40" si="7">SUM(I19:M19)</f>
        <v>1487</v>
      </c>
      <c r="BB19" s="277">
        <f t="shared" ref="BB19:BB40" si="8">SUM(N19:R19)</f>
        <v>1420</v>
      </c>
      <c r="BC19" s="277">
        <f t="shared" ref="BC19:BC40" si="9">SUM(S19:W19)</f>
        <v>1391</v>
      </c>
      <c r="BD19" s="277">
        <f t="shared" ref="BD19:BD40" si="10">SUM(X19:AB19)</f>
        <v>1504</v>
      </c>
      <c r="BE19" s="277">
        <f t="shared" ref="BE19:BE40" si="11">+AC19</f>
        <v>1842</v>
      </c>
      <c r="BF19" s="277">
        <f t="shared" ref="BF19:BF40" si="12">+AD19</f>
        <v>1913</v>
      </c>
      <c r="BG19" s="277">
        <f t="shared" ref="BG19:BG40" si="13">+AE19</f>
        <v>1789</v>
      </c>
      <c r="BH19" s="277">
        <f t="shared" ref="BH19:BH40" si="14">+AF19</f>
        <v>1743</v>
      </c>
      <c r="BI19" s="277">
        <f t="shared" ref="BI19:BI40" si="15">+AG19</f>
        <v>1649</v>
      </c>
      <c r="BJ19" s="277">
        <f t="shared" ref="BJ19:BJ40" si="16">+AH19</f>
        <v>1565</v>
      </c>
      <c r="BK19" s="277">
        <f t="shared" ref="BK19:BK40" si="17">+AI19</f>
        <v>1423</v>
      </c>
      <c r="BL19" s="277">
        <f t="shared" ref="BL19:BL40" si="18">+AJ19</f>
        <v>1180</v>
      </c>
      <c r="BM19" s="277">
        <f t="shared" ref="BM19:BM40" si="19">+AK19</f>
        <v>986</v>
      </c>
      <c r="BN19" s="277">
        <f t="shared" ref="BN19:BN40" si="20">+AL19</f>
        <v>776</v>
      </c>
      <c r="BO19" s="277">
        <f t="shared" ref="BO19:BO40" si="21">+AM19</f>
        <v>585</v>
      </c>
      <c r="BP19" s="277">
        <f t="shared" ref="BP19:BP40" si="22">+AN19</f>
        <v>416</v>
      </c>
      <c r="BQ19" s="277">
        <f t="shared" ref="BQ19:BQ40" si="23">+AO19+AP19</f>
        <v>560</v>
      </c>
      <c r="BS19" s="131"/>
      <c r="BT19" s="279">
        <f t="shared" ref="BT19:BT26" si="24">SUM(I19:N19)</f>
        <v>1831</v>
      </c>
      <c r="BU19" s="279">
        <f t="shared" ref="BU19:BU26" si="25">SUM(I19:T19)</f>
        <v>3472</v>
      </c>
      <c r="BV19" s="279">
        <f t="shared" ref="BV19:BV26" si="26">SUM(U19:Z19)</f>
        <v>1709</v>
      </c>
      <c r="BW19" s="279">
        <f t="shared" ref="BW19:BW26" si="27">SUM(AA19:AD19)</f>
        <v>4376</v>
      </c>
      <c r="BX19" s="279">
        <f t="shared" ref="BX19:BX26" si="28">SUM(AE19:AJ19)</f>
        <v>9349</v>
      </c>
      <c r="BY19" s="279">
        <f t="shared" ref="BY19:BY26" si="29">SUM(AK19:AP19)</f>
        <v>3323</v>
      </c>
    </row>
    <row r="20" spans="2:77" s="96" customFormat="1" x14ac:dyDescent="0.25">
      <c r="B20" s="228" t="s">
        <v>17</v>
      </c>
      <c r="C20" s="226" t="s">
        <v>270</v>
      </c>
      <c r="D20" s="230">
        <v>5965</v>
      </c>
      <c r="E20" s="226" t="s">
        <v>35</v>
      </c>
      <c r="F20" s="227" t="s">
        <v>29</v>
      </c>
      <c r="G20" s="180">
        <v>10767</v>
      </c>
      <c r="H20" s="180">
        <v>885</v>
      </c>
      <c r="I20" s="180">
        <v>125</v>
      </c>
      <c r="J20" s="180">
        <v>136</v>
      </c>
      <c r="K20" s="180">
        <v>144</v>
      </c>
      <c r="L20" s="180">
        <v>154</v>
      </c>
      <c r="M20" s="180">
        <v>160</v>
      </c>
      <c r="N20" s="180">
        <v>166</v>
      </c>
      <c r="O20" s="180">
        <v>135</v>
      </c>
      <c r="P20" s="180">
        <v>129</v>
      </c>
      <c r="Q20" s="180">
        <v>128</v>
      </c>
      <c r="R20" s="180">
        <v>133</v>
      </c>
      <c r="S20" s="180">
        <v>135</v>
      </c>
      <c r="T20" s="180">
        <v>138</v>
      </c>
      <c r="U20" s="180">
        <v>134</v>
      </c>
      <c r="V20" s="180">
        <v>129</v>
      </c>
      <c r="W20" s="180">
        <v>136</v>
      </c>
      <c r="X20" s="180">
        <v>140</v>
      </c>
      <c r="Y20" s="180">
        <v>138</v>
      </c>
      <c r="Z20" s="180">
        <v>148</v>
      </c>
      <c r="AA20" s="180">
        <v>147</v>
      </c>
      <c r="AB20" s="180">
        <v>154</v>
      </c>
      <c r="AC20" s="180">
        <v>892</v>
      </c>
      <c r="AD20" s="180">
        <v>927</v>
      </c>
      <c r="AE20" s="180">
        <v>866</v>
      </c>
      <c r="AF20" s="180">
        <v>844</v>
      </c>
      <c r="AG20" s="180">
        <v>799</v>
      </c>
      <c r="AH20" s="180">
        <v>759</v>
      </c>
      <c r="AI20" s="180">
        <v>690</v>
      </c>
      <c r="AJ20" s="180">
        <v>571</v>
      </c>
      <c r="AK20" s="180">
        <v>477</v>
      </c>
      <c r="AL20" s="180">
        <v>377</v>
      </c>
      <c r="AM20" s="180">
        <v>284</v>
      </c>
      <c r="AN20" s="180">
        <v>200</v>
      </c>
      <c r="AO20" s="180">
        <v>134</v>
      </c>
      <c r="AP20" s="180">
        <v>138</v>
      </c>
      <c r="AQ20" s="180">
        <v>9</v>
      </c>
      <c r="AR20" s="180">
        <v>69</v>
      </c>
      <c r="AS20" s="180">
        <v>75</v>
      </c>
      <c r="AT20" s="180">
        <v>176</v>
      </c>
      <c r="AU20" s="180">
        <v>10713</v>
      </c>
      <c r="AV20" s="180">
        <v>674</v>
      </c>
      <c r="AW20" s="180">
        <v>726</v>
      </c>
      <c r="AX20" s="180">
        <v>5087</v>
      </c>
      <c r="AY20" s="180">
        <v>413</v>
      </c>
      <c r="BA20" s="277">
        <f t="shared" si="7"/>
        <v>719</v>
      </c>
      <c r="BB20" s="277">
        <f t="shared" si="8"/>
        <v>691</v>
      </c>
      <c r="BC20" s="277">
        <f t="shared" si="9"/>
        <v>672</v>
      </c>
      <c r="BD20" s="277">
        <f t="shared" si="10"/>
        <v>727</v>
      </c>
      <c r="BE20" s="277">
        <f t="shared" si="11"/>
        <v>892</v>
      </c>
      <c r="BF20" s="277">
        <f t="shared" si="12"/>
        <v>927</v>
      </c>
      <c r="BG20" s="277">
        <f t="shared" si="13"/>
        <v>866</v>
      </c>
      <c r="BH20" s="277">
        <f t="shared" si="14"/>
        <v>844</v>
      </c>
      <c r="BI20" s="277">
        <f t="shared" si="15"/>
        <v>799</v>
      </c>
      <c r="BJ20" s="277">
        <f t="shared" si="16"/>
        <v>759</v>
      </c>
      <c r="BK20" s="277">
        <f t="shared" si="17"/>
        <v>690</v>
      </c>
      <c r="BL20" s="277">
        <f t="shared" si="18"/>
        <v>571</v>
      </c>
      <c r="BM20" s="277">
        <f t="shared" si="19"/>
        <v>477</v>
      </c>
      <c r="BN20" s="277">
        <f t="shared" si="20"/>
        <v>377</v>
      </c>
      <c r="BO20" s="277">
        <f t="shared" si="21"/>
        <v>284</v>
      </c>
      <c r="BP20" s="277">
        <f t="shared" si="22"/>
        <v>200</v>
      </c>
      <c r="BQ20" s="277">
        <f t="shared" si="23"/>
        <v>272</v>
      </c>
      <c r="BS20" s="131"/>
      <c r="BT20" s="279">
        <f t="shared" si="24"/>
        <v>885</v>
      </c>
      <c r="BU20" s="279">
        <f t="shared" si="25"/>
        <v>1683</v>
      </c>
      <c r="BV20" s="279">
        <f t="shared" si="26"/>
        <v>825</v>
      </c>
      <c r="BW20" s="279">
        <f t="shared" si="27"/>
        <v>2120</v>
      </c>
      <c r="BX20" s="279">
        <f t="shared" si="28"/>
        <v>4529</v>
      </c>
      <c r="BY20" s="279">
        <f t="shared" si="29"/>
        <v>1610</v>
      </c>
    </row>
    <row r="21" spans="2:77" s="96" customFormat="1" x14ac:dyDescent="0.25">
      <c r="B21" s="228" t="s">
        <v>17</v>
      </c>
      <c r="C21" s="226" t="s">
        <v>270</v>
      </c>
      <c r="D21" s="230">
        <v>5923</v>
      </c>
      <c r="E21" s="226" t="s">
        <v>34</v>
      </c>
      <c r="F21" s="227" t="s">
        <v>29</v>
      </c>
      <c r="G21" s="180">
        <v>13206</v>
      </c>
      <c r="H21" s="180">
        <v>1087</v>
      </c>
      <c r="I21" s="180">
        <v>154</v>
      </c>
      <c r="J21" s="180">
        <v>167</v>
      </c>
      <c r="K21" s="180">
        <v>176</v>
      </c>
      <c r="L21" s="180">
        <v>189</v>
      </c>
      <c r="M21" s="180">
        <v>197</v>
      </c>
      <c r="N21" s="180">
        <v>204</v>
      </c>
      <c r="O21" s="180">
        <v>165</v>
      </c>
      <c r="P21" s="180">
        <v>158</v>
      </c>
      <c r="Q21" s="180">
        <v>156</v>
      </c>
      <c r="R21" s="180">
        <v>163</v>
      </c>
      <c r="S21" s="180">
        <v>166</v>
      </c>
      <c r="T21" s="180">
        <v>169</v>
      </c>
      <c r="U21" s="180">
        <v>165</v>
      </c>
      <c r="V21" s="180">
        <v>158</v>
      </c>
      <c r="W21" s="180">
        <v>167</v>
      </c>
      <c r="X21" s="180">
        <v>171</v>
      </c>
      <c r="Y21" s="180">
        <v>170</v>
      </c>
      <c r="Z21" s="180">
        <v>181</v>
      </c>
      <c r="AA21" s="180">
        <v>180</v>
      </c>
      <c r="AB21" s="180">
        <v>188</v>
      </c>
      <c r="AC21" s="180">
        <v>1093</v>
      </c>
      <c r="AD21" s="180">
        <v>1137</v>
      </c>
      <c r="AE21" s="180">
        <v>1063</v>
      </c>
      <c r="AF21" s="180">
        <v>1036</v>
      </c>
      <c r="AG21" s="180">
        <v>979</v>
      </c>
      <c r="AH21" s="180">
        <v>930</v>
      </c>
      <c r="AI21" s="180">
        <v>846</v>
      </c>
      <c r="AJ21" s="180">
        <v>700</v>
      </c>
      <c r="AK21" s="180">
        <v>586</v>
      </c>
      <c r="AL21" s="180">
        <v>462</v>
      </c>
      <c r="AM21" s="180">
        <v>349</v>
      </c>
      <c r="AN21" s="180">
        <v>246</v>
      </c>
      <c r="AO21" s="180">
        <v>165</v>
      </c>
      <c r="AP21" s="180">
        <v>170</v>
      </c>
      <c r="AQ21" s="180">
        <v>11</v>
      </c>
      <c r="AR21" s="180">
        <v>85</v>
      </c>
      <c r="AS21" s="180">
        <v>91</v>
      </c>
      <c r="AT21" s="180">
        <v>216</v>
      </c>
      <c r="AU21" s="180">
        <v>13138</v>
      </c>
      <c r="AV21" s="180">
        <v>826</v>
      </c>
      <c r="AW21" s="180">
        <v>890</v>
      </c>
      <c r="AX21" s="180">
        <v>6238</v>
      </c>
      <c r="AY21" s="180">
        <v>506</v>
      </c>
      <c r="BA21" s="277">
        <f t="shared" si="7"/>
        <v>883</v>
      </c>
      <c r="BB21" s="277">
        <f t="shared" si="8"/>
        <v>846</v>
      </c>
      <c r="BC21" s="277">
        <f t="shared" si="9"/>
        <v>825</v>
      </c>
      <c r="BD21" s="277">
        <f t="shared" si="10"/>
        <v>890</v>
      </c>
      <c r="BE21" s="277">
        <f t="shared" si="11"/>
        <v>1093</v>
      </c>
      <c r="BF21" s="277">
        <f t="shared" si="12"/>
        <v>1137</v>
      </c>
      <c r="BG21" s="277">
        <f t="shared" si="13"/>
        <v>1063</v>
      </c>
      <c r="BH21" s="277">
        <f t="shared" si="14"/>
        <v>1036</v>
      </c>
      <c r="BI21" s="277">
        <f t="shared" si="15"/>
        <v>979</v>
      </c>
      <c r="BJ21" s="277">
        <f t="shared" si="16"/>
        <v>930</v>
      </c>
      <c r="BK21" s="277">
        <f t="shared" si="17"/>
        <v>846</v>
      </c>
      <c r="BL21" s="277">
        <f t="shared" si="18"/>
        <v>700</v>
      </c>
      <c r="BM21" s="277">
        <f t="shared" si="19"/>
        <v>586</v>
      </c>
      <c r="BN21" s="277">
        <f t="shared" si="20"/>
        <v>462</v>
      </c>
      <c r="BO21" s="277">
        <f t="shared" si="21"/>
        <v>349</v>
      </c>
      <c r="BP21" s="277">
        <f t="shared" si="22"/>
        <v>246</v>
      </c>
      <c r="BQ21" s="277">
        <f t="shared" si="23"/>
        <v>335</v>
      </c>
      <c r="BS21" s="131"/>
      <c r="BT21" s="279">
        <f t="shared" si="24"/>
        <v>1087</v>
      </c>
      <c r="BU21" s="279">
        <f t="shared" si="25"/>
        <v>2064</v>
      </c>
      <c r="BV21" s="279">
        <f t="shared" si="26"/>
        <v>1012</v>
      </c>
      <c r="BW21" s="279">
        <f t="shared" si="27"/>
        <v>2598</v>
      </c>
      <c r="BX21" s="279">
        <f t="shared" si="28"/>
        <v>5554</v>
      </c>
      <c r="BY21" s="279">
        <f t="shared" si="29"/>
        <v>1978</v>
      </c>
    </row>
    <row r="22" spans="2:77" s="96" customFormat="1" x14ac:dyDescent="0.25">
      <c r="B22" s="228" t="s">
        <v>17</v>
      </c>
      <c r="C22" s="226" t="s">
        <v>270</v>
      </c>
      <c r="D22" s="230">
        <v>5919</v>
      </c>
      <c r="E22" s="226" t="s">
        <v>30</v>
      </c>
      <c r="F22" s="227" t="s">
        <v>29</v>
      </c>
      <c r="G22" s="180">
        <v>8548</v>
      </c>
      <c r="H22" s="180">
        <v>703</v>
      </c>
      <c r="I22" s="180">
        <v>100</v>
      </c>
      <c r="J22" s="180">
        <v>108</v>
      </c>
      <c r="K22" s="180">
        <v>115</v>
      </c>
      <c r="L22" s="180">
        <v>122</v>
      </c>
      <c r="M22" s="180">
        <v>127</v>
      </c>
      <c r="N22" s="180">
        <v>131</v>
      </c>
      <c r="O22" s="180">
        <v>107</v>
      </c>
      <c r="P22" s="180">
        <v>103</v>
      </c>
      <c r="Q22" s="180">
        <v>101</v>
      </c>
      <c r="R22" s="180">
        <v>105</v>
      </c>
      <c r="S22" s="180">
        <v>107</v>
      </c>
      <c r="T22" s="180">
        <v>110</v>
      </c>
      <c r="U22" s="180">
        <v>106</v>
      </c>
      <c r="V22" s="180">
        <v>102</v>
      </c>
      <c r="W22" s="180">
        <v>109</v>
      </c>
      <c r="X22" s="180">
        <v>110</v>
      </c>
      <c r="Y22" s="180">
        <v>109</v>
      </c>
      <c r="Z22" s="180">
        <v>118</v>
      </c>
      <c r="AA22" s="180">
        <v>116</v>
      </c>
      <c r="AB22" s="180">
        <v>122</v>
      </c>
      <c r="AC22" s="180">
        <v>707</v>
      </c>
      <c r="AD22" s="180">
        <v>736</v>
      </c>
      <c r="AE22" s="180">
        <v>688</v>
      </c>
      <c r="AF22" s="180">
        <v>671</v>
      </c>
      <c r="AG22" s="180">
        <v>634</v>
      </c>
      <c r="AH22" s="180">
        <v>603</v>
      </c>
      <c r="AI22" s="180">
        <v>548</v>
      </c>
      <c r="AJ22" s="180">
        <v>453</v>
      </c>
      <c r="AK22" s="180">
        <v>378</v>
      </c>
      <c r="AL22" s="180">
        <v>299</v>
      </c>
      <c r="AM22" s="180">
        <v>226</v>
      </c>
      <c r="AN22" s="180">
        <v>160</v>
      </c>
      <c r="AO22" s="180">
        <v>107</v>
      </c>
      <c r="AP22" s="180">
        <v>110</v>
      </c>
      <c r="AQ22" s="180">
        <v>7</v>
      </c>
      <c r="AR22" s="180">
        <v>55</v>
      </c>
      <c r="AS22" s="180">
        <v>59</v>
      </c>
      <c r="AT22" s="180">
        <v>140</v>
      </c>
      <c r="AU22" s="180">
        <v>8505</v>
      </c>
      <c r="AV22" s="180">
        <v>535</v>
      </c>
      <c r="AW22" s="180">
        <v>576</v>
      </c>
      <c r="AX22" s="180">
        <v>4038</v>
      </c>
      <c r="AY22" s="180">
        <v>328</v>
      </c>
      <c r="BA22" s="277">
        <f t="shared" si="7"/>
        <v>572</v>
      </c>
      <c r="BB22" s="277">
        <f t="shared" si="8"/>
        <v>547</v>
      </c>
      <c r="BC22" s="277">
        <f t="shared" si="9"/>
        <v>534</v>
      </c>
      <c r="BD22" s="277">
        <f t="shared" si="10"/>
        <v>575</v>
      </c>
      <c r="BE22" s="277">
        <f t="shared" si="11"/>
        <v>707</v>
      </c>
      <c r="BF22" s="277">
        <f t="shared" si="12"/>
        <v>736</v>
      </c>
      <c r="BG22" s="277">
        <f t="shared" si="13"/>
        <v>688</v>
      </c>
      <c r="BH22" s="277">
        <f t="shared" si="14"/>
        <v>671</v>
      </c>
      <c r="BI22" s="277">
        <f t="shared" si="15"/>
        <v>634</v>
      </c>
      <c r="BJ22" s="277">
        <f t="shared" si="16"/>
        <v>603</v>
      </c>
      <c r="BK22" s="277">
        <f t="shared" si="17"/>
        <v>548</v>
      </c>
      <c r="BL22" s="277">
        <f t="shared" si="18"/>
        <v>453</v>
      </c>
      <c r="BM22" s="277">
        <f t="shared" si="19"/>
        <v>378</v>
      </c>
      <c r="BN22" s="277">
        <f t="shared" si="20"/>
        <v>299</v>
      </c>
      <c r="BO22" s="277">
        <f t="shared" si="21"/>
        <v>226</v>
      </c>
      <c r="BP22" s="277">
        <f t="shared" si="22"/>
        <v>160</v>
      </c>
      <c r="BQ22" s="277">
        <f t="shared" si="23"/>
        <v>217</v>
      </c>
      <c r="BS22" s="131"/>
      <c r="BT22" s="279">
        <f t="shared" si="24"/>
        <v>703</v>
      </c>
      <c r="BU22" s="279">
        <f t="shared" si="25"/>
        <v>1336</v>
      </c>
      <c r="BV22" s="279">
        <f t="shared" si="26"/>
        <v>654</v>
      </c>
      <c r="BW22" s="279">
        <f t="shared" si="27"/>
        <v>1681</v>
      </c>
      <c r="BX22" s="279">
        <f t="shared" si="28"/>
        <v>3597</v>
      </c>
      <c r="BY22" s="279">
        <f t="shared" si="29"/>
        <v>1280</v>
      </c>
    </row>
    <row r="23" spans="2:77" s="96" customFormat="1" x14ac:dyDescent="0.25">
      <c r="B23" s="228" t="s">
        <v>17</v>
      </c>
      <c r="C23" s="226" t="s">
        <v>270</v>
      </c>
      <c r="D23" s="230">
        <v>26996</v>
      </c>
      <c r="E23" s="229" t="s">
        <v>38</v>
      </c>
      <c r="F23" s="227" t="s">
        <v>27</v>
      </c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32"/>
      <c r="AT23" s="233"/>
      <c r="AU23" s="233"/>
      <c r="AV23" s="233"/>
      <c r="AW23" s="233"/>
      <c r="AX23" s="233"/>
      <c r="AY23" s="233"/>
      <c r="BA23" s="277">
        <f t="shared" si="7"/>
        <v>0</v>
      </c>
      <c r="BB23" s="277">
        <f t="shared" si="8"/>
        <v>0</v>
      </c>
      <c r="BC23" s="277">
        <f t="shared" si="9"/>
        <v>0</v>
      </c>
      <c r="BD23" s="277">
        <f t="shared" si="10"/>
        <v>0</v>
      </c>
      <c r="BE23" s="277">
        <f t="shared" si="11"/>
        <v>0</v>
      </c>
      <c r="BF23" s="277">
        <f t="shared" si="12"/>
        <v>0</v>
      </c>
      <c r="BG23" s="277">
        <f t="shared" si="13"/>
        <v>0</v>
      </c>
      <c r="BH23" s="277">
        <f t="shared" si="14"/>
        <v>0</v>
      </c>
      <c r="BI23" s="277">
        <f t="shared" si="15"/>
        <v>0</v>
      </c>
      <c r="BJ23" s="277">
        <f t="shared" si="16"/>
        <v>0</v>
      </c>
      <c r="BK23" s="277">
        <f t="shared" si="17"/>
        <v>0</v>
      </c>
      <c r="BL23" s="277">
        <f t="shared" si="18"/>
        <v>0</v>
      </c>
      <c r="BM23" s="277">
        <f t="shared" si="19"/>
        <v>0</v>
      </c>
      <c r="BN23" s="277">
        <f t="shared" si="20"/>
        <v>0</v>
      </c>
      <c r="BO23" s="277">
        <f t="shared" si="21"/>
        <v>0</v>
      </c>
      <c r="BP23" s="277">
        <f t="shared" si="22"/>
        <v>0</v>
      </c>
      <c r="BQ23" s="277">
        <f t="shared" si="23"/>
        <v>0</v>
      </c>
      <c r="BS23" s="131"/>
      <c r="BT23" s="279">
        <f t="shared" si="24"/>
        <v>0</v>
      </c>
      <c r="BU23" s="279">
        <f t="shared" si="25"/>
        <v>0</v>
      </c>
      <c r="BV23" s="279">
        <f t="shared" si="26"/>
        <v>0</v>
      </c>
      <c r="BW23" s="279">
        <f t="shared" si="27"/>
        <v>0</v>
      </c>
      <c r="BX23" s="279">
        <f t="shared" si="28"/>
        <v>0</v>
      </c>
      <c r="BY23" s="279">
        <f t="shared" si="29"/>
        <v>0</v>
      </c>
    </row>
    <row r="24" spans="2:77" s="96" customFormat="1" x14ac:dyDescent="0.25">
      <c r="B24" s="228" t="s">
        <v>17</v>
      </c>
      <c r="C24" s="226" t="s">
        <v>270</v>
      </c>
      <c r="D24" s="230">
        <v>13261</v>
      </c>
      <c r="E24" s="226" t="s">
        <v>26</v>
      </c>
      <c r="F24" s="227" t="s">
        <v>27</v>
      </c>
      <c r="G24" s="180">
        <v>7697</v>
      </c>
      <c r="H24" s="180">
        <v>633</v>
      </c>
      <c r="I24" s="180">
        <v>90</v>
      </c>
      <c r="J24" s="180">
        <v>97</v>
      </c>
      <c r="K24" s="180">
        <v>103</v>
      </c>
      <c r="L24" s="180">
        <v>110</v>
      </c>
      <c r="M24" s="180">
        <v>115</v>
      </c>
      <c r="N24" s="180">
        <v>118</v>
      </c>
      <c r="O24" s="180">
        <v>96</v>
      </c>
      <c r="P24" s="180">
        <v>92</v>
      </c>
      <c r="Q24" s="180">
        <v>91</v>
      </c>
      <c r="R24" s="180">
        <v>95</v>
      </c>
      <c r="S24" s="180">
        <v>97</v>
      </c>
      <c r="T24" s="180">
        <v>99</v>
      </c>
      <c r="U24" s="180">
        <v>96</v>
      </c>
      <c r="V24" s="180">
        <v>93</v>
      </c>
      <c r="W24" s="180">
        <v>98</v>
      </c>
      <c r="X24" s="180">
        <v>99</v>
      </c>
      <c r="Y24" s="180">
        <v>99</v>
      </c>
      <c r="Z24" s="180">
        <v>105</v>
      </c>
      <c r="AA24" s="180">
        <v>104</v>
      </c>
      <c r="AB24" s="180">
        <v>110</v>
      </c>
      <c r="AC24" s="180">
        <v>637</v>
      </c>
      <c r="AD24" s="180">
        <v>663</v>
      </c>
      <c r="AE24" s="180">
        <v>619</v>
      </c>
      <c r="AF24" s="180">
        <v>604</v>
      </c>
      <c r="AG24" s="180">
        <v>571</v>
      </c>
      <c r="AH24" s="180">
        <v>542</v>
      </c>
      <c r="AI24" s="180">
        <v>494</v>
      </c>
      <c r="AJ24" s="180">
        <v>408</v>
      </c>
      <c r="AK24" s="180">
        <v>341</v>
      </c>
      <c r="AL24" s="180">
        <v>270</v>
      </c>
      <c r="AM24" s="180">
        <v>203</v>
      </c>
      <c r="AN24" s="180">
        <v>143</v>
      </c>
      <c r="AO24" s="180">
        <v>96</v>
      </c>
      <c r="AP24" s="180">
        <v>99</v>
      </c>
      <c r="AQ24" s="180">
        <v>6</v>
      </c>
      <c r="AR24" s="180">
        <v>50</v>
      </c>
      <c r="AS24" s="180">
        <v>53</v>
      </c>
      <c r="AT24" s="180">
        <v>126</v>
      </c>
      <c r="AU24" s="180">
        <v>7656</v>
      </c>
      <c r="AV24" s="180">
        <v>481</v>
      </c>
      <c r="AW24" s="180">
        <v>519</v>
      </c>
      <c r="AX24" s="180">
        <v>3635</v>
      </c>
      <c r="AY24" s="180">
        <v>295</v>
      </c>
      <c r="BA24" s="277">
        <f t="shared" si="7"/>
        <v>515</v>
      </c>
      <c r="BB24" s="277">
        <f t="shared" si="8"/>
        <v>492</v>
      </c>
      <c r="BC24" s="277">
        <f t="shared" si="9"/>
        <v>483</v>
      </c>
      <c r="BD24" s="277">
        <f t="shared" si="10"/>
        <v>517</v>
      </c>
      <c r="BE24" s="277">
        <f t="shared" si="11"/>
        <v>637</v>
      </c>
      <c r="BF24" s="277">
        <f t="shared" si="12"/>
        <v>663</v>
      </c>
      <c r="BG24" s="277">
        <f t="shared" si="13"/>
        <v>619</v>
      </c>
      <c r="BH24" s="277">
        <f t="shared" si="14"/>
        <v>604</v>
      </c>
      <c r="BI24" s="277">
        <f t="shared" si="15"/>
        <v>571</v>
      </c>
      <c r="BJ24" s="277">
        <f t="shared" si="16"/>
        <v>542</v>
      </c>
      <c r="BK24" s="277">
        <f t="shared" si="17"/>
        <v>494</v>
      </c>
      <c r="BL24" s="277">
        <f t="shared" si="18"/>
        <v>408</v>
      </c>
      <c r="BM24" s="277">
        <f t="shared" si="19"/>
        <v>341</v>
      </c>
      <c r="BN24" s="277">
        <f t="shared" si="20"/>
        <v>270</v>
      </c>
      <c r="BO24" s="277">
        <f t="shared" si="21"/>
        <v>203</v>
      </c>
      <c r="BP24" s="277">
        <f t="shared" si="22"/>
        <v>143</v>
      </c>
      <c r="BQ24" s="277">
        <f t="shared" si="23"/>
        <v>195</v>
      </c>
      <c r="BS24" s="131"/>
      <c r="BT24" s="279">
        <f t="shared" si="24"/>
        <v>633</v>
      </c>
      <c r="BU24" s="279">
        <f t="shared" si="25"/>
        <v>1203</v>
      </c>
      <c r="BV24" s="279">
        <f t="shared" si="26"/>
        <v>590</v>
      </c>
      <c r="BW24" s="279">
        <f t="shared" si="27"/>
        <v>1514</v>
      </c>
      <c r="BX24" s="279">
        <f t="shared" si="28"/>
        <v>3238</v>
      </c>
      <c r="BY24" s="279">
        <f t="shared" si="29"/>
        <v>1152</v>
      </c>
    </row>
    <row r="25" spans="2:77" s="96" customFormat="1" x14ac:dyDescent="0.25">
      <c r="B25" s="228" t="s">
        <v>17</v>
      </c>
      <c r="C25" s="226" t="s">
        <v>270</v>
      </c>
      <c r="D25" s="230">
        <v>5967</v>
      </c>
      <c r="E25" s="226" t="s">
        <v>36</v>
      </c>
      <c r="F25" s="227" t="s">
        <v>29</v>
      </c>
      <c r="G25" s="180">
        <v>5001</v>
      </c>
      <c r="H25" s="180">
        <v>411</v>
      </c>
      <c r="I25" s="180">
        <v>58</v>
      </c>
      <c r="J25" s="180">
        <v>63</v>
      </c>
      <c r="K25" s="180">
        <v>67</v>
      </c>
      <c r="L25" s="180">
        <v>72</v>
      </c>
      <c r="M25" s="180">
        <v>74</v>
      </c>
      <c r="N25" s="180">
        <v>77</v>
      </c>
      <c r="O25" s="180">
        <v>62</v>
      </c>
      <c r="P25" s="180">
        <v>60</v>
      </c>
      <c r="Q25" s="180">
        <v>59</v>
      </c>
      <c r="R25" s="180">
        <v>62</v>
      </c>
      <c r="S25" s="180">
        <v>63</v>
      </c>
      <c r="T25" s="180">
        <v>64</v>
      </c>
      <c r="U25" s="180">
        <v>63</v>
      </c>
      <c r="V25" s="180">
        <v>60</v>
      </c>
      <c r="W25" s="180">
        <v>64</v>
      </c>
      <c r="X25" s="180">
        <v>65</v>
      </c>
      <c r="Y25" s="180">
        <v>64</v>
      </c>
      <c r="Z25" s="180">
        <v>68</v>
      </c>
      <c r="AA25" s="180">
        <v>68</v>
      </c>
      <c r="AB25" s="180">
        <v>71</v>
      </c>
      <c r="AC25" s="180">
        <v>414</v>
      </c>
      <c r="AD25" s="180">
        <v>430</v>
      </c>
      <c r="AE25" s="180">
        <v>403</v>
      </c>
      <c r="AF25" s="180">
        <v>392</v>
      </c>
      <c r="AG25" s="180">
        <v>371</v>
      </c>
      <c r="AH25" s="180">
        <v>352</v>
      </c>
      <c r="AI25" s="180">
        <v>321</v>
      </c>
      <c r="AJ25" s="180">
        <v>265</v>
      </c>
      <c r="AK25" s="180">
        <v>222</v>
      </c>
      <c r="AL25" s="180">
        <v>175</v>
      </c>
      <c r="AM25" s="180">
        <v>132</v>
      </c>
      <c r="AN25" s="180">
        <v>93</v>
      </c>
      <c r="AO25" s="180">
        <v>63</v>
      </c>
      <c r="AP25" s="180">
        <v>64</v>
      </c>
      <c r="AQ25" s="180">
        <v>4</v>
      </c>
      <c r="AR25" s="180">
        <v>32</v>
      </c>
      <c r="AS25" s="180">
        <v>34</v>
      </c>
      <c r="AT25" s="180">
        <v>82</v>
      </c>
      <c r="AU25" s="180">
        <v>4976</v>
      </c>
      <c r="AV25" s="180">
        <v>313</v>
      </c>
      <c r="AW25" s="180">
        <v>337</v>
      </c>
      <c r="AX25" s="180">
        <v>2362</v>
      </c>
      <c r="AY25" s="180">
        <v>192</v>
      </c>
      <c r="BA25" s="277">
        <f t="shared" si="7"/>
        <v>334</v>
      </c>
      <c r="BB25" s="277">
        <f t="shared" si="8"/>
        <v>320</v>
      </c>
      <c r="BC25" s="277">
        <f t="shared" si="9"/>
        <v>314</v>
      </c>
      <c r="BD25" s="277">
        <f t="shared" si="10"/>
        <v>336</v>
      </c>
      <c r="BE25" s="277">
        <f t="shared" si="11"/>
        <v>414</v>
      </c>
      <c r="BF25" s="277">
        <f t="shared" si="12"/>
        <v>430</v>
      </c>
      <c r="BG25" s="277">
        <f t="shared" si="13"/>
        <v>403</v>
      </c>
      <c r="BH25" s="277">
        <f t="shared" si="14"/>
        <v>392</v>
      </c>
      <c r="BI25" s="277">
        <f t="shared" si="15"/>
        <v>371</v>
      </c>
      <c r="BJ25" s="277">
        <f t="shared" si="16"/>
        <v>352</v>
      </c>
      <c r="BK25" s="277">
        <f t="shared" si="17"/>
        <v>321</v>
      </c>
      <c r="BL25" s="277">
        <f t="shared" si="18"/>
        <v>265</v>
      </c>
      <c r="BM25" s="277">
        <f t="shared" si="19"/>
        <v>222</v>
      </c>
      <c r="BN25" s="277">
        <f t="shared" si="20"/>
        <v>175</v>
      </c>
      <c r="BO25" s="277">
        <f t="shared" si="21"/>
        <v>132</v>
      </c>
      <c r="BP25" s="277">
        <f t="shared" si="22"/>
        <v>93</v>
      </c>
      <c r="BQ25" s="277">
        <f t="shared" si="23"/>
        <v>127</v>
      </c>
      <c r="BS25" s="131"/>
      <c r="BT25" s="279">
        <f t="shared" si="24"/>
        <v>411</v>
      </c>
      <c r="BU25" s="279">
        <f t="shared" si="25"/>
        <v>781</v>
      </c>
      <c r="BV25" s="279">
        <f t="shared" si="26"/>
        <v>384</v>
      </c>
      <c r="BW25" s="279">
        <f t="shared" si="27"/>
        <v>983</v>
      </c>
      <c r="BX25" s="279">
        <f t="shared" si="28"/>
        <v>2104</v>
      </c>
      <c r="BY25" s="279">
        <f t="shared" si="29"/>
        <v>749</v>
      </c>
    </row>
    <row r="26" spans="2:77" s="96" customFormat="1" x14ac:dyDescent="0.25">
      <c r="B26" s="228" t="s">
        <v>17</v>
      </c>
      <c r="C26" s="226" t="s">
        <v>270</v>
      </c>
      <c r="D26" s="230">
        <v>5922</v>
      </c>
      <c r="E26" s="226" t="s">
        <v>33</v>
      </c>
      <c r="F26" s="227" t="s">
        <v>29</v>
      </c>
      <c r="G26" s="180">
        <v>32168</v>
      </c>
      <c r="H26" s="180">
        <v>2646</v>
      </c>
      <c r="I26" s="180">
        <v>375</v>
      </c>
      <c r="J26" s="180">
        <v>407</v>
      </c>
      <c r="K26" s="180">
        <v>430</v>
      </c>
      <c r="L26" s="180">
        <v>459</v>
      </c>
      <c r="M26" s="180">
        <v>479</v>
      </c>
      <c r="N26" s="180">
        <v>496</v>
      </c>
      <c r="O26" s="180">
        <v>401</v>
      </c>
      <c r="P26" s="180">
        <v>385</v>
      </c>
      <c r="Q26" s="180">
        <v>381</v>
      </c>
      <c r="R26" s="180">
        <v>396</v>
      </c>
      <c r="S26" s="180">
        <v>404</v>
      </c>
      <c r="T26" s="180">
        <v>412</v>
      </c>
      <c r="U26" s="180">
        <v>402</v>
      </c>
      <c r="V26" s="180">
        <v>386</v>
      </c>
      <c r="W26" s="180">
        <v>408</v>
      </c>
      <c r="X26" s="180">
        <v>416</v>
      </c>
      <c r="Y26" s="180">
        <v>414</v>
      </c>
      <c r="Z26" s="180">
        <v>441</v>
      </c>
      <c r="AA26" s="180">
        <v>437</v>
      </c>
      <c r="AB26" s="180">
        <v>459</v>
      </c>
      <c r="AC26" s="180">
        <v>2663</v>
      </c>
      <c r="AD26" s="180">
        <v>2769</v>
      </c>
      <c r="AE26" s="180">
        <v>2588</v>
      </c>
      <c r="AF26" s="180">
        <v>2523</v>
      </c>
      <c r="AG26" s="180">
        <v>2386</v>
      </c>
      <c r="AH26" s="180">
        <v>2266</v>
      </c>
      <c r="AI26" s="180">
        <v>2062</v>
      </c>
      <c r="AJ26" s="180">
        <v>1706</v>
      </c>
      <c r="AK26" s="180">
        <v>1426</v>
      </c>
      <c r="AL26" s="180">
        <v>1126</v>
      </c>
      <c r="AM26" s="180">
        <v>850</v>
      </c>
      <c r="AN26" s="180">
        <v>600</v>
      </c>
      <c r="AO26" s="180">
        <v>401</v>
      </c>
      <c r="AP26" s="180">
        <v>414</v>
      </c>
      <c r="AQ26" s="180">
        <v>26</v>
      </c>
      <c r="AR26" s="180">
        <v>207</v>
      </c>
      <c r="AS26" s="180">
        <v>222</v>
      </c>
      <c r="AT26" s="180">
        <v>524</v>
      </c>
      <c r="AU26" s="180">
        <v>32007</v>
      </c>
      <c r="AV26" s="180">
        <v>2012</v>
      </c>
      <c r="AW26" s="180">
        <v>2168</v>
      </c>
      <c r="AX26" s="180">
        <v>15197</v>
      </c>
      <c r="AY26" s="180">
        <v>1233</v>
      </c>
      <c r="BA26" s="277">
        <f t="shared" si="7"/>
        <v>2150</v>
      </c>
      <c r="BB26" s="277">
        <f t="shared" si="8"/>
        <v>2059</v>
      </c>
      <c r="BC26" s="277">
        <f t="shared" si="9"/>
        <v>2012</v>
      </c>
      <c r="BD26" s="277">
        <f t="shared" si="10"/>
        <v>2167</v>
      </c>
      <c r="BE26" s="277">
        <f t="shared" si="11"/>
        <v>2663</v>
      </c>
      <c r="BF26" s="277">
        <f t="shared" si="12"/>
        <v>2769</v>
      </c>
      <c r="BG26" s="277">
        <f t="shared" si="13"/>
        <v>2588</v>
      </c>
      <c r="BH26" s="277">
        <f t="shared" si="14"/>
        <v>2523</v>
      </c>
      <c r="BI26" s="277">
        <f t="shared" si="15"/>
        <v>2386</v>
      </c>
      <c r="BJ26" s="277">
        <f t="shared" si="16"/>
        <v>2266</v>
      </c>
      <c r="BK26" s="277">
        <f t="shared" si="17"/>
        <v>2062</v>
      </c>
      <c r="BL26" s="277">
        <f t="shared" si="18"/>
        <v>1706</v>
      </c>
      <c r="BM26" s="277">
        <f t="shared" si="19"/>
        <v>1426</v>
      </c>
      <c r="BN26" s="277">
        <f t="shared" si="20"/>
        <v>1126</v>
      </c>
      <c r="BO26" s="277">
        <f t="shared" si="21"/>
        <v>850</v>
      </c>
      <c r="BP26" s="277">
        <f t="shared" si="22"/>
        <v>600</v>
      </c>
      <c r="BQ26" s="277">
        <f t="shared" si="23"/>
        <v>815</v>
      </c>
      <c r="BS26" s="131"/>
      <c r="BT26" s="279">
        <f t="shared" si="24"/>
        <v>2646</v>
      </c>
      <c r="BU26" s="279">
        <f t="shared" si="25"/>
        <v>5025</v>
      </c>
      <c r="BV26" s="279">
        <f t="shared" si="26"/>
        <v>2467</v>
      </c>
      <c r="BW26" s="279">
        <f t="shared" si="27"/>
        <v>6328</v>
      </c>
      <c r="BX26" s="279">
        <f t="shared" si="28"/>
        <v>13531</v>
      </c>
      <c r="BY26" s="279">
        <f t="shared" si="29"/>
        <v>4817</v>
      </c>
    </row>
    <row r="27" spans="2:77" s="96" customFormat="1" x14ac:dyDescent="0.25">
      <c r="B27" s="228" t="s">
        <v>17</v>
      </c>
      <c r="C27" s="226" t="s">
        <v>270</v>
      </c>
      <c r="D27" s="230">
        <v>27290</v>
      </c>
      <c r="E27" s="229" t="s">
        <v>37</v>
      </c>
      <c r="F27" s="227" t="s">
        <v>27</v>
      </c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3"/>
      <c r="AU27" s="233"/>
      <c r="AV27" s="233"/>
      <c r="AW27" s="233"/>
      <c r="AX27" s="233"/>
      <c r="AY27" s="233"/>
      <c r="BA27" s="277">
        <f t="shared" si="7"/>
        <v>0</v>
      </c>
      <c r="BB27" s="277">
        <f t="shared" si="8"/>
        <v>0</v>
      </c>
      <c r="BC27" s="277">
        <f t="shared" si="9"/>
        <v>0</v>
      </c>
      <c r="BD27" s="277">
        <f t="shared" si="10"/>
        <v>0</v>
      </c>
      <c r="BE27" s="277">
        <f t="shared" si="11"/>
        <v>0</v>
      </c>
      <c r="BF27" s="277">
        <f t="shared" si="12"/>
        <v>0</v>
      </c>
      <c r="BG27" s="277">
        <f t="shared" si="13"/>
        <v>0</v>
      </c>
      <c r="BH27" s="277">
        <f t="shared" si="14"/>
        <v>0</v>
      </c>
      <c r="BI27" s="277">
        <f t="shared" si="15"/>
        <v>0</v>
      </c>
      <c r="BJ27" s="277">
        <f t="shared" si="16"/>
        <v>0</v>
      </c>
      <c r="BK27" s="277">
        <f t="shared" si="17"/>
        <v>0</v>
      </c>
      <c r="BL27" s="277">
        <f t="shared" si="18"/>
        <v>0</v>
      </c>
      <c r="BM27" s="277">
        <f t="shared" si="19"/>
        <v>0</v>
      </c>
      <c r="BN27" s="277">
        <f t="shared" si="20"/>
        <v>0</v>
      </c>
      <c r="BO27" s="277">
        <f t="shared" si="21"/>
        <v>0</v>
      </c>
      <c r="BP27" s="277">
        <f t="shared" si="22"/>
        <v>0</v>
      </c>
      <c r="BQ27" s="277">
        <f t="shared" si="23"/>
        <v>0</v>
      </c>
      <c r="BS27" s="131"/>
      <c r="BT27" s="131"/>
      <c r="BU27" s="131"/>
      <c r="BV27" s="131"/>
      <c r="BW27" s="131"/>
      <c r="BX27" s="131"/>
      <c r="BY27" s="131"/>
    </row>
    <row r="28" spans="2:77" s="96" customFormat="1" x14ac:dyDescent="0.25">
      <c r="B28" s="228" t="s">
        <v>17</v>
      </c>
      <c r="C28" s="226" t="s">
        <v>270</v>
      </c>
      <c r="D28" s="230">
        <v>5920</v>
      </c>
      <c r="E28" s="226" t="s">
        <v>31</v>
      </c>
      <c r="F28" s="227" t="s">
        <v>29</v>
      </c>
      <c r="G28" s="180">
        <v>15360</v>
      </c>
      <c r="H28" s="180">
        <v>1262</v>
      </c>
      <c r="I28" s="180">
        <v>179</v>
      </c>
      <c r="J28" s="180">
        <v>194</v>
      </c>
      <c r="K28" s="180">
        <v>205</v>
      </c>
      <c r="L28" s="180">
        <v>220</v>
      </c>
      <c r="M28" s="180">
        <v>228</v>
      </c>
      <c r="N28" s="180">
        <v>236</v>
      </c>
      <c r="O28" s="180">
        <v>192</v>
      </c>
      <c r="P28" s="180">
        <v>184</v>
      </c>
      <c r="Q28" s="180">
        <v>182</v>
      </c>
      <c r="R28" s="180">
        <v>188</v>
      </c>
      <c r="S28" s="180">
        <v>193</v>
      </c>
      <c r="T28" s="180">
        <v>197</v>
      </c>
      <c r="U28" s="180">
        <v>192</v>
      </c>
      <c r="V28" s="180">
        <v>184</v>
      </c>
      <c r="W28" s="180">
        <v>195</v>
      </c>
      <c r="X28" s="180">
        <v>199</v>
      </c>
      <c r="Y28" s="180">
        <v>197</v>
      </c>
      <c r="Z28" s="180">
        <v>211</v>
      </c>
      <c r="AA28" s="180">
        <v>209</v>
      </c>
      <c r="AB28" s="180">
        <v>219</v>
      </c>
      <c r="AC28" s="180">
        <v>1272</v>
      </c>
      <c r="AD28" s="180">
        <v>1322</v>
      </c>
      <c r="AE28" s="180">
        <v>1236</v>
      </c>
      <c r="AF28" s="180">
        <v>1205</v>
      </c>
      <c r="AG28" s="180">
        <v>1140</v>
      </c>
      <c r="AH28" s="180">
        <v>1082</v>
      </c>
      <c r="AI28" s="180">
        <v>985</v>
      </c>
      <c r="AJ28" s="180">
        <v>815</v>
      </c>
      <c r="AK28" s="180">
        <v>680</v>
      </c>
      <c r="AL28" s="180">
        <v>538</v>
      </c>
      <c r="AM28" s="180">
        <v>406</v>
      </c>
      <c r="AN28" s="180">
        <v>286</v>
      </c>
      <c r="AO28" s="180">
        <v>192</v>
      </c>
      <c r="AP28" s="180">
        <v>197</v>
      </c>
      <c r="AQ28" s="180">
        <v>13</v>
      </c>
      <c r="AR28" s="180">
        <v>99</v>
      </c>
      <c r="AS28" s="180">
        <v>106</v>
      </c>
      <c r="AT28" s="180">
        <v>251</v>
      </c>
      <c r="AU28" s="180">
        <v>15283</v>
      </c>
      <c r="AV28" s="180">
        <v>961</v>
      </c>
      <c r="AW28" s="180">
        <v>1035</v>
      </c>
      <c r="AX28" s="180">
        <v>7256</v>
      </c>
      <c r="AY28" s="180">
        <v>589</v>
      </c>
      <c r="BA28" s="277">
        <f t="shared" si="7"/>
        <v>1026</v>
      </c>
      <c r="BB28" s="277">
        <f t="shared" si="8"/>
        <v>982</v>
      </c>
      <c r="BC28" s="277">
        <f t="shared" si="9"/>
        <v>961</v>
      </c>
      <c r="BD28" s="277">
        <f t="shared" si="10"/>
        <v>1035</v>
      </c>
      <c r="BE28" s="277">
        <f t="shared" si="11"/>
        <v>1272</v>
      </c>
      <c r="BF28" s="277">
        <f t="shared" si="12"/>
        <v>1322</v>
      </c>
      <c r="BG28" s="277">
        <f t="shared" si="13"/>
        <v>1236</v>
      </c>
      <c r="BH28" s="277">
        <f t="shared" si="14"/>
        <v>1205</v>
      </c>
      <c r="BI28" s="277">
        <f t="shared" si="15"/>
        <v>1140</v>
      </c>
      <c r="BJ28" s="277">
        <f t="shared" si="16"/>
        <v>1082</v>
      </c>
      <c r="BK28" s="277">
        <f t="shared" si="17"/>
        <v>985</v>
      </c>
      <c r="BL28" s="277">
        <f t="shared" si="18"/>
        <v>815</v>
      </c>
      <c r="BM28" s="277">
        <f t="shared" si="19"/>
        <v>680</v>
      </c>
      <c r="BN28" s="277">
        <f t="shared" si="20"/>
        <v>538</v>
      </c>
      <c r="BO28" s="277">
        <f t="shared" si="21"/>
        <v>406</v>
      </c>
      <c r="BP28" s="277">
        <f t="shared" si="22"/>
        <v>286</v>
      </c>
      <c r="BQ28" s="277">
        <f t="shared" si="23"/>
        <v>389</v>
      </c>
      <c r="BS28" s="131"/>
      <c r="BT28" s="279">
        <f t="shared" ref="BT28:BT33" si="30">SUM(I28:N28)</f>
        <v>1262</v>
      </c>
      <c r="BU28" s="279">
        <f t="shared" ref="BU28:BU33" si="31">SUM(I28:T28)</f>
        <v>2398</v>
      </c>
      <c r="BV28" s="279">
        <f t="shared" ref="BV28:BV33" si="32">SUM(U28:Z28)</f>
        <v>1178</v>
      </c>
      <c r="BW28" s="279">
        <f t="shared" ref="BW28:BW33" si="33">SUM(AA28:AD28)</f>
        <v>3022</v>
      </c>
      <c r="BX28" s="279">
        <f t="shared" ref="BX28:BX33" si="34">SUM(AE28:AJ28)</f>
        <v>6463</v>
      </c>
      <c r="BY28" s="279">
        <f t="shared" ref="BY28:BY33" si="35">SUM(AK28:AP28)</f>
        <v>2299</v>
      </c>
    </row>
    <row r="29" spans="2:77" s="96" customFormat="1" x14ac:dyDescent="0.25">
      <c r="B29" s="228" t="s">
        <v>17</v>
      </c>
      <c r="C29" s="226" t="s">
        <v>270</v>
      </c>
      <c r="D29" s="230">
        <v>5921</v>
      </c>
      <c r="E29" s="226" t="s">
        <v>32</v>
      </c>
      <c r="F29" s="227" t="s">
        <v>29</v>
      </c>
      <c r="G29" s="180">
        <v>5874</v>
      </c>
      <c r="H29" s="180">
        <v>482</v>
      </c>
      <c r="I29" s="180">
        <v>69</v>
      </c>
      <c r="J29" s="180">
        <v>74</v>
      </c>
      <c r="K29" s="180">
        <v>78</v>
      </c>
      <c r="L29" s="180">
        <v>84</v>
      </c>
      <c r="M29" s="180">
        <v>87</v>
      </c>
      <c r="N29" s="180">
        <v>90</v>
      </c>
      <c r="O29" s="180">
        <v>73</v>
      </c>
      <c r="P29" s="180">
        <v>70</v>
      </c>
      <c r="Q29" s="180">
        <v>70</v>
      </c>
      <c r="R29" s="180">
        <v>72</v>
      </c>
      <c r="S29" s="180">
        <v>74</v>
      </c>
      <c r="T29" s="180">
        <v>75</v>
      </c>
      <c r="U29" s="180">
        <v>73</v>
      </c>
      <c r="V29" s="180">
        <v>71</v>
      </c>
      <c r="W29" s="180">
        <v>74</v>
      </c>
      <c r="X29" s="180">
        <v>77</v>
      </c>
      <c r="Y29" s="180">
        <v>75</v>
      </c>
      <c r="Z29" s="180">
        <v>80</v>
      </c>
      <c r="AA29" s="180">
        <v>80</v>
      </c>
      <c r="AB29" s="180">
        <v>83</v>
      </c>
      <c r="AC29" s="180">
        <v>486</v>
      </c>
      <c r="AD29" s="180">
        <v>506</v>
      </c>
      <c r="AE29" s="180">
        <v>473</v>
      </c>
      <c r="AF29" s="180">
        <v>461</v>
      </c>
      <c r="AG29" s="180">
        <v>436</v>
      </c>
      <c r="AH29" s="180">
        <v>414</v>
      </c>
      <c r="AI29" s="180">
        <v>377</v>
      </c>
      <c r="AJ29" s="180">
        <v>311</v>
      </c>
      <c r="AK29" s="180">
        <v>261</v>
      </c>
      <c r="AL29" s="180">
        <v>206</v>
      </c>
      <c r="AM29" s="180">
        <v>156</v>
      </c>
      <c r="AN29" s="180">
        <v>109</v>
      </c>
      <c r="AO29" s="180">
        <v>74</v>
      </c>
      <c r="AP29" s="180">
        <v>75</v>
      </c>
      <c r="AQ29" s="180">
        <v>5</v>
      </c>
      <c r="AR29" s="180">
        <v>38</v>
      </c>
      <c r="AS29" s="180">
        <v>41</v>
      </c>
      <c r="AT29" s="180">
        <v>96</v>
      </c>
      <c r="AU29" s="180">
        <v>5849</v>
      </c>
      <c r="AV29" s="180">
        <v>368</v>
      </c>
      <c r="AW29" s="180">
        <v>396</v>
      </c>
      <c r="AX29" s="180">
        <v>2777</v>
      </c>
      <c r="AY29" s="180">
        <v>225</v>
      </c>
      <c r="BA29" s="277">
        <f t="shared" si="7"/>
        <v>392</v>
      </c>
      <c r="BB29" s="277">
        <f t="shared" si="8"/>
        <v>375</v>
      </c>
      <c r="BC29" s="277">
        <f t="shared" si="9"/>
        <v>367</v>
      </c>
      <c r="BD29" s="277">
        <f t="shared" si="10"/>
        <v>395</v>
      </c>
      <c r="BE29" s="277">
        <f t="shared" si="11"/>
        <v>486</v>
      </c>
      <c r="BF29" s="277">
        <f t="shared" si="12"/>
        <v>506</v>
      </c>
      <c r="BG29" s="277">
        <f t="shared" si="13"/>
        <v>473</v>
      </c>
      <c r="BH29" s="277">
        <f t="shared" si="14"/>
        <v>461</v>
      </c>
      <c r="BI29" s="277">
        <f t="shared" si="15"/>
        <v>436</v>
      </c>
      <c r="BJ29" s="277">
        <f t="shared" si="16"/>
        <v>414</v>
      </c>
      <c r="BK29" s="277">
        <f t="shared" si="17"/>
        <v>377</v>
      </c>
      <c r="BL29" s="277">
        <f t="shared" si="18"/>
        <v>311</v>
      </c>
      <c r="BM29" s="277">
        <f t="shared" si="19"/>
        <v>261</v>
      </c>
      <c r="BN29" s="277">
        <f t="shared" si="20"/>
        <v>206</v>
      </c>
      <c r="BO29" s="277">
        <f t="shared" si="21"/>
        <v>156</v>
      </c>
      <c r="BP29" s="277">
        <f t="shared" si="22"/>
        <v>109</v>
      </c>
      <c r="BQ29" s="277">
        <f t="shared" si="23"/>
        <v>149</v>
      </c>
      <c r="BS29" s="131"/>
      <c r="BT29" s="279">
        <f t="shared" si="30"/>
        <v>482</v>
      </c>
      <c r="BU29" s="279">
        <f t="shared" si="31"/>
        <v>916</v>
      </c>
      <c r="BV29" s="279">
        <f t="shared" si="32"/>
        <v>450</v>
      </c>
      <c r="BW29" s="279">
        <f t="shared" si="33"/>
        <v>1155</v>
      </c>
      <c r="BX29" s="279">
        <f t="shared" si="34"/>
        <v>2472</v>
      </c>
      <c r="BY29" s="279">
        <f t="shared" si="35"/>
        <v>881</v>
      </c>
    </row>
    <row r="30" spans="2:77" s="96" customFormat="1" x14ac:dyDescent="0.25">
      <c r="B30" s="226" t="s">
        <v>23</v>
      </c>
      <c r="C30" s="226" t="s">
        <v>270</v>
      </c>
      <c r="D30" s="230">
        <v>5924</v>
      </c>
      <c r="E30" s="226" t="s">
        <v>45</v>
      </c>
      <c r="F30" s="227" t="s">
        <v>29</v>
      </c>
      <c r="G30" s="180">
        <v>9953</v>
      </c>
      <c r="H30" s="180">
        <v>907</v>
      </c>
      <c r="I30" s="180">
        <v>123</v>
      </c>
      <c r="J30" s="180">
        <v>131</v>
      </c>
      <c r="K30" s="180">
        <v>153</v>
      </c>
      <c r="L30" s="180">
        <v>160</v>
      </c>
      <c r="M30" s="180">
        <v>166</v>
      </c>
      <c r="N30" s="180">
        <v>174</v>
      </c>
      <c r="O30" s="180">
        <v>114</v>
      </c>
      <c r="P30" s="180">
        <v>120</v>
      </c>
      <c r="Q30" s="180">
        <v>117</v>
      </c>
      <c r="R30" s="180">
        <v>120</v>
      </c>
      <c r="S30" s="180">
        <v>125</v>
      </c>
      <c r="T30" s="180">
        <v>126</v>
      </c>
      <c r="U30" s="180">
        <v>131</v>
      </c>
      <c r="V30" s="180">
        <v>135</v>
      </c>
      <c r="W30" s="180">
        <v>132</v>
      </c>
      <c r="X30" s="180">
        <v>133</v>
      </c>
      <c r="Y30" s="180">
        <v>129</v>
      </c>
      <c r="Z30" s="180">
        <v>136</v>
      </c>
      <c r="AA30" s="180">
        <v>132</v>
      </c>
      <c r="AB30" s="180">
        <v>142</v>
      </c>
      <c r="AC30" s="180">
        <v>778</v>
      </c>
      <c r="AD30" s="180">
        <v>856</v>
      </c>
      <c r="AE30" s="180">
        <v>764</v>
      </c>
      <c r="AF30" s="180">
        <v>695</v>
      </c>
      <c r="AG30" s="180">
        <v>711</v>
      </c>
      <c r="AH30" s="180">
        <v>684</v>
      </c>
      <c r="AI30" s="180">
        <v>655</v>
      </c>
      <c r="AJ30" s="180">
        <v>583</v>
      </c>
      <c r="AK30" s="180">
        <v>482</v>
      </c>
      <c r="AL30" s="180">
        <v>390</v>
      </c>
      <c r="AM30" s="180">
        <v>278</v>
      </c>
      <c r="AN30" s="180">
        <v>172</v>
      </c>
      <c r="AO30" s="180">
        <v>102</v>
      </c>
      <c r="AP30" s="180">
        <v>104</v>
      </c>
      <c r="AQ30" s="180">
        <v>7</v>
      </c>
      <c r="AR30" s="180">
        <v>83</v>
      </c>
      <c r="AS30" s="180">
        <v>83</v>
      </c>
      <c r="AT30" s="180">
        <v>203</v>
      </c>
      <c r="AU30" s="180">
        <v>9835</v>
      </c>
      <c r="AV30" s="180">
        <v>649</v>
      </c>
      <c r="AW30" s="180">
        <v>672</v>
      </c>
      <c r="AX30" s="180">
        <v>4489</v>
      </c>
      <c r="AY30" s="180">
        <v>445</v>
      </c>
      <c r="BA30" s="277">
        <f t="shared" si="7"/>
        <v>733</v>
      </c>
      <c r="BB30" s="277">
        <f t="shared" si="8"/>
        <v>645</v>
      </c>
      <c r="BC30" s="277">
        <f t="shared" si="9"/>
        <v>649</v>
      </c>
      <c r="BD30" s="277">
        <f t="shared" si="10"/>
        <v>672</v>
      </c>
      <c r="BE30" s="277">
        <f t="shared" si="11"/>
        <v>778</v>
      </c>
      <c r="BF30" s="277">
        <f t="shared" si="12"/>
        <v>856</v>
      </c>
      <c r="BG30" s="277">
        <f t="shared" si="13"/>
        <v>764</v>
      </c>
      <c r="BH30" s="277">
        <f t="shared" si="14"/>
        <v>695</v>
      </c>
      <c r="BI30" s="277">
        <f t="shared" si="15"/>
        <v>711</v>
      </c>
      <c r="BJ30" s="277">
        <f t="shared" si="16"/>
        <v>684</v>
      </c>
      <c r="BK30" s="277">
        <f t="shared" si="17"/>
        <v>655</v>
      </c>
      <c r="BL30" s="277">
        <f t="shared" si="18"/>
        <v>583</v>
      </c>
      <c r="BM30" s="277">
        <f t="shared" si="19"/>
        <v>482</v>
      </c>
      <c r="BN30" s="277">
        <f t="shared" si="20"/>
        <v>390</v>
      </c>
      <c r="BO30" s="277">
        <f t="shared" si="21"/>
        <v>278</v>
      </c>
      <c r="BP30" s="277">
        <f t="shared" si="22"/>
        <v>172</v>
      </c>
      <c r="BQ30" s="277">
        <f t="shared" si="23"/>
        <v>206</v>
      </c>
      <c r="BS30" s="131"/>
      <c r="BT30" s="279">
        <f t="shared" si="30"/>
        <v>907</v>
      </c>
      <c r="BU30" s="279">
        <f t="shared" si="31"/>
        <v>1629</v>
      </c>
      <c r="BV30" s="279">
        <f t="shared" si="32"/>
        <v>796</v>
      </c>
      <c r="BW30" s="279">
        <f t="shared" si="33"/>
        <v>1908</v>
      </c>
      <c r="BX30" s="279">
        <f t="shared" si="34"/>
        <v>4092</v>
      </c>
      <c r="BY30" s="279">
        <f t="shared" si="35"/>
        <v>1528</v>
      </c>
    </row>
    <row r="31" spans="2:77" s="96" customFormat="1" x14ac:dyDescent="0.25">
      <c r="B31" s="226" t="s">
        <v>23</v>
      </c>
      <c r="C31" s="226" t="s">
        <v>270</v>
      </c>
      <c r="D31" s="230">
        <v>5925</v>
      </c>
      <c r="E31" s="226" t="s">
        <v>46</v>
      </c>
      <c r="F31" s="227" t="s">
        <v>27</v>
      </c>
      <c r="G31" s="180">
        <v>5457</v>
      </c>
      <c r="H31" s="180">
        <v>498</v>
      </c>
      <c r="I31" s="180">
        <v>68</v>
      </c>
      <c r="J31" s="180">
        <v>72</v>
      </c>
      <c r="K31" s="180">
        <v>84</v>
      </c>
      <c r="L31" s="180">
        <v>88</v>
      </c>
      <c r="M31" s="180">
        <v>90</v>
      </c>
      <c r="N31" s="180">
        <v>96</v>
      </c>
      <c r="O31" s="180">
        <v>62</v>
      </c>
      <c r="P31" s="180">
        <v>66</v>
      </c>
      <c r="Q31" s="180">
        <v>64</v>
      </c>
      <c r="R31" s="180">
        <v>66</v>
      </c>
      <c r="S31" s="180">
        <v>69</v>
      </c>
      <c r="T31" s="180">
        <v>69</v>
      </c>
      <c r="U31" s="180">
        <v>72</v>
      </c>
      <c r="V31" s="180">
        <v>74</v>
      </c>
      <c r="W31" s="180">
        <v>72</v>
      </c>
      <c r="X31" s="180">
        <v>73</v>
      </c>
      <c r="Y31" s="180">
        <v>71</v>
      </c>
      <c r="Z31" s="180">
        <v>75</v>
      </c>
      <c r="AA31" s="180">
        <v>72</v>
      </c>
      <c r="AB31" s="180">
        <v>78</v>
      </c>
      <c r="AC31" s="180">
        <v>426</v>
      </c>
      <c r="AD31" s="180">
        <v>469</v>
      </c>
      <c r="AE31" s="180">
        <v>418</v>
      </c>
      <c r="AF31" s="180">
        <v>382</v>
      </c>
      <c r="AG31" s="180">
        <v>390</v>
      </c>
      <c r="AH31" s="180">
        <v>375</v>
      </c>
      <c r="AI31" s="180">
        <v>359</v>
      </c>
      <c r="AJ31" s="180">
        <v>319</v>
      </c>
      <c r="AK31" s="180">
        <v>264</v>
      </c>
      <c r="AL31" s="180">
        <v>214</v>
      </c>
      <c r="AM31" s="180">
        <v>153</v>
      </c>
      <c r="AN31" s="180">
        <v>94</v>
      </c>
      <c r="AO31" s="180">
        <v>56</v>
      </c>
      <c r="AP31" s="180">
        <v>57</v>
      </c>
      <c r="AQ31" s="180">
        <v>4</v>
      </c>
      <c r="AR31" s="180">
        <v>46</v>
      </c>
      <c r="AS31" s="180">
        <v>45</v>
      </c>
      <c r="AT31" s="180">
        <v>111</v>
      </c>
      <c r="AU31" s="180">
        <v>5390</v>
      </c>
      <c r="AV31" s="180">
        <v>356</v>
      </c>
      <c r="AW31" s="180">
        <v>368</v>
      </c>
      <c r="AX31" s="180">
        <v>2460</v>
      </c>
      <c r="AY31" s="180">
        <v>244</v>
      </c>
      <c r="BA31" s="277">
        <f t="shared" si="7"/>
        <v>402</v>
      </c>
      <c r="BB31" s="277">
        <f t="shared" si="8"/>
        <v>354</v>
      </c>
      <c r="BC31" s="277">
        <f t="shared" si="9"/>
        <v>356</v>
      </c>
      <c r="BD31" s="277">
        <f t="shared" si="10"/>
        <v>369</v>
      </c>
      <c r="BE31" s="277">
        <f t="shared" si="11"/>
        <v>426</v>
      </c>
      <c r="BF31" s="277">
        <f t="shared" si="12"/>
        <v>469</v>
      </c>
      <c r="BG31" s="277">
        <f t="shared" si="13"/>
        <v>418</v>
      </c>
      <c r="BH31" s="277">
        <f t="shared" si="14"/>
        <v>382</v>
      </c>
      <c r="BI31" s="277">
        <f t="shared" si="15"/>
        <v>390</v>
      </c>
      <c r="BJ31" s="277">
        <f t="shared" si="16"/>
        <v>375</v>
      </c>
      <c r="BK31" s="277">
        <f t="shared" si="17"/>
        <v>359</v>
      </c>
      <c r="BL31" s="277">
        <f t="shared" si="18"/>
        <v>319</v>
      </c>
      <c r="BM31" s="277">
        <f t="shared" si="19"/>
        <v>264</v>
      </c>
      <c r="BN31" s="277">
        <f t="shared" si="20"/>
        <v>214</v>
      </c>
      <c r="BO31" s="277">
        <f t="shared" si="21"/>
        <v>153</v>
      </c>
      <c r="BP31" s="277">
        <f t="shared" si="22"/>
        <v>94</v>
      </c>
      <c r="BQ31" s="277">
        <f t="shared" si="23"/>
        <v>113</v>
      </c>
      <c r="BS31" s="131"/>
      <c r="BT31" s="279">
        <f t="shared" si="30"/>
        <v>498</v>
      </c>
      <c r="BU31" s="279">
        <f t="shared" si="31"/>
        <v>894</v>
      </c>
      <c r="BV31" s="279">
        <f t="shared" si="32"/>
        <v>437</v>
      </c>
      <c r="BW31" s="279">
        <f t="shared" si="33"/>
        <v>1045</v>
      </c>
      <c r="BX31" s="279">
        <f t="shared" si="34"/>
        <v>2243</v>
      </c>
      <c r="BY31" s="279">
        <f t="shared" si="35"/>
        <v>838</v>
      </c>
    </row>
    <row r="32" spans="2:77" s="96" customFormat="1" x14ac:dyDescent="0.25">
      <c r="B32" s="226" t="s">
        <v>23</v>
      </c>
      <c r="C32" s="226" t="s">
        <v>270</v>
      </c>
      <c r="D32" s="230">
        <v>5852</v>
      </c>
      <c r="E32" s="226" t="s">
        <v>39</v>
      </c>
      <c r="F32" s="227" t="s">
        <v>29</v>
      </c>
      <c r="G32" s="180">
        <v>21268</v>
      </c>
      <c r="H32" s="180">
        <v>1938</v>
      </c>
      <c r="I32" s="180">
        <v>264</v>
      </c>
      <c r="J32" s="180">
        <v>280</v>
      </c>
      <c r="K32" s="180">
        <v>325</v>
      </c>
      <c r="L32" s="180">
        <v>342</v>
      </c>
      <c r="M32" s="180">
        <v>354</v>
      </c>
      <c r="N32" s="180">
        <v>373</v>
      </c>
      <c r="O32" s="180">
        <v>243</v>
      </c>
      <c r="P32" s="180">
        <v>257</v>
      </c>
      <c r="Q32" s="180">
        <v>250</v>
      </c>
      <c r="R32" s="180">
        <v>257</v>
      </c>
      <c r="S32" s="180">
        <v>268</v>
      </c>
      <c r="T32" s="180">
        <v>267</v>
      </c>
      <c r="U32" s="180">
        <v>280</v>
      </c>
      <c r="V32" s="180">
        <v>289</v>
      </c>
      <c r="W32" s="180">
        <v>282</v>
      </c>
      <c r="X32" s="180">
        <v>284</v>
      </c>
      <c r="Y32" s="180">
        <v>276</v>
      </c>
      <c r="Z32" s="180">
        <v>292</v>
      </c>
      <c r="AA32" s="180">
        <v>281</v>
      </c>
      <c r="AB32" s="180">
        <v>303</v>
      </c>
      <c r="AC32" s="180">
        <v>1663</v>
      </c>
      <c r="AD32" s="180">
        <v>1828</v>
      </c>
      <c r="AE32" s="180">
        <v>1630</v>
      </c>
      <c r="AF32" s="180">
        <v>1486</v>
      </c>
      <c r="AG32" s="180">
        <v>1520</v>
      </c>
      <c r="AH32" s="180">
        <v>1461</v>
      </c>
      <c r="AI32" s="180">
        <v>1399</v>
      </c>
      <c r="AJ32" s="180">
        <v>1247</v>
      </c>
      <c r="AK32" s="180">
        <v>1031</v>
      </c>
      <c r="AL32" s="180">
        <v>834</v>
      </c>
      <c r="AM32" s="180">
        <v>595</v>
      </c>
      <c r="AN32" s="180">
        <v>367</v>
      </c>
      <c r="AO32" s="180">
        <v>217</v>
      </c>
      <c r="AP32" s="180">
        <v>223</v>
      </c>
      <c r="AQ32" s="180">
        <v>15</v>
      </c>
      <c r="AR32" s="180">
        <v>177</v>
      </c>
      <c r="AS32" s="180">
        <v>177</v>
      </c>
      <c r="AT32" s="180">
        <v>432</v>
      </c>
      <c r="AU32" s="180">
        <v>21014</v>
      </c>
      <c r="AV32" s="180">
        <v>1386</v>
      </c>
      <c r="AW32" s="180">
        <v>1436</v>
      </c>
      <c r="AX32" s="180">
        <v>9590</v>
      </c>
      <c r="AY32" s="180">
        <v>951</v>
      </c>
      <c r="BA32" s="277">
        <f t="shared" si="7"/>
        <v>1565</v>
      </c>
      <c r="BB32" s="277">
        <f t="shared" si="8"/>
        <v>1380</v>
      </c>
      <c r="BC32" s="277">
        <f t="shared" si="9"/>
        <v>1386</v>
      </c>
      <c r="BD32" s="277">
        <f t="shared" si="10"/>
        <v>1436</v>
      </c>
      <c r="BE32" s="277">
        <f t="shared" si="11"/>
        <v>1663</v>
      </c>
      <c r="BF32" s="277">
        <f t="shared" si="12"/>
        <v>1828</v>
      </c>
      <c r="BG32" s="277">
        <f t="shared" si="13"/>
        <v>1630</v>
      </c>
      <c r="BH32" s="277">
        <f t="shared" si="14"/>
        <v>1486</v>
      </c>
      <c r="BI32" s="277">
        <f t="shared" si="15"/>
        <v>1520</v>
      </c>
      <c r="BJ32" s="277">
        <f t="shared" si="16"/>
        <v>1461</v>
      </c>
      <c r="BK32" s="277">
        <f t="shared" si="17"/>
        <v>1399</v>
      </c>
      <c r="BL32" s="277">
        <f t="shared" si="18"/>
        <v>1247</v>
      </c>
      <c r="BM32" s="277">
        <f t="shared" si="19"/>
        <v>1031</v>
      </c>
      <c r="BN32" s="277">
        <f t="shared" si="20"/>
        <v>834</v>
      </c>
      <c r="BO32" s="277">
        <f t="shared" si="21"/>
        <v>595</v>
      </c>
      <c r="BP32" s="277">
        <f t="shared" si="22"/>
        <v>367</v>
      </c>
      <c r="BQ32" s="277">
        <f t="shared" si="23"/>
        <v>440</v>
      </c>
      <c r="BS32" s="131"/>
      <c r="BT32" s="279">
        <f t="shared" si="30"/>
        <v>1938</v>
      </c>
      <c r="BU32" s="279">
        <f t="shared" si="31"/>
        <v>3480</v>
      </c>
      <c r="BV32" s="279">
        <f t="shared" si="32"/>
        <v>1703</v>
      </c>
      <c r="BW32" s="279">
        <f t="shared" si="33"/>
        <v>4075</v>
      </c>
      <c r="BX32" s="279">
        <f t="shared" si="34"/>
        <v>8743</v>
      </c>
      <c r="BY32" s="279">
        <f t="shared" si="35"/>
        <v>3267</v>
      </c>
    </row>
    <row r="33" spans="2:77" s="96" customFormat="1" x14ac:dyDescent="0.25">
      <c r="B33" s="226" t="s">
        <v>23</v>
      </c>
      <c r="C33" s="226" t="s">
        <v>270</v>
      </c>
      <c r="D33" s="230">
        <v>5855</v>
      </c>
      <c r="E33" s="226" t="s">
        <v>42</v>
      </c>
      <c r="F33" s="227" t="s">
        <v>27</v>
      </c>
      <c r="G33" s="180">
        <v>8361</v>
      </c>
      <c r="H33" s="180">
        <v>764</v>
      </c>
      <c r="I33" s="180">
        <v>104</v>
      </c>
      <c r="J33" s="180">
        <v>111</v>
      </c>
      <c r="K33" s="180">
        <v>128</v>
      </c>
      <c r="L33" s="180">
        <v>135</v>
      </c>
      <c r="M33" s="180">
        <v>139</v>
      </c>
      <c r="N33" s="180">
        <v>147</v>
      </c>
      <c r="O33" s="180">
        <v>95</v>
      </c>
      <c r="P33" s="180">
        <v>101</v>
      </c>
      <c r="Q33" s="180">
        <v>98</v>
      </c>
      <c r="R33" s="180">
        <v>101</v>
      </c>
      <c r="S33" s="180">
        <v>105</v>
      </c>
      <c r="T33" s="180">
        <v>105</v>
      </c>
      <c r="U33" s="180">
        <v>110</v>
      </c>
      <c r="V33" s="180">
        <v>114</v>
      </c>
      <c r="W33" s="180">
        <v>111</v>
      </c>
      <c r="X33" s="180">
        <v>112</v>
      </c>
      <c r="Y33" s="180">
        <v>109</v>
      </c>
      <c r="Z33" s="180">
        <v>114</v>
      </c>
      <c r="AA33" s="180">
        <v>111</v>
      </c>
      <c r="AB33" s="180">
        <v>119</v>
      </c>
      <c r="AC33" s="180">
        <v>654</v>
      </c>
      <c r="AD33" s="180">
        <v>718</v>
      </c>
      <c r="AE33" s="180">
        <v>641</v>
      </c>
      <c r="AF33" s="180">
        <v>584</v>
      </c>
      <c r="AG33" s="180">
        <v>597</v>
      </c>
      <c r="AH33" s="180">
        <v>575</v>
      </c>
      <c r="AI33" s="180">
        <v>550</v>
      </c>
      <c r="AJ33" s="180">
        <v>490</v>
      </c>
      <c r="AK33" s="180">
        <v>405</v>
      </c>
      <c r="AL33" s="180">
        <v>328</v>
      </c>
      <c r="AM33" s="180">
        <v>234</v>
      </c>
      <c r="AN33" s="180">
        <v>144</v>
      </c>
      <c r="AO33" s="180">
        <v>85</v>
      </c>
      <c r="AP33" s="180">
        <v>87</v>
      </c>
      <c r="AQ33" s="180">
        <v>6</v>
      </c>
      <c r="AR33" s="180">
        <v>70</v>
      </c>
      <c r="AS33" s="180">
        <v>69</v>
      </c>
      <c r="AT33" s="180">
        <v>170</v>
      </c>
      <c r="AU33" s="180">
        <v>8258</v>
      </c>
      <c r="AV33" s="180">
        <v>545</v>
      </c>
      <c r="AW33" s="180">
        <v>564</v>
      </c>
      <c r="AX33" s="180">
        <v>3769</v>
      </c>
      <c r="AY33" s="180">
        <v>374</v>
      </c>
      <c r="BA33" s="277">
        <f t="shared" si="7"/>
        <v>617</v>
      </c>
      <c r="BB33" s="277">
        <f t="shared" si="8"/>
        <v>542</v>
      </c>
      <c r="BC33" s="277">
        <f t="shared" si="9"/>
        <v>545</v>
      </c>
      <c r="BD33" s="277">
        <f t="shared" si="10"/>
        <v>565</v>
      </c>
      <c r="BE33" s="277">
        <f t="shared" si="11"/>
        <v>654</v>
      </c>
      <c r="BF33" s="277">
        <f t="shared" si="12"/>
        <v>718</v>
      </c>
      <c r="BG33" s="277">
        <f t="shared" si="13"/>
        <v>641</v>
      </c>
      <c r="BH33" s="277">
        <f t="shared" si="14"/>
        <v>584</v>
      </c>
      <c r="BI33" s="277">
        <f t="shared" si="15"/>
        <v>597</v>
      </c>
      <c r="BJ33" s="277">
        <f t="shared" si="16"/>
        <v>575</v>
      </c>
      <c r="BK33" s="277">
        <f t="shared" si="17"/>
        <v>550</v>
      </c>
      <c r="BL33" s="277">
        <f t="shared" si="18"/>
        <v>490</v>
      </c>
      <c r="BM33" s="277">
        <f t="shared" si="19"/>
        <v>405</v>
      </c>
      <c r="BN33" s="277">
        <f t="shared" si="20"/>
        <v>328</v>
      </c>
      <c r="BO33" s="277">
        <f t="shared" si="21"/>
        <v>234</v>
      </c>
      <c r="BP33" s="277">
        <f t="shared" si="22"/>
        <v>144</v>
      </c>
      <c r="BQ33" s="277">
        <f t="shared" si="23"/>
        <v>172</v>
      </c>
      <c r="BS33" s="131"/>
      <c r="BT33" s="279">
        <f t="shared" si="30"/>
        <v>764</v>
      </c>
      <c r="BU33" s="279">
        <f t="shared" si="31"/>
        <v>1369</v>
      </c>
      <c r="BV33" s="279">
        <f t="shared" si="32"/>
        <v>670</v>
      </c>
      <c r="BW33" s="279">
        <f t="shared" si="33"/>
        <v>1602</v>
      </c>
      <c r="BX33" s="279">
        <f t="shared" si="34"/>
        <v>3437</v>
      </c>
      <c r="BY33" s="279">
        <f t="shared" si="35"/>
        <v>1283</v>
      </c>
    </row>
    <row r="34" spans="2:77" s="131" customFormat="1" x14ac:dyDescent="0.25">
      <c r="B34" s="226" t="s">
        <v>23</v>
      </c>
      <c r="C34" s="226" t="s">
        <v>270</v>
      </c>
      <c r="D34" s="230">
        <v>29113</v>
      </c>
      <c r="E34" s="229" t="s">
        <v>253</v>
      </c>
      <c r="F34" s="227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3"/>
      <c r="AU34" s="233"/>
      <c r="AV34" s="233"/>
      <c r="AW34" s="233"/>
      <c r="AX34" s="233"/>
      <c r="AY34" s="233"/>
      <c r="BA34" s="277">
        <f t="shared" si="7"/>
        <v>0</v>
      </c>
      <c r="BB34" s="277">
        <f t="shared" si="8"/>
        <v>0</v>
      </c>
      <c r="BC34" s="277">
        <f t="shared" si="9"/>
        <v>0</v>
      </c>
      <c r="BD34" s="277">
        <f t="shared" si="10"/>
        <v>0</v>
      </c>
      <c r="BE34" s="277">
        <f t="shared" si="11"/>
        <v>0</v>
      </c>
      <c r="BF34" s="277">
        <f t="shared" si="12"/>
        <v>0</v>
      </c>
      <c r="BG34" s="277">
        <f t="shared" si="13"/>
        <v>0</v>
      </c>
      <c r="BH34" s="277">
        <f t="shared" si="14"/>
        <v>0</v>
      </c>
      <c r="BI34" s="277">
        <f t="shared" si="15"/>
        <v>0</v>
      </c>
      <c r="BJ34" s="277">
        <f t="shared" si="16"/>
        <v>0</v>
      </c>
      <c r="BK34" s="277">
        <f t="shared" si="17"/>
        <v>0</v>
      </c>
      <c r="BL34" s="277">
        <f t="shared" si="18"/>
        <v>0</v>
      </c>
      <c r="BM34" s="277">
        <f t="shared" si="19"/>
        <v>0</v>
      </c>
      <c r="BN34" s="277">
        <f t="shared" si="20"/>
        <v>0</v>
      </c>
      <c r="BO34" s="277">
        <f t="shared" si="21"/>
        <v>0</v>
      </c>
      <c r="BP34" s="277">
        <f t="shared" si="22"/>
        <v>0</v>
      </c>
      <c r="BQ34" s="277">
        <f t="shared" si="23"/>
        <v>0</v>
      </c>
    </row>
    <row r="35" spans="2:77" s="96" customFormat="1" x14ac:dyDescent="0.25">
      <c r="B35" s="226" t="s">
        <v>23</v>
      </c>
      <c r="C35" s="226" t="s">
        <v>270</v>
      </c>
      <c r="D35" s="230">
        <v>5854</v>
      </c>
      <c r="E35" s="226" t="s">
        <v>41</v>
      </c>
      <c r="F35" s="227" t="s">
        <v>29</v>
      </c>
      <c r="G35" s="180">
        <v>8028</v>
      </c>
      <c r="H35" s="180">
        <v>731</v>
      </c>
      <c r="I35" s="180">
        <v>99</v>
      </c>
      <c r="J35" s="180">
        <v>105</v>
      </c>
      <c r="K35" s="180">
        <v>123</v>
      </c>
      <c r="L35" s="180">
        <v>130</v>
      </c>
      <c r="M35" s="180">
        <v>134</v>
      </c>
      <c r="N35" s="180">
        <v>140</v>
      </c>
      <c r="O35" s="180">
        <v>92</v>
      </c>
      <c r="P35" s="180">
        <v>97</v>
      </c>
      <c r="Q35" s="180">
        <v>94</v>
      </c>
      <c r="R35" s="180">
        <v>97</v>
      </c>
      <c r="S35" s="180">
        <v>101</v>
      </c>
      <c r="T35" s="180">
        <v>101</v>
      </c>
      <c r="U35" s="180">
        <v>106</v>
      </c>
      <c r="V35" s="180">
        <v>109</v>
      </c>
      <c r="W35" s="180">
        <v>106</v>
      </c>
      <c r="X35" s="180">
        <v>108</v>
      </c>
      <c r="Y35" s="180">
        <v>105</v>
      </c>
      <c r="Z35" s="180">
        <v>110</v>
      </c>
      <c r="AA35" s="180">
        <v>107</v>
      </c>
      <c r="AB35" s="180">
        <v>114</v>
      </c>
      <c r="AC35" s="180">
        <v>627</v>
      </c>
      <c r="AD35" s="180">
        <v>690</v>
      </c>
      <c r="AE35" s="180">
        <v>615</v>
      </c>
      <c r="AF35" s="180">
        <v>561</v>
      </c>
      <c r="AG35" s="180">
        <v>574</v>
      </c>
      <c r="AH35" s="180">
        <v>552</v>
      </c>
      <c r="AI35" s="180">
        <v>528</v>
      </c>
      <c r="AJ35" s="180">
        <v>470</v>
      </c>
      <c r="AK35" s="180">
        <v>389</v>
      </c>
      <c r="AL35" s="180">
        <v>315</v>
      </c>
      <c r="AM35" s="180">
        <v>225</v>
      </c>
      <c r="AN35" s="180">
        <v>139</v>
      </c>
      <c r="AO35" s="180">
        <v>81</v>
      </c>
      <c r="AP35" s="180">
        <v>84</v>
      </c>
      <c r="AQ35" s="180">
        <v>6</v>
      </c>
      <c r="AR35" s="180">
        <v>66</v>
      </c>
      <c r="AS35" s="180">
        <v>66</v>
      </c>
      <c r="AT35" s="180">
        <v>163</v>
      </c>
      <c r="AU35" s="180">
        <v>7928</v>
      </c>
      <c r="AV35" s="180">
        <v>523</v>
      </c>
      <c r="AW35" s="180">
        <v>542</v>
      </c>
      <c r="AX35" s="180">
        <v>3618</v>
      </c>
      <c r="AY35" s="180">
        <v>359</v>
      </c>
      <c r="BA35" s="277">
        <f t="shared" si="7"/>
        <v>591</v>
      </c>
      <c r="BB35" s="277">
        <f t="shared" si="8"/>
        <v>520</v>
      </c>
      <c r="BC35" s="277">
        <f t="shared" si="9"/>
        <v>523</v>
      </c>
      <c r="BD35" s="277">
        <f t="shared" si="10"/>
        <v>544</v>
      </c>
      <c r="BE35" s="277">
        <f t="shared" si="11"/>
        <v>627</v>
      </c>
      <c r="BF35" s="277">
        <f t="shared" si="12"/>
        <v>690</v>
      </c>
      <c r="BG35" s="277">
        <f t="shared" si="13"/>
        <v>615</v>
      </c>
      <c r="BH35" s="277">
        <f t="shared" si="14"/>
        <v>561</v>
      </c>
      <c r="BI35" s="277">
        <f t="shared" si="15"/>
        <v>574</v>
      </c>
      <c r="BJ35" s="277">
        <f t="shared" si="16"/>
        <v>552</v>
      </c>
      <c r="BK35" s="277">
        <f t="shared" si="17"/>
        <v>528</v>
      </c>
      <c r="BL35" s="277">
        <f t="shared" si="18"/>
        <v>470</v>
      </c>
      <c r="BM35" s="277">
        <f t="shared" si="19"/>
        <v>389</v>
      </c>
      <c r="BN35" s="277">
        <f t="shared" si="20"/>
        <v>315</v>
      </c>
      <c r="BO35" s="277">
        <f t="shared" si="21"/>
        <v>225</v>
      </c>
      <c r="BP35" s="277">
        <f t="shared" si="22"/>
        <v>139</v>
      </c>
      <c r="BQ35" s="277">
        <f t="shared" si="23"/>
        <v>165</v>
      </c>
      <c r="BS35" s="131"/>
      <c r="BT35" s="279">
        <f t="shared" ref="BT35:BT36" si="36">SUM(I35:N35)</f>
        <v>731</v>
      </c>
      <c r="BU35" s="279">
        <f t="shared" ref="BU35:BU36" si="37">SUM(I35:T35)</f>
        <v>1313</v>
      </c>
      <c r="BV35" s="279">
        <f t="shared" ref="BV35:BV36" si="38">SUM(U35:Z35)</f>
        <v>644</v>
      </c>
      <c r="BW35" s="279">
        <f t="shared" ref="BW35:BW36" si="39">SUM(AA35:AD35)</f>
        <v>1538</v>
      </c>
      <c r="BX35" s="279">
        <f t="shared" ref="BX35:BX36" si="40">SUM(AE35:AJ35)</f>
        <v>3300</v>
      </c>
      <c r="BY35" s="279">
        <f t="shared" ref="BY35:BY36" si="41">SUM(AK35:AP35)</f>
        <v>1233</v>
      </c>
    </row>
    <row r="36" spans="2:77" s="96" customFormat="1" x14ac:dyDescent="0.25">
      <c r="B36" s="226" t="s">
        <v>23</v>
      </c>
      <c r="C36" s="226" t="s">
        <v>270</v>
      </c>
      <c r="D36" s="230">
        <v>6750</v>
      </c>
      <c r="E36" s="226" t="s">
        <v>47</v>
      </c>
      <c r="F36" s="227" t="s">
        <v>48</v>
      </c>
      <c r="G36" s="180">
        <v>16572</v>
      </c>
      <c r="H36" s="180">
        <v>1513</v>
      </c>
      <c r="I36" s="180">
        <v>205</v>
      </c>
      <c r="J36" s="180">
        <v>220</v>
      </c>
      <c r="K36" s="180">
        <v>254</v>
      </c>
      <c r="L36" s="180">
        <v>267</v>
      </c>
      <c r="M36" s="180">
        <v>277</v>
      </c>
      <c r="N36" s="180">
        <v>290</v>
      </c>
      <c r="O36" s="180">
        <v>191</v>
      </c>
      <c r="P36" s="180">
        <v>199</v>
      </c>
      <c r="Q36" s="180">
        <v>195</v>
      </c>
      <c r="R36" s="180">
        <v>202</v>
      </c>
      <c r="S36" s="180">
        <v>208</v>
      </c>
      <c r="T36" s="180">
        <v>208</v>
      </c>
      <c r="U36" s="180">
        <v>219</v>
      </c>
      <c r="V36" s="180">
        <v>225</v>
      </c>
      <c r="W36" s="180">
        <v>218</v>
      </c>
      <c r="X36" s="180">
        <v>220</v>
      </c>
      <c r="Y36" s="180">
        <v>214</v>
      </c>
      <c r="Z36" s="180">
        <v>228</v>
      </c>
      <c r="AA36" s="180">
        <v>219</v>
      </c>
      <c r="AB36" s="180">
        <v>236</v>
      </c>
      <c r="AC36" s="180">
        <v>1298</v>
      </c>
      <c r="AD36" s="180">
        <v>1425</v>
      </c>
      <c r="AE36" s="180">
        <v>1270</v>
      </c>
      <c r="AF36" s="180">
        <v>1159</v>
      </c>
      <c r="AG36" s="180">
        <v>1183</v>
      </c>
      <c r="AH36" s="180">
        <v>1135</v>
      </c>
      <c r="AI36" s="180">
        <v>1092</v>
      </c>
      <c r="AJ36" s="180">
        <v>972</v>
      </c>
      <c r="AK36" s="180">
        <v>805</v>
      </c>
      <c r="AL36" s="180">
        <v>647</v>
      </c>
      <c r="AM36" s="180">
        <v>464</v>
      </c>
      <c r="AN36" s="180">
        <v>285</v>
      </c>
      <c r="AO36" s="180">
        <v>168</v>
      </c>
      <c r="AP36" s="180">
        <v>174</v>
      </c>
      <c r="AQ36" s="180">
        <v>13</v>
      </c>
      <c r="AR36" s="180">
        <v>136</v>
      </c>
      <c r="AS36" s="180">
        <v>136</v>
      </c>
      <c r="AT36" s="180">
        <v>336</v>
      </c>
      <c r="AU36" s="180">
        <v>16374</v>
      </c>
      <c r="AV36" s="180">
        <v>1080</v>
      </c>
      <c r="AW36" s="180">
        <v>1120</v>
      </c>
      <c r="AX36" s="180">
        <v>7473</v>
      </c>
      <c r="AY36" s="180">
        <v>740</v>
      </c>
      <c r="BA36" s="277">
        <f t="shared" si="7"/>
        <v>1223</v>
      </c>
      <c r="BB36" s="277">
        <f t="shared" si="8"/>
        <v>1077</v>
      </c>
      <c r="BC36" s="277">
        <f t="shared" si="9"/>
        <v>1078</v>
      </c>
      <c r="BD36" s="277">
        <f t="shared" si="10"/>
        <v>1117</v>
      </c>
      <c r="BE36" s="277">
        <f t="shared" si="11"/>
        <v>1298</v>
      </c>
      <c r="BF36" s="277">
        <f t="shared" si="12"/>
        <v>1425</v>
      </c>
      <c r="BG36" s="277">
        <f t="shared" si="13"/>
        <v>1270</v>
      </c>
      <c r="BH36" s="277">
        <f t="shared" si="14"/>
        <v>1159</v>
      </c>
      <c r="BI36" s="277">
        <f t="shared" si="15"/>
        <v>1183</v>
      </c>
      <c r="BJ36" s="277">
        <f t="shared" si="16"/>
        <v>1135</v>
      </c>
      <c r="BK36" s="277">
        <f t="shared" si="17"/>
        <v>1092</v>
      </c>
      <c r="BL36" s="277">
        <f t="shared" si="18"/>
        <v>972</v>
      </c>
      <c r="BM36" s="277">
        <f t="shared" si="19"/>
        <v>805</v>
      </c>
      <c r="BN36" s="277">
        <f t="shared" si="20"/>
        <v>647</v>
      </c>
      <c r="BO36" s="277">
        <f t="shared" si="21"/>
        <v>464</v>
      </c>
      <c r="BP36" s="277">
        <f t="shared" si="22"/>
        <v>285</v>
      </c>
      <c r="BQ36" s="277">
        <f t="shared" si="23"/>
        <v>342</v>
      </c>
      <c r="BS36" s="131"/>
      <c r="BT36" s="279">
        <f t="shared" si="36"/>
        <v>1513</v>
      </c>
      <c r="BU36" s="279">
        <f t="shared" si="37"/>
        <v>2716</v>
      </c>
      <c r="BV36" s="279">
        <f t="shared" si="38"/>
        <v>1324</v>
      </c>
      <c r="BW36" s="279">
        <f t="shared" si="39"/>
        <v>3178</v>
      </c>
      <c r="BX36" s="279">
        <f t="shared" si="40"/>
        <v>6811</v>
      </c>
      <c r="BY36" s="279">
        <f t="shared" si="41"/>
        <v>2543</v>
      </c>
    </row>
    <row r="37" spans="2:77" s="96" customFormat="1" x14ac:dyDescent="0.25">
      <c r="B37" s="226" t="s">
        <v>23</v>
      </c>
      <c r="C37" s="226" t="s">
        <v>270</v>
      </c>
      <c r="D37" s="230">
        <v>26999</v>
      </c>
      <c r="E37" s="229" t="s">
        <v>49</v>
      </c>
      <c r="F37" s="227" t="s">
        <v>27</v>
      </c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2"/>
      <c r="AQ37" s="232"/>
      <c r="AR37" s="232"/>
      <c r="AS37" s="232"/>
      <c r="AT37" s="233"/>
      <c r="AU37" s="233"/>
      <c r="AV37" s="233"/>
      <c r="AW37" s="233"/>
      <c r="AX37" s="233"/>
      <c r="AY37" s="233"/>
      <c r="BA37" s="277">
        <f t="shared" si="7"/>
        <v>0</v>
      </c>
      <c r="BB37" s="277">
        <f t="shared" si="8"/>
        <v>0</v>
      </c>
      <c r="BC37" s="277">
        <f t="shared" si="9"/>
        <v>0</v>
      </c>
      <c r="BD37" s="277">
        <f t="shared" si="10"/>
        <v>0</v>
      </c>
      <c r="BE37" s="277">
        <f t="shared" si="11"/>
        <v>0</v>
      </c>
      <c r="BF37" s="277">
        <f t="shared" si="12"/>
        <v>0</v>
      </c>
      <c r="BG37" s="277">
        <f t="shared" si="13"/>
        <v>0</v>
      </c>
      <c r="BH37" s="277">
        <f t="shared" si="14"/>
        <v>0</v>
      </c>
      <c r="BI37" s="277">
        <f t="shared" si="15"/>
        <v>0</v>
      </c>
      <c r="BJ37" s="277">
        <f t="shared" si="16"/>
        <v>0</v>
      </c>
      <c r="BK37" s="277">
        <f t="shared" si="17"/>
        <v>0</v>
      </c>
      <c r="BL37" s="277">
        <f t="shared" si="18"/>
        <v>0</v>
      </c>
      <c r="BM37" s="277">
        <f t="shared" si="19"/>
        <v>0</v>
      </c>
      <c r="BN37" s="277">
        <f t="shared" si="20"/>
        <v>0</v>
      </c>
      <c r="BO37" s="277">
        <f t="shared" si="21"/>
        <v>0</v>
      </c>
      <c r="BP37" s="277">
        <f t="shared" si="22"/>
        <v>0</v>
      </c>
      <c r="BQ37" s="277">
        <f t="shared" si="23"/>
        <v>0</v>
      </c>
      <c r="BS37" s="131"/>
      <c r="BT37" s="131"/>
      <c r="BU37" s="131"/>
      <c r="BV37" s="131"/>
      <c r="BW37" s="131"/>
      <c r="BX37" s="131"/>
      <c r="BY37" s="131"/>
    </row>
    <row r="38" spans="2:77" s="96" customFormat="1" x14ac:dyDescent="0.25">
      <c r="B38" s="226" t="s">
        <v>23</v>
      </c>
      <c r="C38" s="226" t="s">
        <v>270</v>
      </c>
      <c r="D38" s="230">
        <v>5853</v>
      </c>
      <c r="E38" s="226" t="s">
        <v>40</v>
      </c>
      <c r="F38" s="227" t="s">
        <v>29</v>
      </c>
      <c r="G38" s="180">
        <v>18329</v>
      </c>
      <c r="H38" s="180">
        <v>1668</v>
      </c>
      <c r="I38" s="180">
        <v>226</v>
      </c>
      <c r="J38" s="180">
        <v>241</v>
      </c>
      <c r="K38" s="180">
        <v>280</v>
      </c>
      <c r="L38" s="180">
        <v>295</v>
      </c>
      <c r="M38" s="180">
        <v>305</v>
      </c>
      <c r="N38" s="180">
        <v>321</v>
      </c>
      <c r="O38" s="180">
        <v>210</v>
      </c>
      <c r="P38" s="180">
        <v>221</v>
      </c>
      <c r="Q38" s="180">
        <v>216</v>
      </c>
      <c r="R38" s="180">
        <v>222</v>
      </c>
      <c r="S38" s="180">
        <v>231</v>
      </c>
      <c r="T38" s="180">
        <v>231</v>
      </c>
      <c r="U38" s="180">
        <v>242</v>
      </c>
      <c r="V38" s="180">
        <v>249</v>
      </c>
      <c r="W38" s="180">
        <v>243</v>
      </c>
      <c r="X38" s="180">
        <v>245</v>
      </c>
      <c r="Y38" s="180">
        <v>237</v>
      </c>
      <c r="Z38" s="180">
        <v>251</v>
      </c>
      <c r="AA38" s="180">
        <v>243</v>
      </c>
      <c r="AB38" s="180">
        <v>261</v>
      </c>
      <c r="AC38" s="180">
        <v>1433</v>
      </c>
      <c r="AD38" s="180">
        <v>1576</v>
      </c>
      <c r="AE38" s="180">
        <v>1405</v>
      </c>
      <c r="AF38" s="180">
        <v>1281</v>
      </c>
      <c r="AG38" s="180">
        <v>1310</v>
      </c>
      <c r="AH38" s="180">
        <v>1259</v>
      </c>
      <c r="AI38" s="180">
        <v>1206</v>
      </c>
      <c r="AJ38" s="180">
        <v>1074</v>
      </c>
      <c r="AK38" s="180">
        <v>888</v>
      </c>
      <c r="AL38" s="180">
        <v>719</v>
      </c>
      <c r="AM38" s="180">
        <v>513</v>
      </c>
      <c r="AN38" s="180">
        <v>317</v>
      </c>
      <c r="AO38" s="180">
        <v>186</v>
      </c>
      <c r="AP38" s="180">
        <v>192</v>
      </c>
      <c r="AQ38" s="180">
        <v>13</v>
      </c>
      <c r="AR38" s="180">
        <v>152</v>
      </c>
      <c r="AS38" s="180">
        <v>152</v>
      </c>
      <c r="AT38" s="180">
        <v>373</v>
      </c>
      <c r="AU38" s="180">
        <v>18107</v>
      </c>
      <c r="AV38" s="180">
        <v>1195</v>
      </c>
      <c r="AW38" s="180">
        <v>1237</v>
      </c>
      <c r="AX38" s="180">
        <v>8264</v>
      </c>
      <c r="AY38" s="180">
        <v>820</v>
      </c>
      <c r="BA38" s="277">
        <f t="shared" si="7"/>
        <v>1347</v>
      </c>
      <c r="BB38" s="277">
        <f t="shared" si="8"/>
        <v>1190</v>
      </c>
      <c r="BC38" s="277">
        <f t="shared" si="9"/>
        <v>1196</v>
      </c>
      <c r="BD38" s="277">
        <f t="shared" si="10"/>
        <v>1237</v>
      </c>
      <c r="BE38" s="277">
        <f t="shared" si="11"/>
        <v>1433</v>
      </c>
      <c r="BF38" s="277">
        <f t="shared" si="12"/>
        <v>1576</v>
      </c>
      <c r="BG38" s="277">
        <f t="shared" si="13"/>
        <v>1405</v>
      </c>
      <c r="BH38" s="277">
        <f t="shared" si="14"/>
        <v>1281</v>
      </c>
      <c r="BI38" s="277">
        <f t="shared" si="15"/>
        <v>1310</v>
      </c>
      <c r="BJ38" s="277">
        <f t="shared" si="16"/>
        <v>1259</v>
      </c>
      <c r="BK38" s="277">
        <f t="shared" si="17"/>
        <v>1206</v>
      </c>
      <c r="BL38" s="277">
        <f t="shared" si="18"/>
        <v>1074</v>
      </c>
      <c r="BM38" s="277">
        <f t="shared" si="19"/>
        <v>888</v>
      </c>
      <c r="BN38" s="277">
        <f t="shared" si="20"/>
        <v>719</v>
      </c>
      <c r="BO38" s="277">
        <f t="shared" si="21"/>
        <v>513</v>
      </c>
      <c r="BP38" s="277">
        <f t="shared" si="22"/>
        <v>317</v>
      </c>
      <c r="BQ38" s="277">
        <f t="shared" si="23"/>
        <v>378</v>
      </c>
      <c r="BS38" s="131"/>
      <c r="BT38" s="279">
        <f t="shared" ref="BT38:BT40" si="42">SUM(I38:N38)</f>
        <v>1668</v>
      </c>
      <c r="BU38" s="279">
        <f t="shared" ref="BU38:BU40" si="43">SUM(I38:T38)</f>
        <v>2999</v>
      </c>
      <c r="BV38" s="279">
        <f t="shared" ref="BV38:BV40" si="44">SUM(U38:Z38)</f>
        <v>1467</v>
      </c>
      <c r="BW38" s="279">
        <f t="shared" ref="BW38:BW40" si="45">SUM(AA38:AD38)</f>
        <v>3513</v>
      </c>
      <c r="BX38" s="279">
        <f t="shared" ref="BX38:BX40" si="46">SUM(AE38:AJ38)</f>
        <v>7535</v>
      </c>
      <c r="BY38" s="279">
        <f t="shared" ref="BY38:BY40" si="47">SUM(AK38:AP38)</f>
        <v>2815</v>
      </c>
    </row>
    <row r="39" spans="2:77" s="96" customFormat="1" x14ac:dyDescent="0.25">
      <c r="B39" s="226" t="s">
        <v>23</v>
      </c>
      <c r="C39" s="226" t="s">
        <v>270</v>
      </c>
      <c r="D39" s="230">
        <v>5856</v>
      </c>
      <c r="E39" s="226" t="s">
        <v>43</v>
      </c>
      <c r="F39" s="227" t="s">
        <v>29</v>
      </c>
      <c r="G39" s="180">
        <v>17221</v>
      </c>
      <c r="H39" s="180">
        <v>1571</v>
      </c>
      <c r="I39" s="180">
        <v>213</v>
      </c>
      <c r="J39" s="180">
        <v>227</v>
      </c>
      <c r="K39" s="180">
        <v>264</v>
      </c>
      <c r="L39" s="180">
        <v>278</v>
      </c>
      <c r="M39" s="180">
        <v>287</v>
      </c>
      <c r="N39" s="180">
        <v>302</v>
      </c>
      <c r="O39" s="180">
        <v>198</v>
      </c>
      <c r="P39" s="180">
        <v>208</v>
      </c>
      <c r="Q39" s="180">
        <v>202</v>
      </c>
      <c r="R39" s="180">
        <v>209</v>
      </c>
      <c r="S39" s="180">
        <v>217</v>
      </c>
      <c r="T39" s="180">
        <v>216</v>
      </c>
      <c r="U39" s="180">
        <v>227</v>
      </c>
      <c r="V39" s="180">
        <v>234</v>
      </c>
      <c r="W39" s="180">
        <v>228</v>
      </c>
      <c r="X39" s="180">
        <v>230</v>
      </c>
      <c r="Y39" s="180">
        <v>223</v>
      </c>
      <c r="Z39" s="180">
        <v>235</v>
      </c>
      <c r="AA39" s="180">
        <v>228</v>
      </c>
      <c r="AB39" s="180">
        <v>245</v>
      </c>
      <c r="AC39" s="180">
        <v>1347</v>
      </c>
      <c r="AD39" s="180">
        <v>1480</v>
      </c>
      <c r="AE39" s="180">
        <v>1320</v>
      </c>
      <c r="AF39" s="180">
        <v>1204</v>
      </c>
      <c r="AG39" s="180">
        <v>1231</v>
      </c>
      <c r="AH39" s="180">
        <v>1183</v>
      </c>
      <c r="AI39" s="180">
        <v>1132</v>
      </c>
      <c r="AJ39" s="180">
        <v>1010</v>
      </c>
      <c r="AK39" s="180">
        <v>834</v>
      </c>
      <c r="AL39" s="180">
        <v>675</v>
      </c>
      <c r="AM39" s="180">
        <v>482</v>
      </c>
      <c r="AN39" s="180">
        <v>297</v>
      </c>
      <c r="AO39" s="180">
        <v>175</v>
      </c>
      <c r="AP39" s="180">
        <v>180</v>
      </c>
      <c r="AQ39" s="180">
        <v>12</v>
      </c>
      <c r="AR39" s="180">
        <v>143</v>
      </c>
      <c r="AS39" s="180">
        <v>142</v>
      </c>
      <c r="AT39" s="180">
        <v>350</v>
      </c>
      <c r="AU39" s="180">
        <v>17010</v>
      </c>
      <c r="AV39" s="180">
        <v>1122</v>
      </c>
      <c r="AW39" s="180">
        <v>1162</v>
      </c>
      <c r="AX39" s="180">
        <v>7763</v>
      </c>
      <c r="AY39" s="180">
        <v>770</v>
      </c>
      <c r="BA39" s="277">
        <f t="shared" si="7"/>
        <v>1269</v>
      </c>
      <c r="BB39" s="277">
        <f t="shared" si="8"/>
        <v>1119</v>
      </c>
      <c r="BC39" s="277">
        <f t="shared" si="9"/>
        <v>1122</v>
      </c>
      <c r="BD39" s="277">
        <f t="shared" si="10"/>
        <v>1161</v>
      </c>
      <c r="BE39" s="277">
        <f t="shared" si="11"/>
        <v>1347</v>
      </c>
      <c r="BF39" s="277">
        <f t="shared" si="12"/>
        <v>1480</v>
      </c>
      <c r="BG39" s="277">
        <f t="shared" si="13"/>
        <v>1320</v>
      </c>
      <c r="BH39" s="277">
        <f t="shared" si="14"/>
        <v>1204</v>
      </c>
      <c r="BI39" s="277">
        <f t="shared" si="15"/>
        <v>1231</v>
      </c>
      <c r="BJ39" s="277">
        <f t="shared" si="16"/>
        <v>1183</v>
      </c>
      <c r="BK39" s="277">
        <f t="shared" si="17"/>
        <v>1132</v>
      </c>
      <c r="BL39" s="277">
        <f t="shared" si="18"/>
        <v>1010</v>
      </c>
      <c r="BM39" s="277">
        <f t="shared" si="19"/>
        <v>834</v>
      </c>
      <c r="BN39" s="277">
        <f t="shared" si="20"/>
        <v>675</v>
      </c>
      <c r="BO39" s="277">
        <f t="shared" si="21"/>
        <v>482</v>
      </c>
      <c r="BP39" s="277">
        <f t="shared" si="22"/>
        <v>297</v>
      </c>
      <c r="BQ39" s="277">
        <f t="shared" si="23"/>
        <v>355</v>
      </c>
      <c r="BS39" s="131"/>
      <c r="BT39" s="279">
        <f t="shared" si="42"/>
        <v>1571</v>
      </c>
      <c r="BU39" s="279">
        <f t="shared" si="43"/>
        <v>2821</v>
      </c>
      <c r="BV39" s="279">
        <f t="shared" si="44"/>
        <v>1377</v>
      </c>
      <c r="BW39" s="279">
        <f t="shared" si="45"/>
        <v>3300</v>
      </c>
      <c r="BX39" s="279">
        <f t="shared" si="46"/>
        <v>7080</v>
      </c>
      <c r="BY39" s="279">
        <f t="shared" si="47"/>
        <v>2643</v>
      </c>
    </row>
    <row r="40" spans="2:77" s="96" customFormat="1" ht="15.75" thickBot="1" x14ac:dyDescent="0.3">
      <c r="B40" s="150" t="s">
        <v>23</v>
      </c>
      <c r="C40" s="150" t="s">
        <v>270</v>
      </c>
      <c r="D40" s="230">
        <v>5857</v>
      </c>
      <c r="E40" s="150" t="s">
        <v>44</v>
      </c>
      <c r="F40" s="227" t="s">
        <v>27</v>
      </c>
      <c r="G40" s="180">
        <v>15758</v>
      </c>
      <c r="H40" s="180">
        <v>1434</v>
      </c>
      <c r="I40" s="180">
        <v>194</v>
      </c>
      <c r="J40" s="180">
        <v>208</v>
      </c>
      <c r="K40" s="180">
        <v>241</v>
      </c>
      <c r="L40" s="180">
        <v>253</v>
      </c>
      <c r="M40" s="180">
        <v>262</v>
      </c>
      <c r="N40" s="180">
        <v>276</v>
      </c>
      <c r="O40" s="180">
        <v>180</v>
      </c>
      <c r="P40" s="180">
        <v>190</v>
      </c>
      <c r="Q40" s="180">
        <v>185</v>
      </c>
      <c r="R40" s="180">
        <v>191</v>
      </c>
      <c r="S40" s="180">
        <v>199</v>
      </c>
      <c r="T40" s="180">
        <v>198</v>
      </c>
      <c r="U40" s="180">
        <v>208</v>
      </c>
      <c r="V40" s="180">
        <v>214</v>
      </c>
      <c r="W40" s="180">
        <v>209</v>
      </c>
      <c r="X40" s="180">
        <v>211</v>
      </c>
      <c r="Y40" s="180">
        <v>204</v>
      </c>
      <c r="Z40" s="180">
        <v>216</v>
      </c>
      <c r="AA40" s="180">
        <v>209</v>
      </c>
      <c r="AB40" s="180">
        <v>224</v>
      </c>
      <c r="AC40" s="180">
        <v>1233</v>
      </c>
      <c r="AD40" s="180">
        <v>1355</v>
      </c>
      <c r="AE40" s="180">
        <v>1208</v>
      </c>
      <c r="AF40" s="180">
        <v>1102</v>
      </c>
      <c r="AG40" s="180">
        <v>1126</v>
      </c>
      <c r="AH40" s="180">
        <v>1083</v>
      </c>
      <c r="AI40" s="180">
        <v>1036</v>
      </c>
      <c r="AJ40" s="180">
        <v>923</v>
      </c>
      <c r="AK40" s="180">
        <v>764</v>
      </c>
      <c r="AL40" s="180">
        <v>617</v>
      </c>
      <c r="AM40" s="180">
        <v>441</v>
      </c>
      <c r="AN40" s="180">
        <v>272</v>
      </c>
      <c r="AO40" s="180">
        <v>160</v>
      </c>
      <c r="AP40" s="180">
        <v>166</v>
      </c>
      <c r="AQ40" s="180">
        <v>11</v>
      </c>
      <c r="AR40" s="180">
        <v>131</v>
      </c>
      <c r="AS40" s="180">
        <v>131</v>
      </c>
      <c r="AT40" s="180">
        <v>320</v>
      </c>
      <c r="AU40" s="180">
        <v>15566</v>
      </c>
      <c r="AV40" s="180">
        <v>1027</v>
      </c>
      <c r="AW40" s="180">
        <v>1064</v>
      </c>
      <c r="AX40" s="180">
        <v>7104</v>
      </c>
      <c r="AY40" s="180">
        <v>705</v>
      </c>
      <c r="BA40" s="277">
        <f t="shared" si="7"/>
        <v>1158</v>
      </c>
      <c r="BB40" s="277">
        <f t="shared" si="8"/>
        <v>1022</v>
      </c>
      <c r="BC40" s="277">
        <f t="shared" si="9"/>
        <v>1028</v>
      </c>
      <c r="BD40" s="277">
        <f t="shared" si="10"/>
        <v>1064</v>
      </c>
      <c r="BE40" s="277">
        <f t="shared" si="11"/>
        <v>1233</v>
      </c>
      <c r="BF40" s="277">
        <f t="shared" si="12"/>
        <v>1355</v>
      </c>
      <c r="BG40" s="277">
        <f t="shared" si="13"/>
        <v>1208</v>
      </c>
      <c r="BH40" s="277">
        <f t="shared" si="14"/>
        <v>1102</v>
      </c>
      <c r="BI40" s="277">
        <f t="shared" si="15"/>
        <v>1126</v>
      </c>
      <c r="BJ40" s="277">
        <f t="shared" si="16"/>
        <v>1083</v>
      </c>
      <c r="BK40" s="277">
        <f t="shared" si="17"/>
        <v>1036</v>
      </c>
      <c r="BL40" s="277">
        <f t="shared" si="18"/>
        <v>923</v>
      </c>
      <c r="BM40" s="277">
        <f t="shared" si="19"/>
        <v>764</v>
      </c>
      <c r="BN40" s="277">
        <f t="shared" si="20"/>
        <v>617</v>
      </c>
      <c r="BO40" s="277">
        <f t="shared" si="21"/>
        <v>441</v>
      </c>
      <c r="BP40" s="277">
        <f t="shared" si="22"/>
        <v>272</v>
      </c>
      <c r="BQ40" s="277">
        <f t="shared" si="23"/>
        <v>326</v>
      </c>
      <c r="BS40" s="131"/>
      <c r="BT40" s="279">
        <f t="shared" si="42"/>
        <v>1434</v>
      </c>
      <c r="BU40" s="279">
        <f t="shared" si="43"/>
        <v>2577</v>
      </c>
      <c r="BV40" s="279">
        <f t="shared" si="44"/>
        <v>1262</v>
      </c>
      <c r="BW40" s="279">
        <f t="shared" si="45"/>
        <v>3021</v>
      </c>
      <c r="BX40" s="279">
        <f t="shared" si="46"/>
        <v>6478</v>
      </c>
      <c r="BY40" s="279">
        <f t="shared" si="47"/>
        <v>2420</v>
      </c>
    </row>
    <row r="41" spans="2:77" s="96" customFormat="1" ht="15.75" thickBot="1" x14ac:dyDescent="0.3">
      <c r="B41" s="166" t="s">
        <v>0</v>
      </c>
      <c r="C41" s="167" t="s">
        <v>269</v>
      </c>
      <c r="D41" s="144" t="s">
        <v>1</v>
      </c>
      <c r="E41" s="144" t="s">
        <v>188</v>
      </c>
      <c r="F41" s="145"/>
      <c r="G41" s="179">
        <v>162353</v>
      </c>
      <c r="H41" s="179">
        <v>12809</v>
      </c>
      <c r="I41" s="179">
        <v>1727</v>
      </c>
      <c r="J41" s="179">
        <v>1957</v>
      </c>
      <c r="K41" s="179">
        <v>2111</v>
      </c>
      <c r="L41" s="179">
        <v>2248</v>
      </c>
      <c r="M41" s="179">
        <v>2353</v>
      </c>
      <c r="N41" s="179">
        <v>2413</v>
      </c>
      <c r="O41" s="179">
        <v>2047</v>
      </c>
      <c r="P41" s="179">
        <v>2000</v>
      </c>
      <c r="Q41" s="179">
        <v>1971</v>
      </c>
      <c r="R41" s="179">
        <v>2058</v>
      </c>
      <c r="S41" s="179">
        <v>2086</v>
      </c>
      <c r="T41" s="179">
        <v>2133</v>
      </c>
      <c r="U41" s="179">
        <v>2097</v>
      </c>
      <c r="V41" s="179">
        <v>2049</v>
      </c>
      <c r="W41" s="179">
        <v>2072</v>
      </c>
      <c r="X41" s="179">
        <v>2090</v>
      </c>
      <c r="Y41" s="179">
        <v>2078</v>
      </c>
      <c r="Z41" s="179">
        <v>2079</v>
      </c>
      <c r="AA41" s="179">
        <v>2232</v>
      </c>
      <c r="AB41" s="179">
        <v>2354</v>
      </c>
      <c r="AC41" s="179">
        <v>13399</v>
      </c>
      <c r="AD41" s="179">
        <v>14154</v>
      </c>
      <c r="AE41" s="179">
        <v>12793</v>
      </c>
      <c r="AF41" s="179">
        <v>12616</v>
      </c>
      <c r="AG41" s="179">
        <v>12198</v>
      </c>
      <c r="AH41" s="179">
        <v>11671</v>
      </c>
      <c r="AI41" s="179">
        <v>10791</v>
      </c>
      <c r="AJ41" s="179">
        <v>9227</v>
      </c>
      <c r="AK41" s="179">
        <v>7321</v>
      </c>
      <c r="AL41" s="179">
        <v>5696</v>
      </c>
      <c r="AM41" s="179">
        <v>4136</v>
      </c>
      <c r="AN41" s="179">
        <v>2804</v>
      </c>
      <c r="AO41" s="179">
        <v>1720</v>
      </c>
      <c r="AP41" s="179">
        <v>1672</v>
      </c>
      <c r="AQ41" s="179">
        <v>124</v>
      </c>
      <c r="AR41" s="179">
        <v>1487</v>
      </c>
      <c r="AS41" s="179">
        <v>1541</v>
      </c>
      <c r="AT41" s="179">
        <v>3217</v>
      </c>
      <c r="AU41" s="179">
        <v>162589</v>
      </c>
      <c r="AV41" s="179">
        <v>10440</v>
      </c>
      <c r="AW41" s="179">
        <v>10831</v>
      </c>
      <c r="AX41" s="179">
        <v>76832</v>
      </c>
      <c r="AY41" s="179">
        <v>6483</v>
      </c>
      <c r="BA41" s="275">
        <f t="shared" ref="BA41:BQ41" si="48">SUM(BA42:BA52)</f>
        <v>10396</v>
      </c>
      <c r="BB41" s="275">
        <f t="shared" si="48"/>
        <v>10489</v>
      </c>
      <c r="BC41" s="275">
        <f t="shared" si="48"/>
        <v>10437</v>
      </c>
      <c r="BD41" s="275">
        <f t="shared" si="48"/>
        <v>10833</v>
      </c>
      <c r="BE41" s="275">
        <f t="shared" si="48"/>
        <v>13399</v>
      </c>
      <c r="BF41" s="275">
        <f t="shared" si="48"/>
        <v>14154</v>
      </c>
      <c r="BG41" s="275">
        <f t="shared" si="48"/>
        <v>12793</v>
      </c>
      <c r="BH41" s="275">
        <f t="shared" si="48"/>
        <v>12616</v>
      </c>
      <c r="BI41" s="275">
        <f t="shared" si="48"/>
        <v>12198</v>
      </c>
      <c r="BJ41" s="275">
        <f t="shared" si="48"/>
        <v>11671</v>
      </c>
      <c r="BK41" s="275">
        <f t="shared" si="48"/>
        <v>10791</v>
      </c>
      <c r="BL41" s="275">
        <f t="shared" si="48"/>
        <v>9227</v>
      </c>
      <c r="BM41" s="275">
        <f t="shared" si="48"/>
        <v>7321</v>
      </c>
      <c r="BN41" s="275">
        <f t="shared" si="48"/>
        <v>5696</v>
      </c>
      <c r="BO41" s="275">
        <f t="shared" si="48"/>
        <v>4136</v>
      </c>
      <c r="BP41" s="275">
        <f t="shared" si="48"/>
        <v>2804</v>
      </c>
      <c r="BQ41" s="275">
        <f t="shared" si="48"/>
        <v>3392</v>
      </c>
      <c r="BS41" s="275">
        <f t="shared" ref="BS41:BY41" si="49">SUM(BS42:BS52)</f>
        <v>0</v>
      </c>
      <c r="BT41" s="275">
        <f t="shared" si="49"/>
        <v>12809</v>
      </c>
      <c r="BU41" s="275">
        <f t="shared" si="49"/>
        <v>25104</v>
      </c>
      <c r="BV41" s="275">
        <f t="shared" si="49"/>
        <v>12465</v>
      </c>
      <c r="BW41" s="275">
        <f t="shared" si="49"/>
        <v>32139</v>
      </c>
      <c r="BX41" s="275">
        <f t="shared" si="49"/>
        <v>69296</v>
      </c>
      <c r="BY41" s="275">
        <f t="shared" si="49"/>
        <v>23349</v>
      </c>
    </row>
    <row r="42" spans="2:77" s="96" customFormat="1" x14ac:dyDescent="0.25">
      <c r="B42" s="146" t="s">
        <v>14</v>
      </c>
      <c r="C42" s="147" t="s">
        <v>273</v>
      </c>
      <c r="D42" s="158">
        <v>5931</v>
      </c>
      <c r="E42" s="147" t="s">
        <v>56</v>
      </c>
      <c r="F42" s="148" t="s">
        <v>27</v>
      </c>
      <c r="G42" s="180">
        <v>12078</v>
      </c>
      <c r="H42" s="180">
        <v>953</v>
      </c>
      <c r="I42" s="180">
        <v>129</v>
      </c>
      <c r="J42" s="180">
        <v>145</v>
      </c>
      <c r="K42" s="180">
        <v>157</v>
      </c>
      <c r="L42" s="180">
        <v>167</v>
      </c>
      <c r="M42" s="180">
        <v>175</v>
      </c>
      <c r="N42" s="180">
        <v>180</v>
      </c>
      <c r="O42" s="180">
        <v>152</v>
      </c>
      <c r="P42" s="180">
        <v>149</v>
      </c>
      <c r="Q42" s="180">
        <v>147</v>
      </c>
      <c r="R42" s="180">
        <v>153</v>
      </c>
      <c r="S42" s="180">
        <v>156</v>
      </c>
      <c r="T42" s="180">
        <v>158</v>
      </c>
      <c r="U42" s="180">
        <v>156</v>
      </c>
      <c r="V42" s="180">
        <v>152</v>
      </c>
      <c r="W42" s="180">
        <v>154</v>
      </c>
      <c r="X42" s="180">
        <v>155</v>
      </c>
      <c r="Y42" s="180">
        <v>155</v>
      </c>
      <c r="Z42" s="180">
        <v>155</v>
      </c>
      <c r="AA42" s="180">
        <v>166</v>
      </c>
      <c r="AB42" s="180">
        <v>175</v>
      </c>
      <c r="AC42" s="180">
        <v>997</v>
      </c>
      <c r="AD42" s="180">
        <v>1053</v>
      </c>
      <c r="AE42" s="180">
        <v>952</v>
      </c>
      <c r="AF42" s="180">
        <v>939</v>
      </c>
      <c r="AG42" s="180">
        <v>907</v>
      </c>
      <c r="AH42" s="180">
        <v>868</v>
      </c>
      <c r="AI42" s="180">
        <v>803</v>
      </c>
      <c r="AJ42" s="180">
        <v>687</v>
      </c>
      <c r="AK42" s="180">
        <v>545</v>
      </c>
      <c r="AL42" s="180">
        <v>423</v>
      </c>
      <c r="AM42" s="180">
        <v>308</v>
      </c>
      <c r="AN42" s="180">
        <v>208</v>
      </c>
      <c r="AO42" s="180">
        <v>128</v>
      </c>
      <c r="AP42" s="180">
        <v>124</v>
      </c>
      <c r="AQ42" s="180">
        <v>9</v>
      </c>
      <c r="AR42" s="180">
        <v>111</v>
      </c>
      <c r="AS42" s="180">
        <v>115</v>
      </c>
      <c r="AT42" s="180">
        <v>239</v>
      </c>
      <c r="AU42" s="180">
        <v>12096</v>
      </c>
      <c r="AV42" s="180">
        <v>777</v>
      </c>
      <c r="AW42" s="180">
        <v>806</v>
      </c>
      <c r="AX42" s="180">
        <v>5716</v>
      </c>
      <c r="AY42" s="180">
        <v>482</v>
      </c>
      <c r="BA42" s="277">
        <f t="shared" ref="BA42:BA50" si="50">SUM(I42:M42)</f>
        <v>773</v>
      </c>
      <c r="BB42" s="277">
        <f t="shared" ref="BB42:BB50" si="51">SUM(N42:R42)</f>
        <v>781</v>
      </c>
      <c r="BC42" s="277">
        <f t="shared" ref="BC42:BC50" si="52">SUM(S42:W42)</f>
        <v>776</v>
      </c>
      <c r="BD42" s="277">
        <f t="shared" ref="BD42:BD50" si="53">SUM(X42:AB42)</f>
        <v>806</v>
      </c>
      <c r="BE42" s="277">
        <f t="shared" ref="BE42:BE50" si="54">+AC42</f>
        <v>997</v>
      </c>
      <c r="BF42" s="277">
        <f t="shared" ref="BF42:BF50" si="55">+AD42</f>
        <v>1053</v>
      </c>
      <c r="BG42" s="277">
        <f t="shared" ref="BG42:BG50" si="56">+AE42</f>
        <v>952</v>
      </c>
      <c r="BH42" s="277">
        <f t="shared" ref="BH42:BH50" si="57">+AF42</f>
        <v>939</v>
      </c>
      <c r="BI42" s="277">
        <f t="shared" ref="BI42:BI50" si="58">+AG42</f>
        <v>907</v>
      </c>
      <c r="BJ42" s="277">
        <f t="shared" ref="BJ42:BJ50" si="59">+AH42</f>
        <v>868</v>
      </c>
      <c r="BK42" s="277">
        <f t="shared" ref="BK42:BK50" si="60">+AI42</f>
        <v>803</v>
      </c>
      <c r="BL42" s="277">
        <f t="shared" ref="BL42:BL50" si="61">+AJ42</f>
        <v>687</v>
      </c>
      <c r="BM42" s="277">
        <f t="shared" ref="BM42:BM50" si="62">+AK42</f>
        <v>545</v>
      </c>
      <c r="BN42" s="277">
        <f t="shared" ref="BN42:BN50" si="63">+AL42</f>
        <v>423</v>
      </c>
      <c r="BO42" s="277">
        <f t="shared" ref="BO42:BO50" si="64">+AM42</f>
        <v>308</v>
      </c>
      <c r="BP42" s="277">
        <f t="shared" ref="BP42:BP50" si="65">+AN42</f>
        <v>208</v>
      </c>
      <c r="BQ42" s="277">
        <f t="shared" ref="BQ42:BQ50" si="66">+AO42+AP42</f>
        <v>252</v>
      </c>
      <c r="BS42" s="131"/>
      <c r="BT42" s="279">
        <f t="shared" ref="BT42:BT50" si="67">SUM(I42:N42)</f>
        <v>953</v>
      </c>
      <c r="BU42" s="279">
        <f t="shared" ref="BU42:BU50" si="68">SUM(I42:T42)</f>
        <v>1868</v>
      </c>
      <c r="BV42" s="279">
        <f t="shared" ref="BV42:BV50" si="69">SUM(U42:Z42)</f>
        <v>927</v>
      </c>
      <c r="BW42" s="279">
        <f t="shared" ref="BW42:BW50" si="70">SUM(AA42:AD42)</f>
        <v>2391</v>
      </c>
      <c r="BX42" s="279">
        <f t="shared" ref="BX42:BX50" si="71">SUM(AE42:AJ42)</f>
        <v>5156</v>
      </c>
      <c r="BY42" s="279">
        <f t="shared" ref="BY42:BY50" si="72">SUM(AK42:AP42)</f>
        <v>1736</v>
      </c>
    </row>
    <row r="43" spans="2:77" s="96" customFormat="1" x14ac:dyDescent="0.25">
      <c r="B43" s="228" t="s">
        <v>14</v>
      </c>
      <c r="C43" s="147" t="s">
        <v>273</v>
      </c>
      <c r="D43" s="230">
        <v>5926</v>
      </c>
      <c r="E43" s="226" t="s">
        <v>53</v>
      </c>
      <c r="F43" s="227" t="s">
        <v>29</v>
      </c>
      <c r="G43" s="180">
        <v>20408</v>
      </c>
      <c r="H43" s="180">
        <v>1609</v>
      </c>
      <c r="I43" s="180">
        <v>217</v>
      </c>
      <c r="J43" s="180">
        <v>246</v>
      </c>
      <c r="K43" s="180">
        <v>265</v>
      </c>
      <c r="L43" s="180">
        <v>283</v>
      </c>
      <c r="M43" s="180">
        <v>295</v>
      </c>
      <c r="N43" s="180">
        <v>303</v>
      </c>
      <c r="O43" s="180">
        <v>257</v>
      </c>
      <c r="P43" s="180">
        <v>252</v>
      </c>
      <c r="Q43" s="180">
        <v>247</v>
      </c>
      <c r="R43" s="180">
        <v>259</v>
      </c>
      <c r="S43" s="180">
        <v>262</v>
      </c>
      <c r="T43" s="180">
        <v>268</v>
      </c>
      <c r="U43" s="180">
        <v>264</v>
      </c>
      <c r="V43" s="180">
        <v>258</v>
      </c>
      <c r="W43" s="180">
        <v>260</v>
      </c>
      <c r="X43" s="180">
        <v>263</v>
      </c>
      <c r="Y43" s="180">
        <v>261</v>
      </c>
      <c r="Z43" s="180">
        <v>262</v>
      </c>
      <c r="AA43" s="180">
        <v>281</v>
      </c>
      <c r="AB43" s="180">
        <v>296</v>
      </c>
      <c r="AC43" s="180">
        <v>1684</v>
      </c>
      <c r="AD43" s="180">
        <v>1779</v>
      </c>
      <c r="AE43" s="180">
        <v>1607</v>
      </c>
      <c r="AF43" s="180">
        <v>1586</v>
      </c>
      <c r="AG43" s="180">
        <v>1533</v>
      </c>
      <c r="AH43" s="180">
        <v>1467</v>
      </c>
      <c r="AI43" s="180">
        <v>1357</v>
      </c>
      <c r="AJ43" s="180">
        <v>1159</v>
      </c>
      <c r="AK43" s="180">
        <v>920</v>
      </c>
      <c r="AL43" s="180">
        <v>716</v>
      </c>
      <c r="AM43" s="180">
        <v>520</v>
      </c>
      <c r="AN43" s="180">
        <v>353</v>
      </c>
      <c r="AO43" s="180">
        <v>217</v>
      </c>
      <c r="AP43" s="180">
        <v>211</v>
      </c>
      <c r="AQ43" s="180">
        <v>16</v>
      </c>
      <c r="AR43" s="180">
        <v>187</v>
      </c>
      <c r="AS43" s="180">
        <v>194</v>
      </c>
      <c r="AT43" s="180">
        <v>404</v>
      </c>
      <c r="AU43" s="180">
        <v>20434</v>
      </c>
      <c r="AV43" s="180">
        <v>1312</v>
      </c>
      <c r="AW43" s="180">
        <v>1361</v>
      </c>
      <c r="AX43" s="180">
        <v>9656</v>
      </c>
      <c r="AY43" s="180">
        <v>815</v>
      </c>
      <c r="BA43" s="277">
        <f t="shared" si="50"/>
        <v>1306</v>
      </c>
      <c r="BB43" s="277">
        <f t="shared" si="51"/>
        <v>1318</v>
      </c>
      <c r="BC43" s="277">
        <f t="shared" si="52"/>
        <v>1312</v>
      </c>
      <c r="BD43" s="277">
        <f t="shared" si="53"/>
        <v>1363</v>
      </c>
      <c r="BE43" s="277">
        <f t="shared" si="54"/>
        <v>1684</v>
      </c>
      <c r="BF43" s="277">
        <f t="shared" si="55"/>
        <v>1779</v>
      </c>
      <c r="BG43" s="277">
        <f t="shared" si="56"/>
        <v>1607</v>
      </c>
      <c r="BH43" s="277">
        <f t="shared" si="57"/>
        <v>1586</v>
      </c>
      <c r="BI43" s="277">
        <f t="shared" si="58"/>
        <v>1533</v>
      </c>
      <c r="BJ43" s="277">
        <f t="shared" si="59"/>
        <v>1467</v>
      </c>
      <c r="BK43" s="277">
        <f t="shared" si="60"/>
        <v>1357</v>
      </c>
      <c r="BL43" s="277">
        <f t="shared" si="61"/>
        <v>1159</v>
      </c>
      <c r="BM43" s="277">
        <f t="shared" si="62"/>
        <v>920</v>
      </c>
      <c r="BN43" s="277">
        <f t="shared" si="63"/>
        <v>716</v>
      </c>
      <c r="BO43" s="277">
        <f t="shared" si="64"/>
        <v>520</v>
      </c>
      <c r="BP43" s="277">
        <f t="shared" si="65"/>
        <v>353</v>
      </c>
      <c r="BQ43" s="277">
        <f t="shared" si="66"/>
        <v>428</v>
      </c>
      <c r="BS43" s="131"/>
      <c r="BT43" s="279">
        <f t="shared" si="67"/>
        <v>1609</v>
      </c>
      <c r="BU43" s="279">
        <f t="shared" si="68"/>
        <v>3154</v>
      </c>
      <c r="BV43" s="279">
        <f t="shared" si="69"/>
        <v>1568</v>
      </c>
      <c r="BW43" s="279">
        <f t="shared" si="70"/>
        <v>4040</v>
      </c>
      <c r="BX43" s="279">
        <f t="shared" si="71"/>
        <v>8709</v>
      </c>
      <c r="BY43" s="279">
        <f t="shared" si="72"/>
        <v>2937</v>
      </c>
    </row>
    <row r="44" spans="2:77" s="96" customFormat="1" x14ac:dyDescent="0.25">
      <c r="B44" s="228" t="s">
        <v>14</v>
      </c>
      <c r="C44" s="147" t="s">
        <v>273</v>
      </c>
      <c r="D44" s="230">
        <v>5928</v>
      </c>
      <c r="E44" s="226" t="s">
        <v>55</v>
      </c>
      <c r="F44" s="227" t="s">
        <v>29</v>
      </c>
      <c r="G44" s="180">
        <v>22367</v>
      </c>
      <c r="H44" s="180">
        <v>1764</v>
      </c>
      <c r="I44" s="180">
        <v>238</v>
      </c>
      <c r="J44" s="180">
        <v>269</v>
      </c>
      <c r="K44" s="180">
        <v>291</v>
      </c>
      <c r="L44" s="180">
        <v>310</v>
      </c>
      <c r="M44" s="180">
        <v>324</v>
      </c>
      <c r="N44" s="180">
        <v>332</v>
      </c>
      <c r="O44" s="180">
        <v>282</v>
      </c>
      <c r="P44" s="180">
        <v>276</v>
      </c>
      <c r="Q44" s="180">
        <v>272</v>
      </c>
      <c r="R44" s="180">
        <v>284</v>
      </c>
      <c r="S44" s="180">
        <v>287</v>
      </c>
      <c r="T44" s="180">
        <v>294</v>
      </c>
      <c r="U44" s="180">
        <v>289</v>
      </c>
      <c r="V44" s="180">
        <v>282</v>
      </c>
      <c r="W44" s="180">
        <v>285</v>
      </c>
      <c r="X44" s="180">
        <v>288</v>
      </c>
      <c r="Y44" s="180">
        <v>287</v>
      </c>
      <c r="Z44" s="180">
        <v>286</v>
      </c>
      <c r="AA44" s="180">
        <v>307</v>
      </c>
      <c r="AB44" s="180">
        <v>325</v>
      </c>
      <c r="AC44" s="180">
        <v>1846</v>
      </c>
      <c r="AD44" s="180">
        <v>1950</v>
      </c>
      <c r="AE44" s="180">
        <v>1763</v>
      </c>
      <c r="AF44" s="180">
        <v>1738</v>
      </c>
      <c r="AG44" s="180">
        <v>1681</v>
      </c>
      <c r="AH44" s="180">
        <v>1608</v>
      </c>
      <c r="AI44" s="180">
        <v>1486</v>
      </c>
      <c r="AJ44" s="180">
        <v>1271</v>
      </c>
      <c r="AK44" s="180">
        <v>1009</v>
      </c>
      <c r="AL44" s="180">
        <v>785</v>
      </c>
      <c r="AM44" s="180">
        <v>569</v>
      </c>
      <c r="AN44" s="180">
        <v>386</v>
      </c>
      <c r="AO44" s="180">
        <v>237</v>
      </c>
      <c r="AP44" s="180">
        <v>230</v>
      </c>
      <c r="AQ44" s="180">
        <v>17</v>
      </c>
      <c r="AR44" s="180">
        <v>205</v>
      </c>
      <c r="AS44" s="180">
        <v>212</v>
      </c>
      <c r="AT44" s="180">
        <v>443</v>
      </c>
      <c r="AU44" s="180">
        <v>22397</v>
      </c>
      <c r="AV44" s="180">
        <v>1438</v>
      </c>
      <c r="AW44" s="180">
        <v>1492</v>
      </c>
      <c r="AX44" s="180">
        <v>10584</v>
      </c>
      <c r="AY44" s="180">
        <v>893</v>
      </c>
      <c r="BA44" s="277">
        <f t="shared" si="50"/>
        <v>1432</v>
      </c>
      <c r="BB44" s="277">
        <f t="shared" si="51"/>
        <v>1446</v>
      </c>
      <c r="BC44" s="277">
        <f t="shared" si="52"/>
        <v>1437</v>
      </c>
      <c r="BD44" s="277">
        <f t="shared" si="53"/>
        <v>1493</v>
      </c>
      <c r="BE44" s="277">
        <f t="shared" si="54"/>
        <v>1846</v>
      </c>
      <c r="BF44" s="277">
        <f t="shared" si="55"/>
        <v>1950</v>
      </c>
      <c r="BG44" s="277">
        <f t="shared" si="56"/>
        <v>1763</v>
      </c>
      <c r="BH44" s="277">
        <f t="shared" si="57"/>
        <v>1738</v>
      </c>
      <c r="BI44" s="277">
        <f t="shared" si="58"/>
        <v>1681</v>
      </c>
      <c r="BJ44" s="277">
        <f t="shared" si="59"/>
        <v>1608</v>
      </c>
      <c r="BK44" s="277">
        <f t="shared" si="60"/>
        <v>1486</v>
      </c>
      <c r="BL44" s="277">
        <f t="shared" si="61"/>
        <v>1271</v>
      </c>
      <c r="BM44" s="277">
        <f t="shared" si="62"/>
        <v>1009</v>
      </c>
      <c r="BN44" s="277">
        <f t="shared" si="63"/>
        <v>785</v>
      </c>
      <c r="BO44" s="277">
        <f t="shared" si="64"/>
        <v>569</v>
      </c>
      <c r="BP44" s="277">
        <f t="shared" si="65"/>
        <v>386</v>
      </c>
      <c r="BQ44" s="277">
        <f t="shared" si="66"/>
        <v>467</v>
      </c>
      <c r="BS44" s="131"/>
      <c r="BT44" s="279">
        <f t="shared" si="67"/>
        <v>1764</v>
      </c>
      <c r="BU44" s="279">
        <f t="shared" si="68"/>
        <v>3459</v>
      </c>
      <c r="BV44" s="279">
        <f t="shared" si="69"/>
        <v>1717</v>
      </c>
      <c r="BW44" s="279">
        <f t="shared" si="70"/>
        <v>4428</v>
      </c>
      <c r="BX44" s="279">
        <f t="shared" si="71"/>
        <v>9547</v>
      </c>
      <c r="BY44" s="279">
        <f t="shared" si="72"/>
        <v>3216</v>
      </c>
    </row>
    <row r="45" spans="2:77" s="96" customFormat="1" x14ac:dyDescent="0.25">
      <c r="B45" s="228" t="s">
        <v>14</v>
      </c>
      <c r="C45" s="147" t="s">
        <v>273</v>
      </c>
      <c r="D45" s="230">
        <v>5932</v>
      </c>
      <c r="E45" s="226" t="s">
        <v>57</v>
      </c>
      <c r="F45" s="227" t="s">
        <v>29</v>
      </c>
      <c r="G45" s="180">
        <v>17357</v>
      </c>
      <c r="H45" s="180">
        <v>1368</v>
      </c>
      <c r="I45" s="180">
        <v>184</v>
      </c>
      <c r="J45" s="180">
        <v>209</v>
      </c>
      <c r="K45" s="180">
        <v>226</v>
      </c>
      <c r="L45" s="180">
        <v>240</v>
      </c>
      <c r="M45" s="180">
        <v>251</v>
      </c>
      <c r="N45" s="180">
        <v>258</v>
      </c>
      <c r="O45" s="180">
        <v>219</v>
      </c>
      <c r="P45" s="180">
        <v>213</v>
      </c>
      <c r="Q45" s="180">
        <v>211</v>
      </c>
      <c r="R45" s="180">
        <v>220</v>
      </c>
      <c r="S45" s="180">
        <v>223</v>
      </c>
      <c r="T45" s="180">
        <v>229</v>
      </c>
      <c r="U45" s="180">
        <v>224</v>
      </c>
      <c r="V45" s="180">
        <v>219</v>
      </c>
      <c r="W45" s="180">
        <v>221</v>
      </c>
      <c r="X45" s="180">
        <v>223</v>
      </c>
      <c r="Y45" s="180">
        <v>222</v>
      </c>
      <c r="Z45" s="180">
        <v>222</v>
      </c>
      <c r="AA45" s="180">
        <v>238</v>
      </c>
      <c r="AB45" s="180">
        <v>252</v>
      </c>
      <c r="AC45" s="180">
        <v>1432</v>
      </c>
      <c r="AD45" s="180">
        <v>1513</v>
      </c>
      <c r="AE45" s="180">
        <v>1368</v>
      </c>
      <c r="AF45" s="180">
        <v>1349</v>
      </c>
      <c r="AG45" s="180">
        <v>1304</v>
      </c>
      <c r="AH45" s="180">
        <v>1248</v>
      </c>
      <c r="AI45" s="180">
        <v>1154</v>
      </c>
      <c r="AJ45" s="180">
        <v>987</v>
      </c>
      <c r="AK45" s="180">
        <v>783</v>
      </c>
      <c r="AL45" s="180">
        <v>609</v>
      </c>
      <c r="AM45" s="180">
        <v>443</v>
      </c>
      <c r="AN45" s="180">
        <v>300</v>
      </c>
      <c r="AO45" s="180">
        <v>184</v>
      </c>
      <c r="AP45" s="180">
        <v>179</v>
      </c>
      <c r="AQ45" s="180">
        <v>13</v>
      </c>
      <c r="AR45" s="180">
        <v>159</v>
      </c>
      <c r="AS45" s="180">
        <v>165</v>
      </c>
      <c r="AT45" s="180">
        <v>344</v>
      </c>
      <c r="AU45" s="180">
        <v>17382</v>
      </c>
      <c r="AV45" s="180">
        <v>1116</v>
      </c>
      <c r="AW45" s="180">
        <v>1158</v>
      </c>
      <c r="AX45" s="180">
        <v>8214</v>
      </c>
      <c r="AY45" s="180">
        <v>693</v>
      </c>
      <c r="BA45" s="277">
        <f t="shared" si="50"/>
        <v>1110</v>
      </c>
      <c r="BB45" s="277">
        <f t="shared" si="51"/>
        <v>1121</v>
      </c>
      <c r="BC45" s="277">
        <f t="shared" si="52"/>
        <v>1116</v>
      </c>
      <c r="BD45" s="277">
        <f t="shared" si="53"/>
        <v>1157</v>
      </c>
      <c r="BE45" s="277">
        <f t="shared" si="54"/>
        <v>1432</v>
      </c>
      <c r="BF45" s="277">
        <f t="shared" si="55"/>
        <v>1513</v>
      </c>
      <c r="BG45" s="277">
        <f t="shared" si="56"/>
        <v>1368</v>
      </c>
      <c r="BH45" s="277">
        <f t="shared" si="57"/>
        <v>1349</v>
      </c>
      <c r="BI45" s="277">
        <f t="shared" si="58"/>
        <v>1304</v>
      </c>
      <c r="BJ45" s="277">
        <f t="shared" si="59"/>
        <v>1248</v>
      </c>
      <c r="BK45" s="277">
        <f t="shared" si="60"/>
        <v>1154</v>
      </c>
      <c r="BL45" s="277">
        <f t="shared" si="61"/>
        <v>987</v>
      </c>
      <c r="BM45" s="277">
        <f t="shared" si="62"/>
        <v>783</v>
      </c>
      <c r="BN45" s="277">
        <f t="shared" si="63"/>
        <v>609</v>
      </c>
      <c r="BO45" s="277">
        <f t="shared" si="64"/>
        <v>443</v>
      </c>
      <c r="BP45" s="277">
        <f t="shared" si="65"/>
        <v>300</v>
      </c>
      <c r="BQ45" s="277">
        <f t="shared" si="66"/>
        <v>363</v>
      </c>
      <c r="BS45" s="131"/>
      <c r="BT45" s="279">
        <f t="shared" si="67"/>
        <v>1368</v>
      </c>
      <c r="BU45" s="279">
        <f t="shared" si="68"/>
        <v>2683</v>
      </c>
      <c r="BV45" s="279">
        <f t="shared" si="69"/>
        <v>1331</v>
      </c>
      <c r="BW45" s="279">
        <f t="shared" si="70"/>
        <v>3435</v>
      </c>
      <c r="BX45" s="279">
        <f t="shared" si="71"/>
        <v>7410</v>
      </c>
      <c r="BY45" s="279">
        <f t="shared" si="72"/>
        <v>2498</v>
      </c>
    </row>
    <row r="46" spans="2:77" s="96" customFormat="1" x14ac:dyDescent="0.25">
      <c r="B46" s="228" t="s">
        <v>14</v>
      </c>
      <c r="C46" s="147" t="s">
        <v>273</v>
      </c>
      <c r="D46" s="230">
        <v>5927</v>
      </c>
      <c r="E46" s="226" t="s">
        <v>54</v>
      </c>
      <c r="F46" s="227" t="s">
        <v>29</v>
      </c>
      <c r="G46" s="180">
        <v>33498</v>
      </c>
      <c r="H46" s="180">
        <v>2643</v>
      </c>
      <c r="I46" s="180">
        <v>356</v>
      </c>
      <c r="J46" s="180">
        <v>404</v>
      </c>
      <c r="K46" s="180">
        <v>435</v>
      </c>
      <c r="L46" s="180">
        <v>464</v>
      </c>
      <c r="M46" s="180">
        <v>486</v>
      </c>
      <c r="N46" s="180">
        <v>498</v>
      </c>
      <c r="O46" s="180">
        <v>422</v>
      </c>
      <c r="P46" s="180">
        <v>413</v>
      </c>
      <c r="Q46" s="180">
        <v>406</v>
      </c>
      <c r="R46" s="180">
        <v>424</v>
      </c>
      <c r="S46" s="180">
        <v>430</v>
      </c>
      <c r="T46" s="180">
        <v>440</v>
      </c>
      <c r="U46" s="180">
        <v>432</v>
      </c>
      <c r="V46" s="180">
        <v>423</v>
      </c>
      <c r="W46" s="180">
        <v>428</v>
      </c>
      <c r="X46" s="180">
        <v>431</v>
      </c>
      <c r="Y46" s="180">
        <v>429</v>
      </c>
      <c r="Z46" s="180">
        <v>429</v>
      </c>
      <c r="AA46" s="180">
        <v>460</v>
      </c>
      <c r="AB46" s="180">
        <v>485</v>
      </c>
      <c r="AC46" s="180">
        <v>2765</v>
      </c>
      <c r="AD46" s="180">
        <v>2921</v>
      </c>
      <c r="AE46" s="180">
        <v>2639</v>
      </c>
      <c r="AF46" s="180">
        <v>2603</v>
      </c>
      <c r="AG46" s="180">
        <v>2517</v>
      </c>
      <c r="AH46" s="180">
        <v>2408</v>
      </c>
      <c r="AI46" s="180">
        <v>2227</v>
      </c>
      <c r="AJ46" s="180">
        <v>1904</v>
      </c>
      <c r="AK46" s="180">
        <v>1511</v>
      </c>
      <c r="AL46" s="180">
        <v>1175</v>
      </c>
      <c r="AM46" s="180">
        <v>854</v>
      </c>
      <c r="AN46" s="180">
        <v>578</v>
      </c>
      <c r="AO46" s="180">
        <v>355</v>
      </c>
      <c r="AP46" s="180">
        <v>346</v>
      </c>
      <c r="AQ46" s="180">
        <v>25</v>
      </c>
      <c r="AR46" s="180">
        <v>306</v>
      </c>
      <c r="AS46" s="180">
        <v>318</v>
      </c>
      <c r="AT46" s="180">
        <v>664</v>
      </c>
      <c r="AU46" s="180">
        <v>33551</v>
      </c>
      <c r="AV46" s="180">
        <v>2154</v>
      </c>
      <c r="AW46" s="180">
        <v>2235</v>
      </c>
      <c r="AX46" s="180">
        <v>15855</v>
      </c>
      <c r="AY46" s="180">
        <v>1338</v>
      </c>
      <c r="BA46" s="277">
        <f t="shared" si="50"/>
        <v>2145</v>
      </c>
      <c r="BB46" s="277">
        <f t="shared" si="51"/>
        <v>2163</v>
      </c>
      <c r="BC46" s="277">
        <f t="shared" si="52"/>
        <v>2153</v>
      </c>
      <c r="BD46" s="277">
        <f t="shared" si="53"/>
        <v>2234</v>
      </c>
      <c r="BE46" s="277">
        <f t="shared" si="54"/>
        <v>2765</v>
      </c>
      <c r="BF46" s="277">
        <f t="shared" si="55"/>
        <v>2921</v>
      </c>
      <c r="BG46" s="277">
        <f t="shared" si="56"/>
        <v>2639</v>
      </c>
      <c r="BH46" s="277">
        <f t="shared" si="57"/>
        <v>2603</v>
      </c>
      <c r="BI46" s="277">
        <f t="shared" si="58"/>
        <v>2517</v>
      </c>
      <c r="BJ46" s="277">
        <f t="shared" si="59"/>
        <v>2408</v>
      </c>
      <c r="BK46" s="277">
        <f t="shared" si="60"/>
        <v>2227</v>
      </c>
      <c r="BL46" s="277">
        <f t="shared" si="61"/>
        <v>1904</v>
      </c>
      <c r="BM46" s="277">
        <f t="shared" si="62"/>
        <v>1511</v>
      </c>
      <c r="BN46" s="277">
        <f t="shared" si="63"/>
        <v>1175</v>
      </c>
      <c r="BO46" s="277">
        <f t="shared" si="64"/>
        <v>854</v>
      </c>
      <c r="BP46" s="277">
        <f t="shared" si="65"/>
        <v>578</v>
      </c>
      <c r="BQ46" s="277">
        <f t="shared" si="66"/>
        <v>701</v>
      </c>
      <c r="BS46" s="131"/>
      <c r="BT46" s="279">
        <f t="shared" si="67"/>
        <v>2643</v>
      </c>
      <c r="BU46" s="279">
        <f t="shared" si="68"/>
        <v>5178</v>
      </c>
      <c r="BV46" s="279">
        <f t="shared" si="69"/>
        <v>2572</v>
      </c>
      <c r="BW46" s="279">
        <f t="shared" si="70"/>
        <v>6631</v>
      </c>
      <c r="BX46" s="279">
        <f t="shared" si="71"/>
        <v>14298</v>
      </c>
      <c r="BY46" s="279">
        <f t="shared" si="72"/>
        <v>4819</v>
      </c>
    </row>
    <row r="47" spans="2:77" s="96" customFormat="1" x14ac:dyDescent="0.25">
      <c r="B47" s="228" t="s">
        <v>14</v>
      </c>
      <c r="C47" s="147" t="s">
        <v>273</v>
      </c>
      <c r="D47" s="230">
        <v>5884</v>
      </c>
      <c r="E47" s="226" t="s">
        <v>51</v>
      </c>
      <c r="F47" s="227" t="s">
        <v>27</v>
      </c>
      <c r="G47" s="180">
        <v>14474</v>
      </c>
      <c r="H47" s="180">
        <v>1143</v>
      </c>
      <c r="I47" s="180">
        <v>154</v>
      </c>
      <c r="J47" s="180">
        <v>175</v>
      </c>
      <c r="K47" s="180">
        <v>189</v>
      </c>
      <c r="L47" s="180">
        <v>200</v>
      </c>
      <c r="M47" s="180">
        <v>210</v>
      </c>
      <c r="N47" s="180">
        <v>215</v>
      </c>
      <c r="O47" s="180">
        <v>183</v>
      </c>
      <c r="P47" s="180">
        <v>178</v>
      </c>
      <c r="Q47" s="180">
        <v>176</v>
      </c>
      <c r="R47" s="180">
        <v>183</v>
      </c>
      <c r="S47" s="180">
        <v>186</v>
      </c>
      <c r="T47" s="180">
        <v>191</v>
      </c>
      <c r="U47" s="180">
        <v>187</v>
      </c>
      <c r="V47" s="180">
        <v>183</v>
      </c>
      <c r="W47" s="180">
        <v>185</v>
      </c>
      <c r="X47" s="180">
        <v>187</v>
      </c>
      <c r="Y47" s="180">
        <v>185</v>
      </c>
      <c r="Z47" s="180">
        <v>185</v>
      </c>
      <c r="AA47" s="180">
        <v>199</v>
      </c>
      <c r="AB47" s="180">
        <v>210</v>
      </c>
      <c r="AC47" s="180">
        <v>1194</v>
      </c>
      <c r="AD47" s="180">
        <v>1262</v>
      </c>
      <c r="AE47" s="180">
        <v>1141</v>
      </c>
      <c r="AF47" s="180">
        <v>1124</v>
      </c>
      <c r="AG47" s="180">
        <v>1087</v>
      </c>
      <c r="AH47" s="180">
        <v>1040</v>
      </c>
      <c r="AI47" s="180">
        <v>962</v>
      </c>
      <c r="AJ47" s="180">
        <v>823</v>
      </c>
      <c r="AK47" s="180">
        <v>652</v>
      </c>
      <c r="AL47" s="180">
        <v>508</v>
      </c>
      <c r="AM47" s="180">
        <v>368</v>
      </c>
      <c r="AN47" s="180">
        <v>250</v>
      </c>
      <c r="AO47" s="180">
        <v>153</v>
      </c>
      <c r="AP47" s="180">
        <v>149</v>
      </c>
      <c r="AQ47" s="180">
        <v>11</v>
      </c>
      <c r="AR47" s="180">
        <v>133</v>
      </c>
      <c r="AS47" s="180">
        <v>137</v>
      </c>
      <c r="AT47" s="180">
        <v>286</v>
      </c>
      <c r="AU47" s="180">
        <v>14496</v>
      </c>
      <c r="AV47" s="180">
        <v>931</v>
      </c>
      <c r="AW47" s="180">
        <v>966</v>
      </c>
      <c r="AX47" s="180">
        <v>6850</v>
      </c>
      <c r="AY47" s="180">
        <v>578</v>
      </c>
      <c r="BA47" s="277">
        <f t="shared" si="50"/>
        <v>928</v>
      </c>
      <c r="BB47" s="277">
        <f t="shared" si="51"/>
        <v>935</v>
      </c>
      <c r="BC47" s="277">
        <f t="shared" si="52"/>
        <v>932</v>
      </c>
      <c r="BD47" s="277">
        <f t="shared" si="53"/>
        <v>966</v>
      </c>
      <c r="BE47" s="277">
        <f t="shared" si="54"/>
        <v>1194</v>
      </c>
      <c r="BF47" s="277">
        <f t="shared" si="55"/>
        <v>1262</v>
      </c>
      <c r="BG47" s="277">
        <f t="shared" si="56"/>
        <v>1141</v>
      </c>
      <c r="BH47" s="277">
        <f t="shared" si="57"/>
        <v>1124</v>
      </c>
      <c r="BI47" s="277">
        <f t="shared" si="58"/>
        <v>1087</v>
      </c>
      <c r="BJ47" s="277">
        <f t="shared" si="59"/>
        <v>1040</v>
      </c>
      <c r="BK47" s="277">
        <f t="shared" si="60"/>
        <v>962</v>
      </c>
      <c r="BL47" s="277">
        <f t="shared" si="61"/>
        <v>823</v>
      </c>
      <c r="BM47" s="277">
        <f t="shared" si="62"/>
        <v>652</v>
      </c>
      <c r="BN47" s="277">
        <f t="shared" si="63"/>
        <v>508</v>
      </c>
      <c r="BO47" s="277">
        <f t="shared" si="64"/>
        <v>368</v>
      </c>
      <c r="BP47" s="277">
        <f t="shared" si="65"/>
        <v>250</v>
      </c>
      <c r="BQ47" s="277">
        <f t="shared" si="66"/>
        <v>302</v>
      </c>
      <c r="BS47" s="131"/>
      <c r="BT47" s="279">
        <f t="shared" si="67"/>
        <v>1143</v>
      </c>
      <c r="BU47" s="279">
        <f t="shared" si="68"/>
        <v>2240</v>
      </c>
      <c r="BV47" s="279">
        <f t="shared" si="69"/>
        <v>1112</v>
      </c>
      <c r="BW47" s="279">
        <f t="shared" si="70"/>
        <v>2865</v>
      </c>
      <c r="BX47" s="279">
        <f t="shared" si="71"/>
        <v>6177</v>
      </c>
      <c r="BY47" s="279">
        <f t="shared" si="72"/>
        <v>2080</v>
      </c>
    </row>
    <row r="48" spans="2:77" s="96" customFormat="1" x14ac:dyDescent="0.25">
      <c r="B48" s="228" t="s">
        <v>14</v>
      </c>
      <c r="C48" s="147" t="s">
        <v>273</v>
      </c>
      <c r="D48" s="230">
        <v>13186</v>
      </c>
      <c r="E48" s="226" t="s">
        <v>50</v>
      </c>
      <c r="F48" s="227" t="s">
        <v>27</v>
      </c>
      <c r="G48" s="180">
        <v>3539</v>
      </c>
      <c r="H48" s="180">
        <v>281</v>
      </c>
      <c r="I48" s="180">
        <v>38</v>
      </c>
      <c r="J48" s="180">
        <v>43</v>
      </c>
      <c r="K48" s="180">
        <v>46</v>
      </c>
      <c r="L48" s="180">
        <v>49</v>
      </c>
      <c r="M48" s="180">
        <v>52</v>
      </c>
      <c r="N48" s="180">
        <v>53</v>
      </c>
      <c r="O48" s="180">
        <v>44</v>
      </c>
      <c r="P48" s="180">
        <v>43</v>
      </c>
      <c r="Q48" s="180">
        <v>43</v>
      </c>
      <c r="R48" s="180">
        <v>45</v>
      </c>
      <c r="S48" s="180">
        <v>46</v>
      </c>
      <c r="T48" s="180">
        <v>46</v>
      </c>
      <c r="U48" s="180">
        <v>46</v>
      </c>
      <c r="V48" s="180">
        <v>44</v>
      </c>
      <c r="W48" s="180">
        <v>45</v>
      </c>
      <c r="X48" s="180">
        <v>46</v>
      </c>
      <c r="Y48" s="180">
        <v>45</v>
      </c>
      <c r="Z48" s="180">
        <v>45</v>
      </c>
      <c r="AA48" s="180">
        <v>49</v>
      </c>
      <c r="AB48" s="180">
        <v>51</v>
      </c>
      <c r="AC48" s="180">
        <v>292</v>
      </c>
      <c r="AD48" s="180">
        <v>308</v>
      </c>
      <c r="AE48" s="180">
        <v>279</v>
      </c>
      <c r="AF48" s="180">
        <v>275</v>
      </c>
      <c r="AG48" s="180">
        <v>266</v>
      </c>
      <c r="AH48" s="180">
        <v>255</v>
      </c>
      <c r="AI48" s="180">
        <v>235</v>
      </c>
      <c r="AJ48" s="180">
        <v>201</v>
      </c>
      <c r="AK48" s="180">
        <v>159</v>
      </c>
      <c r="AL48" s="180">
        <v>125</v>
      </c>
      <c r="AM48" s="180">
        <v>90</v>
      </c>
      <c r="AN48" s="180">
        <v>62</v>
      </c>
      <c r="AO48" s="180">
        <v>37</v>
      </c>
      <c r="AP48" s="180">
        <v>36</v>
      </c>
      <c r="AQ48" s="180">
        <v>3</v>
      </c>
      <c r="AR48" s="180">
        <v>32</v>
      </c>
      <c r="AS48" s="180">
        <v>34</v>
      </c>
      <c r="AT48" s="180">
        <v>71</v>
      </c>
      <c r="AU48" s="180">
        <v>3546</v>
      </c>
      <c r="AV48" s="180">
        <v>228</v>
      </c>
      <c r="AW48" s="180">
        <v>236</v>
      </c>
      <c r="AX48" s="180">
        <v>1675</v>
      </c>
      <c r="AY48" s="180">
        <v>141</v>
      </c>
      <c r="BA48" s="277">
        <f t="shared" si="50"/>
        <v>228</v>
      </c>
      <c r="BB48" s="277">
        <f t="shared" si="51"/>
        <v>228</v>
      </c>
      <c r="BC48" s="277">
        <f t="shared" si="52"/>
        <v>227</v>
      </c>
      <c r="BD48" s="277">
        <f t="shared" si="53"/>
        <v>236</v>
      </c>
      <c r="BE48" s="277">
        <f t="shared" si="54"/>
        <v>292</v>
      </c>
      <c r="BF48" s="277">
        <f t="shared" si="55"/>
        <v>308</v>
      </c>
      <c r="BG48" s="277">
        <f t="shared" si="56"/>
        <v>279</v>
      </c>
      <c r="BH48" s="277">
        <f t="shared" si="57"/>
        <v>275</v>
      </c>
      <c r="BI48" s="277">
        <f t="shared" si="58"/>
        <v>266</v>
      </c>
      <c r="BJ48" s="277">
        <f t="shared" si="59"/>
        <v>255</v>
      </c>
      <c r="BK48" s="277">
        <f t="shared" si="60"/>
        <v>235</v>
      </c>
      <c r="BL48" s="277">
        <f t="shared" si="61"/>
        <v>201</v>
      </c>
      <c r="BM48" s="277">
        <f t="shared" si="62"/>
        <v>159</v>
      </c>
      <c r="BN48" s="277">
        <f t="shared" si="63"/>
        <v>125</v>
      </c>
      <c r="BO48" s="277">
        <f t="shared" si="64"/>
        <v>90</v>
      </c>
      <c r="BP48" s="277">
        <f t="shared" si="65"/>
        <v>62</v>
      </c>
      <c r="BQ48" s="277">
        <f t="shared" si="66"/>
        <v>73</v>
      </c>
      <c r="BS48" s="131"/>
      <c r="BT48" s="279">
        <f t="shared" si="67"/>
        <v>281</v>
      </c>
      <c r="BU48" s="279">
        <f t="shared" si="68"/>
        <v>548</v>
      </c>
      <c r="BV48" s="279">
        <f t="shared" si="69"/>
        <v>271</v>
      </c>
      <c r="BW48" s="279">
        <f t="shared" si="70"/>
        <v>700</v>
      </c>
      <c r="BX48" s="279">
        <f t="shared" si="71"/>
        <v>1511</v>
      </c>
      <c r="BY48" s="279">
        <f t="shared" si="72"/>
        <v>509</v>
      </c>
    </row>
    <row r="49" spans="2:77" s="96" customFormat="1" x14ac:dyDescent="0.25">
      <c r="B49" s="228" t="s">
        <v>14</v>
      </c>
      <c r="C49" s="147" t="s">
        <v>273</v>
      </c>
      <c r="D49" s="230">
        <v>7149</v>
      </c>
      <c r="E49" s="226" t="s">
        <v>58</v>
      </c>
      <c r="F49" s="227" t="s">
        <v>27</v>
      </c>
      <c r="G49" s="180">
        <v>12675</v>
      </c>
      <c r="H49" s="180">
        <v>1000</v>
      </c>
      <c r="I49" s="180">
        <v>135</v>
      </c>
      <c r="J49" s="180">
        <v>153</v>
      </c>
      <c r="K49" s="180">
        <v>165</v>
      </c>
      <c r="L49" s="180">
        <v>175</v>
      </c>
      <c r="M49" s="180">
        <v>184</v>
      </c>
      <c r="N49" s="180">
        <v>188</v>
      </c>
      <c r="O49" s="180">
        <v>160</v>
      </c>
      <c r="P49" s="180">
        <v>156</v>
      </c>
      <c r="Q49" s="180">
        <v>154</v>
      </c>
      <c r="R49" s="180">
        <v>161</v>
      </c>
      <c r="S49" s="180">
        <v>163</v>
      </c>
      <c r="T49" s="180">
        <v>166</v>
      </c>
      <c r="U49" s="180">
        <v>164</v>
      </c>
      <c r="V49" s="180">
        <v>160</v>
      </c>
      <c r="W49" s="180">
        <v>162</v>
      </c>
      <c r="X49" s="180">
        <v>163</v>
      </c>
      <c r="Y49" s="180">
        <v>162</v>
      </c>
      <c r="Z49" s="180">
        <v>163</v>
      </c>
      <c r="AA49" s="180">
        <v>175</v>
      </c>
      <c r="AB49" s="180">
        <v>184</v>
      </c>
      <c r="AC49" s="180">
        <v>1046</v>
      </c>
      <c r="AD49" s="180">
        <v>1105</v>
      </c>
      <c r="AE49" s="180">
        <v>999</v>
      </c>
      <c r="AF49" s="180">
        <v>985</v>
      </c>
      <c r="AG49" s="180">
        <v>952</v>
      </c>
      <c r="AH49" s="180">
        <v>911</v>
      </c>
      <c r="AI49" s="180">
        <v>842</v>
      </c>
      <c r="AJ49" s="180">
        <v>720</v>
      </c>
      <c r="AK49" s="180">
        <v>572</v>
      </c>
      <c r="AL49" s="180">
        <v>444</v>
      </c>
      <c r="AM49" s="180">
        <v>323</v>
      </c>
      <c r="AN49" s="180">
        <v>219</v>
      </c>
      <c r="AO49" s="180">
        <v>134</v>
      </c>
      <c r="AP49" s="180">
        <v>130</v>
      </c>
      <c r="AQ49" s="180">
        <v>10</v>
      </c>
      <c r="AR49" s="180">
        <v>116</v>
      </c>
      <c r="AS49" s="180">
        <v>120</v>
      </c>
      <c r="AT49" s="180">
        <v>251</v>
      </c>
      <c r="AU49" s="180">
        <v>12691</v>
      </c>
      <c r="AV49" s="180">
        <v>815</v>
      </c>
      <c r="AW49" s="180">
        <v>845</v>
      </c>
      <c r="AX49" s="180">
        <v>5997</v>
      </c>
      <c r="AY49" s="180">
        <v>506</v>
      </c>
      <c r="BA49" s="277">
        <f t="shared" si="50"/>
        <v>812</v>
      </c>
      <c r="BB49" s="277">
        <f t="shared" si="51"/>
        <v>819</v>
      </c>
      <c r="BC49" s="277">
        <f t="shared" si="52"/>
        <v>815</v>
      </c>
      <c r="BD49" s="277">
        <f t="shared" si="53"/>
        <v>847</v>
      </c>
      <c r="BE49" s="277">
        <f t="shared" si="54"/>
        <v>1046</v>
      </c>
      <c r="BF49" s="277">
        <f t="shared" si="55"/>
        <v>1105</v>
      </c>
      <c r="BG49" s="277">
        <f t="shared" si="56"/>
        <v>999</v>
      </c>
      <c r="BH49" s="277">
        <f t="shared" si="57"/>
        <v>985</v>
      </c>
      <c r="BI49" s="277">
        <f t="shared" si="58"/>
        <v>952</v>
      </c>
      <c r="BJ49" s="277">
        <f t="shared" si="59"/>
        <v>911</v>
      </c>
      <c r="BK49" s="277">
        <f t="shared" si="60"/>
        <v>842</v>
      </c>
      <c r="BL49" s="277">
        <f t="shared" si="61"/>
        <v>720</v>
      </c>
      <c r="BM49" s="277">
        <f t="shared" si="62"/>
        <v>572</v>
      </c>
      <c r="BN49" s="277">
        <f t="shared" si="63"/>
        <v>444</v>
      </c>
      <c r="BO49" s="277">
        <f t="shared" si="64"/>
        <v>323</v>
      </c>
      <c r="BP49" s="277">
        <f t="shared" si="65"/>
        <v>219</v>
      </c>
      <c r="BQ49" s="277">
        <f t="shared" si="66"/>
        <v>264</v>
      </c>
      <c r="BS49" s="131"/>
      <c r="BT49" s="279">
        <f t="shared" si="67"/>
        <v>1000</v>
      </c>
      <c r="BU49" s="279">
        <f t="shared" si="68"/>
        <v>1960</v>
      </c>
      <c r="BV49" s="279">
        <f t="shared" si="69"/>
        <v>974</v>
      </c>
      <c r="BW49" s="279">
        <f t="shared" si="70"/>
        <v>2510</v>
      </c>
      <c r="BX49" s="279">
        <f t="shared" si="71"/>
        <v>5409</v>
      </c>
      <c r="BY49" s="279">
        <f t="shared" si="72"/>
        <v>1822</v>
      </c>
    </row>
    <row r="50" spans="2:77" s="96" customFormat="1" x14ac:dyDescent="0.25">
      <c r="B50" s="228" t="s">
        <v>14</v>
      </c>
      <c r="C50" s="147" t="s">
        <v>273</v>
      </c>
      <c r="D50" s="230">
        <v>5885</v>
      </c>
      <c r="E50" s="226" t="s">
        <v>52</v>
      </c>
      <c r="F50" s="227" t="s">
        <v>29</v>
      </c>
      <c r="G50" s="180">
        <v>25957</v>
      </c>
      <c r="H50" s="180">
        <v>2048</v>
      </c>
      <c r="I50" s="180">
        <v>276</v>
      </c>
      <c r="J50" s="180">
        <v>313</v>
      </c>
      <c r="K50" s="180">
        <v>337</v>
      </c>
      <c r="L50" s="180">
        <v>360</v>
      </c>
      <c r="M50" s="180">
        <v>376</v>
      </c>
      <c r="N50" s="180">
        <v>386</v>
      </c>
      <c r="O50" s="180">
        <v>328</v>
      </c>
      <c r="P50" s="180">
        <v>320</v>
      </c>
      <c r="Q50" s="180">
        <v>315</v>
      </c>
      <c r="R50" s="180">
        <v>329</v>
      </c>
      <c r="S50" s="180">
        <v>333</v>
      </c>
      <c r="T50" s="180">
        <v>341</v>
      </c>
      <c r="U50" s="180">
        <v>335</v>
      </c>
      <c r="V50" s="180">
        <v>328</v>
      </c>
      <c r="W50" s="180">
        <v>332</v>
      </c>
      <c r="X50" s="180">
        <v>334</v>
      </c>
      <c r="Y50" s="180">
        <v>332</v>
      </c>
      <c r="Z50" s="180">
        <v>332</v>
      </c>
      <c r="AA50" s="180">
        <v>357</v>
      </c>
      <c r="AB50" s="180">
        <v>376</v>
      </c>
      <c r="AC50" s="180">
        <v>2143</v>
      </c>
      <c r="AD50" s="180">
        <v>2263</v>
      </c>
      <c r="AE50" s="180">
        <v>2045</v>
      </c>
      <c r="AF50" s="180">
        <v>2017</v>
      </c>
      <c r="AG50" s="180">
        <v>1951</v>
      </c>
      <c r="AH50" s="180">
        <v>1866</v>
      </c>
      <c r="AI50" s="180">
        <v>1725</v>
      </c>
      <c r="AJ50" s="180">
        <v>1475</v>
      </c>
      <c r="AK50" s="180">
        <v>1170</v>
      </c>
      <c r="AL50" s="180">
        <v>911</v>
      </c>
      <c r="AM50" s="180">
        <v>661</v>
      </c>
      <c r="AN50" s="180">
        <v>448</v>
      </c>
      <c r="AO50" s="180">
        <v>275</v>
      </c>
      <c r="AP50" s="180">
        <v>267</v>
      </c>
      <c r="AQ50" s="180">
        <v>20</v>
      </c>
      <c r="AR50" s="180">
        <v>238</v>
      </c>
      <c r="AS50" s="180">
        <v>246</v>
      </c>
      <c r="AT50" s="180">
        <v>515</v>
      </c>
      <c r="AU50" s="180">
        <v>25996</v>
      </c>
      <c r="AV50" s="180">
        <v>1669</v>
      </c>
      <c r="AW50" s="180">
        <v>1732</v>
      </c>
      <c r="AX50" s="180">
        <v>12285</v>
      </c>
      <c r="AY50" s="180">
        <v>1037</v>
      </c>
      <c r="BA50" s="277">
        <f t="shared" si="50"/>
        <v>1662</v>
      </c>
      <c r="BB50" s="277">
        <f t="shared" si="51"/>
        <v>1678</v>
      </c>
      <c r="BC50" s="277">
        <f t="shared" si="52"/>
        <v>1669</v>
      </c>
      <c r="BD50" s="277">
        <f t="shared" si="53"/>
        <v>1731</v>
      </c>
      <c r="BE50" s="277">
        <f t="shared" si="54"/>
        <v>2143</v>
      </c>
      <c r="BF50" s="277">
        <f t="shared" si="55"/>
        <v>2263</v>
      </c>
      <c r="BG50" s="277">
        <f t="shared" si="56"/>
        <v>2045</v>
      </c>
      <c r="BH50" s="277">
        <f t="shared" si="57"/>
        <v>2017</v>
      </c>
      <c r="BI50" s="277">
        <f t="shared" si="58"/>
        <v>1951</v>
      </c>
      <c r="BJ50" s="277">
        <f t="shared" si="59"/>
        <v>1866</v>
      </c>
      <c r="BK50" s="277">
        <f t="shared" si="60"/>
        <v>1725</v>
      </c>
      <c r="BL50" s="277">
        <f t="shared" si="61"/>
        <v>1475</v>
      </c>
      <c r="BM50" s="277">
        <f t="shared" si="62"/>
        <v>1170</v>
      </c>
      <c r="BN50" s="277">
        <f t="shared" si="63"/>
        <v>911</v>
      </c>
      <c r="BO50" s="277">
        <f t="shared" si="64"/>
        <v>661</v>
      </c>
      <c r="BP50" s="277">
        <f t="shared" si="65"/>
        <v>448</v>
      </c>
      <c r="BQ50" s="277">
        <f t="shared" si="66"/>
        <v>542</v>
      </c>
      <c r="BS50" s="131"/>
      <c r="BT50" s="279">
        <f t="shared" si="67"/>
        <v>2048</v>
      </c>
      <c r="BU50" s="279">
        <f t="shared" si="68"/>
        <v>4014</v>
      </c>
      <c r="BV50" s="279">
        <f t="shared" si="69"/>
        <v>1993</v>
      </c>
      <c r="BW50" s="279">
        <f t="shared" si="70"/>
        <v>5139</v>
      </c>
      <c r="BX50" s="279">
        <f t="shared" si="71"/>
        <v>11079</v>
      </c>
      <c r="BY50" s="279">
        <f t="shared" si="72"/>
        <v>3732</v>
      </c>
    </row>
    <row r="51" spans="2:77" s="131" customFormat="1" x14ac:dyDescent="0.25">
      <c r="B51" s="228" t="s">
        <v>14</v>
      </c>
      <c r="C51" s="147" t="s">
        <v>273</v>
      </c>
      <c r="D51" s="230">
        <v>29115</v>
      </c>
      <c r="E51" s="229" t="s">
        <v>255</v>
      </c>
      <c r="F51" s="227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3"/>
      <c r="AU51" s="233"/>
      <c r="AV51" s="233"/>
      <c r="AW51" s="233"/>
      <c r="AX51" s="233"/>
      <c r="AY51" s="233"/>
      <c r="BA51" s="276"/>
      <c r="BB51" s="276"/>
      <c r="BC51" s="276"/>
      <c r="BD51" s="276"/>
      <c r="BE51" s="274"/>
      <c r="BF51" s="274"/>
      <c r="BG51" s="274"/>
      <c r="BH51" s="274"/>
      <c r="BI51" s="274"/>
      <c r="BJ51" s="274"/>
      <c r="BK51" s="274"/>
      <c r="BL51" s="274"/>
      <c r="BM51" s="274"/>
      <c r="BN51" s="274"/>
      <c r="BO51" s="274"/>
      <c r="BP51" s="274"/>
      <c r="BQ51" s="274"/>
    </row>
    <row r="52" spans="2:77" s="96" customFormat="1" ht="15.75" thickBot="1" x14ac:dyDescent="0.3">
      <c r="B52" s="153" t="s">
        <v>14</v>
      </c>
      <c r="C52" s="147" t="s">
        <v>273</v>
      </c>
      <c r="D52" s="230">
        <v>27068</v>
      </c>
      <c r="E52" s="154" t="s">
        <v>68</v>
      </c>
      <c r="F52" s="227" t="s">
        <v>27</v>
      </c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3"/>
      <c r="AU52" s="233"/>
      <c r="AV52" s="233"/>
      <c r="AW52" s="233"/>
      <c r="AX52" s="233"/>
      <c r="AY52" s="233"/>
      <c r="BA52" s="276"/>
      <c r="BB52" s="276"/>
      <c r="BC52" s="276"/>
      <c r="BD52" s="276"/>
      <c r="BE52" s="274"/>
      <c r="BF52" s="274"/>
      <c r="BG52" s="274"/>
      <c r="BH52" s="274"/>
      <c r="BI52" s="274"/>
      <c r="BJ52" s="274"/>
      <c r="BK52" s="274"/>
      <c r="BL52" s="274"/>
      <c r="BM52" s="274"/>
      <c r="BN52" s="274"/>
      <c r="BO52" s="274"/>
      <c r="BP52" s="274"/>
      <c r="BQ52" s="274"/>
      <c r="BS52" s="131"/>
      <c r="BT52" s="131"/>
      <c r="BU52" s="131"/>
      <c r="BV52" s="131"/>
      <c r="BW52" s="131"/>
      <c r="BX52" s="131"/>
      <c r="BY52" s="131"/>
    </row>
    <row r="53" spans="2:77" s="96" customFormat="1" ht="15.75" thickBot="1" x14ac:dyDescent="0.3">
      <c r="B53" s="166" t="s">
        <v>0</v>
      </c>
      <c r="C53" s="167" t="s">
        <v>269</v>
      </c>
      <c r="D53" s="144" t="s">
        <v>1</v>
      </c>
      <c r="E53" s="144" t="s">
        <v>190</v>
      </c>
      <c r="F53" s="145"/>
      <c r="G53" s="144">
        <v>158566</v>
      </c>
      <c r="H53" s="144">
        <v>12511</v>
      </c>
      <c r="I53" s="144">
        <v>1685</v>
      </c>
      <c r="J53" s="144">
        <v>1913</v>
      </c>
      <c r="K53" s="144">
        <v>2063</v>
      </c>
      <c r="L53" s="144">
        <v>2193</v>
      </c>
      <c r="M53" s="144">
        <v>2299</v>
      </c>
      <c r="N53" s="144">
        <v>2358</v>
      </c>
      <c r="O53" s="144">
        <v>1998</v>
      </c>
      <c r="P53" s="144">
        <v>1953</v>
      </c>
      <c r="Q53" s="144">
        <v>1927</v>
      </c>
      <c r="R53" s="144">
        <v>2009</v>
      </c>
      <c r="S53" s="144">
        <v>2038</v>
      </c>
      <c r="T53" s="144">
        <v>2086</v>
      </c>
      <c r="U53" s="144">
        <v>2047</v>
      </c>
      <c r="V53" s="144">
        <v>2003</v>
      </c>
      <c r="W53" s="144">
        <v>2022</v>
      </c>
      <c r="X53" s="144">
        <v>2041</v>
      </c>
      <c r="Y53" s="144">
        <v>2032</v>
      </c>
      <c r="Z53" s="144">
        <v>2028</v>
      </c>
      <c r="AA53" s="144">
        <v>2179</v>
      </c>
      <c r="AB53" s="144">
        <v>2300</v>
      </c>
      <c r="AC53" s="144">
        <v>13088</v>
      </c>
      <c r="AD53" s="144">
        <v>13821</v>
      </c>
      <c r="AE53" s="144">
        <v>12494</v>
      </c>
      <c r="AF53" s="144">
        <v>12319</v>
      </c>
      <c r="AG53" s="144">
        <v>11915</v>
      </c>
      <c r="AH53" s="144">
        <v>11400</v>
      </c>
      <c r="AI53" s="144">
        <v>10540</v>
      </c>
      <c r="AJ53" s="144">
        <v>9013</v>
      </c>
      <c r="AK53" s="144">
        <v>7150</v>
      </c>
      <c r="AL53" s="144">
        <v>5564</v>
      </c>
      <c r="AM53" s="144">
        <v>4038</v>
      </c>
      <c r="AN53" s="144">
        <v>2737</v>
      </c>
      <c r="AO53" s="144">
        <v>1679</v>
      </c>
      <c r="AP53" s="144">
        <v>1634</v>
      </c>
      <c r="AQ53" s="144">
        <v>120</v>
      </c>
      <c r="AR53" s="144">
        <v>1452</v>
      </c>
      <c r="AS53" s="144">
        <v>1503</v>
      </c>
      <c r="AT53" s="144">
        <v>3143</v>
      </c>
      <c r="AU53" s="144">
        <v>158795</v>
      </c>
      <c r="AV53" s="144">
        <v>10195</v>
      </c>
      <c r="AW53" s="144">
        <v>10578</v>
      </c>
      <c r="AX53" s="144">
        <v>75039</v>
      </c>
      <c r="AY53" s="144">
        <v>6334</v>
      </c>
      <c r="BA53" s="275">
        <f t="shared" ref="BA53:BQ53" si="73">SUM(BA54:BA64)</f>
        <v>10153</v>
      </c>
      <c r="BB53" s="275">
        <f t="shared" si="73"/>
        <v>10245</v>
      </c>
      <c r="BC53" s="275">
        <f t="shared" si="73"/>
        <v>10196</v>
      </c>
      <c r="BD53" s="275">
        <f t="shared" si="73"/>
        <v>10580</v>
      </c>
      <c r="BE53" s="275">
        <f t="shared" si="73"/>
        <v>13088</v>
      </c>
      <c r="BF53" s="275">
        <f t="shared" si="73"/>
        <v>13821</v>
      </c>
      <c r="BG53" s="275">
        <f t="shared" si="73"/>
        <v>12494</v>
      </c>
      <c r="BH53" s="275">
        <f t="shared" si="73"/>
        <v>12319</v>
      </c>
      <c r="BI53" s="275">
        <f t="shared" si="73"/>
        <v>11915</v>
      </c>
      <c r="BJ53" s="275">
        <f t="shared" si="73"/>
        <v>11400</v>
      </c>
      <c r="BK53" s="275">
        <f t="shared" si="73"/>
        <v>10540</v>
      </c>
      <c r="BL53" s="275">
        <f t="shared" si="73"/>
        <v>9013</v>
      </c>
      <c r="BM53" s="275">
        <f t="shared" si="73"/>
        <v>7150</v>
      </c>
      <c r="BN53" s="275">
        <f t="shared" si="73"/>
        <v>5564</v>
      </c>
      <c r="BO53" s="275">
        <f t="shared" si="73"/>
        <v>4038</v>
      </c>
      <c r="BP53" s="275">
        <f t="shared" si="73"/>
        <v>2737</v>
      </c>
      <c r="BQ53" s="275">
        <f t="shared" si="73"/>
        <v>3313</v>
      </c>
      <c r="BS53" s="275">
        <f t="shared" ref="BS53:BY53" si="74">SUM(BS54:BS64)</f>
        <v>0</v>
      </c>
      <c r="BT53" s="275">
        <f t="shared" si="74"/>
        <v>12511</v>
      </c>
      <c r="BU53" s="275">
        <f t="shared" si="74"/>
        <v>24522</v>
      </c>
      <c r="BV53" s="275">
        <f t="shared" si="74"/>
        <v>12173</v>
      </c>
      <c r="BW53" s="275">
        <f t="shared" si="74"/>
        <v>31388</v>
      </c>
      <c r="BX53" s="275">
        <f t="shared" si="74"/>
        <v>67681</v>
      </c>
      <c r="BY53" s="275">
        <f t="shared" si="74"/>
        <v>22802</v>
      </c>
    </row>
    <row r="54" spans="2:77" s="96" customFormat="1" x14ac:dyDescent="0.25">
      <c r="B54" s="146" t="s">
        <v>14</v>
      </c>
      <c r="C54" s="147" t="s">
        <v>190</v>
      </c>
      <c r="D54" s="158">
        <v>5966</v>
      </c>
      <c r="E54" s="147" t="s">
        <v>67</v>
      </c>
      <c r="F54" s="148" t="s">
        <v>48</v>
      </c>
      <c r="G54" s="180">
        <v>16010</v>
      </c>
      <c r="H54" s="180">
        <v>1263</v>
      </c>
      <c r="I54" s="180">
        <v>170</v>
      </c>
      <c r="J54" s="180">
        <v>193</v>
      </c>
      <c r="K54" s="180">
        <v>208</v>
      </c>
      <c r="L54" s="180">
        <v>222</v>
      </c>
      <c r="M54" s="180">
        <v>232</v>
      </c>
      <c r="N54" s="180">
        <v>238</v>
      </c>
      <c r="O54" s="180">
        <v>202</v>
      </c>
      <c r="P54" s="180">
        <v>197</v>
      </c>
      <c r="Q54" s="180">
        <v>194</v>
      </c>
      <c r="R54" s="180">
        <v>203</v>
      </c>
      <c r="S54" s="180">
        <v>206</v>
      </c>
      <c r="T54" s="180">
        <v>211</v>
      </c>
      <c r="U54" s="180">
        <v>206</v>
      </c>
      <c r="V54" s="180">
        <v>202</v>
      </c>
      <c r="W54" s="180">
        <v>204</v>
      </c>
      <c r="X54" s="180">
        <v>206</v>
      </c>
      <c r="Y54" s="180">
        <v>206</v>
      </c>
      <c r="Z54" s="180">
        <v>204</v>
      </c>
      <c r="AA54" s="180">
        <v>220</v>
      </c>
      <c r="AB54" s="180">
        <v>233</v>
      </c>
      <c r="AC54" s="180">
        <v>1321</v>
      </c>
      <c r="AD54" s="180">
        <v>1395</v>
      </c>
      <c r="AE54" s="180">
        <v>1262</v>
      </c>
      <c r="AF54" s="180">
        <v>1243</v>
      </c>
      <c r="AG54" s="180">
        <v>1203</v>
      </c>
      <c r="AH54" s="180">
        <v>1151</v>
      </c>
      <c r="AI54" s="180">
        <v>1064</v>
      </c>
      <c r="AJ54" s="180">
        <v>910</v>
      </c>
      <c r="AK54" s="180">
        <v>722</v>
      </c>
      <c r="AL54" s="180">
        <v>562</v>
      </c>
      <c r="AM54" s="180">
        <v>408</v>
      </c>
      <c r="AN54" s="180">
        <v>277</v>
      </c>
      <c r="AO54" s="180">
        <v>170</v>
      </c>
      <c r="AP54" s="180">
        <v>165</v>
      </c>
      <c r="AQ54" s="180">
        <v>12</v>
      </c>
      <c r="AR54" s="180">
        <v>147</v>
      </c>
      <c r="AS54" s="180">
        <v>152</v>
      </c>
      <c r="AT54" s="180">
        <v>317</v>
      </c>
      <c r="AU54" s="180">
        <v>16032</v>
      </c>
      <c r="AV54" s="180">
        <v>1029</v>
      </c>
      <c r="AW54" s="180">
        <v>1068</v>
      </c>
      <c r="AX54" s="180">
        <v>7576</v>
      </c>
      <c r="AY54" s="180">
        <v>639</v>
      </c>
      <c r="BA54" s="277">
        <f t="shared" ref="BA54:BA64" si="75">SUM(I54:M54)</f>
        <v>1025</v>
      </c>
      <c r="BB54" s="277">
        <f t="shared" ref="BB54:BB64" si="76">SUM(N54:R54)</f>
        <v>1034</v>
      </c>
      <c r="BC54" s="277">
        <f t="shared" ref="BC54:BC64" si="77">SUM(S54:W54)</f>
        <v>1029</v>
      </c>
      <c r="BD54" s="277">
        <f t="shared" ref="BD54:BD64" si="78">SUM(X54:AB54)</f>
        <v>1069</v>
      </c>
      <c r="BE54" s="277">
        <f t="shared" ref="BE54:BE64" si="79">+AC54</f>
        <v>1321</v>
      </c>
      <c r="BF54" s="277">
        <f t="shared" ref="BF54:BF64" si="80">+AD54</f>
        <v>1395</v>
      </c>
      <c r="BG54" s="277">
        <f t="shared" ref="BG54:BG64" si="81">+AE54</f>
        <v>1262</v>
      </c>
      <c r="BH54" s="277">
        <f t="shared" ref="BH54:BH64" si="82">+AF54</f>
        <v>1243</v>
      </c>
      <c r="BI54" s="277">
        <f t="shared" ref="BI54:BI64" si="83">+AG54</f>
        <v>1203</v>
      </c>
      <c r="BJ54" s="277">
        <f t="shared" ref="BJ54:BJ64" si="84">+AH54</f>
        <v>1151</v>
      </c>
      <c r="BK54" s="277">
        <f t="shared" ref="BK54:BK64" si="85">+AI54</f>
        <v>1064</v>
      </c>
      <c r="BL54" s="277">
        <f t="shared" ref="BL54:BL64" si="86">+AJ54</f>
        <v>910</v>
      </c>
      <c r="BM54" s="277">
        <f t="shared" ref="BM54:BM64" si="87">+AK54</f>
        <v>722</v>
      </c>
      <c r="BN54" s="277">
        <f t="shared" ref="BN54:BN64" si="88">+AL54</f>
        <v>562</v>
      </c>
      <c r="BO54" s="277">
        <f t="shared" ref="BO54:BO64" si="89">+AM54</f>
        <v>408</v>
      </c>
      <c r="BP54" s="277">
        <f t="shared" ref="BP54:BP64" si="90">+AN54</f>
        <v>277</v>
      </c>
      <c r="BQ54" s="277">
        <f t="shared" ref="BQ54:BQ64" si="91">+AO54+AP54</f>
        <v>335</v>
      </c>
      <c r="BS54" s="131"/>
      <c r="BT54" s="279">
        <f t="shared" ref="BT54:BT58" si="92">SUM(I54:N54)</f>
        <v>1263</v>
      </c>
      <c r="BU54" s="279">
        <f t="shared" ref="BU54:BU58" si="93">SUM(I54:T54)</f>
        <v>2476</v>
      </c>
      <c r="BV54" s="279">
        <f t="shared" ref="BV54:BV58" si="94">SUM(U54:Z54)</f>
        <v>1228</v>
      </c>
      <c r="BW54" s="279">
        <f t="shared" ref="BW54:BW58" si="95">SUM(AA54:AD54)</f>
        <v>3169</v>
      </c>
      <c r="BX54" s="279">
        <f t="shared" ref="BX54:BX58" si="96">SUM(AE54:AJ54)</f>
        <v>6833</v>
      </c>
      <c r="BY54" s="279">
        <f t="shared" ref="BY54:BY58" si="97">SUM(AK54:AP54)</f>
        <v>2304</v>
      </c>
    </row>
    <row r="55" spans="2:77" s="96" customFormat="1" x14ac:dyDescent="0.25">
      <c r="B55" s="228" t="s">
        <v>14</v>
      </c>
      <c r="C55" s="226" t="s">
        <v>190</v>
      </c>
      <c r="D55" s="230">
        <v>5962</v>
      </c>
      <c r="E55" s="226" t="s">
        <v>64</v>
      </c>
      <c r="F55" s="227" t="s">
        <v>29</v>
      </c>
      <c r="G55" s="180">
        <v>10206</v>
      </c>
      <c r="H55" s="180">
        <v>806</v>
      </c>
      <c r="I55" s="180">
        <v>109</v>
      </c>
      <c r="J55" s="180">
        <v>123</v>
      </c>
      <c r="K55" s="180">
        <v>133</v>
      </c>
      <c r="L55" s="180">
        <v>141</v>
      </c>
      <c r="M55" s="180">
        <v>148</v>
      </c>
      <c r="N55" s="180">
        <v>152</v>
      </c>
      <c r="O55" s="180">
        <v>129</v>
      </c>
      <c r="P55" s="180">
        <v>126</v>
      </c>
      <c r="Q55" s="180">
        <v>124</v>
      </c>
      <c r="R55" s="180">
        <v>129</v>
      </c>
      <c r="S55" s="180">
        <v>131</v>
      </c>
      <c r="T55" s="180">
        <v>134</v>
      </c>
      <c r="U55" s="180">
        <v>132</v>
      </c>
      <c r="V55" s="180">
        <v>129</v>
      </c>
      <c r="W55" s="180">
        <v>130</v>
      </c>
      <c r="X55" s="180">
        <v>132</v>
      </c>
      <c r="Y55" s="180">
        <v>131</v>
      </c>
      <c r="Z55" s="180">
        <v>130</v>
      </c>
      <c r="AA55" s="180">
        <v>140</v>
      </c>
      <c r="AB55" s="180">
        <v>148</v>
      </c>
      <c r="AC55" s="180">
        <v>842</v>
      </c>
      <c r="AD55" s="180">
        <v>889</v>
      </c>
      <c r="AE55" s="180">
        <v>804</v>
      </c>
      <c r="AF55" s="180">
        <v>793</v>
      </c>
      <c r="AG55" s="180">
        <v>767</v>
      </c>
      <c r="AH55" s="180">
        <v>734</v>
      </c>
      <c r="AI55" s="180">
        <v>679</v>
      </c>
      <c r="AJ55" s="180">
        <v>580</v>
      </c>
      <c r="AK55" s="180">
        <v>460</v>
      </c>
      <c r="AL55" s="180">
        <v>358</v>
      </c>
      <c r="AM55" s="180">
        <v>260</v>
      </c>
      <c r="AN55" s="180">
        <v>176</v>
      </c>
      <c r="AO55" s="180">
        <v>108</v>
      </c>
      <c r="AP55" s="180">
        <v>105</v>
      </c>
      <c r="AQ55" s="180">
        <v>8</v>
      </c>
      <c r="AR55" s="180">
        <v>94</v>
      </c>
      <c r="AS55" s="180">
        <v>96</v>
      </c>
      <c r="AT55" s="180">
        <v>203</v>
      </c>
      <c r="AU55" s="180">
        <v>10220</v>
      </c>
      <c r="AV55" s="180">
        <v>656</v>
      </c>
      <c r="AW55" s="180">
        <v>681</v>
      </c>
      <c r="AX55" s="180">
        <v>4829</v>
      </c>
      <c r="AY55" s="180">
        <v>408</v>
      </c>
      <c r="BA55" s="277">
        <f t="shared" si="75"/>
        <v>654</v>
      </c>
      <c r="BB55" s="277">
        <f t="shared" si="76"/>
        <v>660</v>
      </c>
      <c r="BC55" s="277">
        <f t="shared" si="77"/>
        <v>656</v>
      </c>
      <c r="BD55" s="277">
        <f t="shared" si="78"/>
        <v>681</v>
      </c>
      <c r="BE55" s="277">
        <f t="shared" si="79"/>
        <v>842</v>
      </c>
      <c r="BF55" s="277">
        <f t="shared" si="80"/>
        <v>889</v>
      </c>
      <c r="BG55" s="277">
        <f t="shared" si="81"/>
        <v>804</v>
      </c>
      <c r="BH55" s="277">
        <f t="shared" si="82"/>
        <v>793</v>
      </c>
      <c r="BI55" s="277">
        <f t="shared" si="83"/>
        <v>767</v>
      </c>
      <c r="BJ55" s="277">
        <f t="shared" si="84"/>
        <v>734</v>
      </c>
      <c r="BK55" s="277">
        <f t="shared" si="85"/>
        <v>679</v>
      </c>
      <c r="BL55" s="277">
        <f t="shared" si="86"/>
        <v>580</v>
      </c>
      <c r="BM55" s="277">
        <f t="shared" si="87"/>
        <v>460</v>
      </c>
      <c r="BN55" s="277">
        <f t="shared" si="88"/>
        <v>358</v>
      </c>
      <c r="BO55" s="277">
        <f t="shared" si="89"/>
        <v>260</v>
      </c>
      <c r="BP55" s="277">
        <f t="shared" si="90"/>
        <v>176</v>
      </c>
      <c r="BQ55" s="277">
        <f t="shared" si="91"/>
        <v>213</v>
      </c>
      <c r="BS55" s="131"/>
      <c r="BT55" s="279">
        <f t="shared" si="92"/>
        <v>806</v>
      </c>
      <c r="BU55" s="279">
        <f t="shared" si="93"/>
        <v>1579</v>
      </c>
      <c r="BV55" s="279">
        <f t="shared" si="94"/>
        <v>784</v>
      </c>
      <c r="BW55" s="279">
        <f t="shared" si="95"/>
        <v>2019</v>
      </c>
      <c r="BX55" s="279">
        <f t="shared" si="96"/>
        <v>4357</v>
      </c>
      <c r="BY55" s="279">
        <f t="shared" si="97"/>
        <v>1467</v>
      </c>
    </row>
    <row r="56" spans="2:77" s="96" customFormat="1" x14ac:dyDescent="0.25">
      <c r="B56" s="228" t="s">
        <v>14</v>
      </c>
      <c r="C56" s="226" t="s">
        <v>190</v>
      </c>
      <c r="D56" s="230">
        <v>28434</v>
      </c>
      <c r="E56" s="226" t="s">
        <v>65</v>
      </c>
      <c r="F56" s="227" t="s">
        <v>29</v>
      </c>
      <c r="G56" s="180">
        <v>10163</v>
      </c>
      <c r="H56" s="180">
        <v>803</v>
      </c>
      <c r="I56" s="180">
        <v>108</v>
      </c>
      <c r="J56" s="180">
        <v>123</v>
      </c>
      <c r="K56" s="180">
        <v>132</v>
      </c>
      <c r="L56" s="180">
        <v>141</v>
      </c>
      <c r="M56" s="180">
        <v>148</v>
      </c>
      <c r="N56" s="180">
        <v>151</v>
      </c>
      <c r="O56" s="180">
        <v>128</v>
      </c>
      <c r="P56" s="180">
        <v>125</v>
      </c>
      <c r="Q56" s="180">
        <v>124</v>
      </c>
      <c r="R56" s="180">
        <v>128</v>
      </c>
      <c r="S56" s="180">
        <v>131</v>
      </c>
      <c r="T56" s="180">
        <v>133</v>
      </c>
      <c r="U56" s="180">
        <v>131</v>
      </c>
      <c r="V56" s="180">
        <v>128</v>
      </c>
      <c r="W56" s="180">
        <v>129</v>
      </c>
      <c r="X56" s="180">
        <v>131</v>
      </c>
      <c r="Y56" s="180">
        <v>130</v>
      </c>
      <c r="Z56" s="180">
        <v>130</v>
      </c>
      <c r="AA56" s="180">
        <v>140</v>
      </c>
      <c r="AB56" s="180">
        <v>147</v>
      </c>
      <c r="AC56" s="180">
        <v>839</v>
      </c>
      <c r="AD56" s="180">
        <v>886</v>
      </c>
      <c r="AE56" s="180">
        <v>801</v>
      </c>
      <c r="AF56" s="180">
        <v>790</v>
      </c>
      <c r="AG56" s="180">
        <v>764</v>
      </c>
      <c r="AH56" s="180">
        <v>731</v>
      </c>
      <c r="AI56" s="180">
        <v>675</v>
      </c>
      <c r="AJ56" s="180">
        <v>578</v>
      </c>
      <c r="AK56" s="180">
        <v>458</v>
      </c>
      <c r="AL56" s="180">
        <v>356</v>
      </c>
      <c r="AM56" s="180">
        <v>259</v>
      </c>
      <c r="AN56" s="180">
        <v>175</v>
      </c>
      <c r="AO56" s="180">
        <v>108</v>
      </c>
      <c r="AP56" s="180">
        <v>105</v>
      </c>
      <c r="AQ56" s="180">
        <v>8</v>
      </c>
      <c r="AR56" s="180">
        <v>93</v>
      </c>
      <c r="AS56" s="180">
        <v>97</v>
      </c>
      <c r="AT56" s="180">
        <v>201</v>
      </c>
      <c r="AU56" s="180">
        <v>10180</v>
      </c>
      <c r="AV56" s="180">
        <v>654</v>
      </c>
      <c r="AW56" s="180">
        <v>678</v>
      </c>
      <c r="AX56" s="180">
        <v>4811</v>
      </c>
      <c r="AY56" s="180">
        <v>406</v>
      </c>
      <c r="BA56" s="277">
        <f t="shared" si="75"/>
        <v>652</v>
      </c>
      <c r="BB56" s="277">
        <f t="shared" si="76"/>
        <v>656</v>
      </c>
      <c r="BC56" s="277">
        <f t="shared" si="77"/>
        <v>652</v>
      </c>
      <c r="BD56" s="277">
        <f t="shared" si="78"/>
        <v>678</v>
      </c>
      <c r="BE56" s="277">
        <f t="shared" si="79"/>
        <v>839</v>
      </c>
      <c r="BF56" s="277">
        <f t="shared" si="80"/>
        <v>886</v>
      </c>
      <c r="BG56" s="277">
        <f t="shared" si="81"/>
        <v>801</v>
      </c>
      <c r="BH56" s="277">
        <f t="shared" si="82"/>
        <v>790</v>
      </c>
      <c r="BI56" s="277">
        <f t="shared" si="83"/>
        <v>764</v>
      </c>
      <c r="BJ56" s="277">
        <f t="shared" si="84"/>
        <v>731</v>
      </c>
      <c r="BK56" s="277">
        <f t="shared" si="85"/>
        <v>675</v>
      </c>
      <c r="BL56" s="277">
        <f t="shared" si="86"/>
        <v>578</v>
      </c>
      <c r="BM56" s="277">
        <f t="shared" si="87"/>
        <v>458</v>
      </c>
      <c r="BN56" s="277">
        <f t="shared" si="88"/>
        <v>356</v>
      </c>
      <c r="BO56" s="277">
        <f t="shared" si="89"/>
        <v>259</v>
      </c>
      <c r="BP56" s="277">
        <f t="shared" si="90"/>
        <v>175</v>
      </c>
      <c r="BQ56" s="277">
        <f t="shared" si="91"/>
        <v>213</v>
      </c>
      <c r="BS56" s="131"/>
      <c r="BT56" s="279">
        <f t="shared" si="92"/>
        <v>803</v>
      </c>
      <c r="BU56" s="279">
        <f t="shared" si="93"/>
        <v>1572</v>
      </c>
      <c r="BV56" s="279">
        <f t="shared" si="94"/>
        <v>779</v>
      </c>
      <c r="BW56" s="279">
        <f t="shared" si="95"/>
        <v>2012</v>
      </c>
      <c r="BX56" s="279">
        <f t="shared" si="96"/>
        <v>4339</v>
      </c>
      <c r="BY56" s="279">
        <f t="shared" si="97"/>
        <v>1461</v>
      </c>
    </row>
    <row r="57" spans="2:77" s="96" customFormat="1" x14ac:dyDescent="0.25">
      <c r="B57" s="228" t="s">
        <v>14</v>
      </c>
      <c r="C57" s="226" t="s">
        <v>190</v>
      </c>
      <c r="D57" s="230">
        <v>5964</v>
      </c>
      <c r="E57" s="226" t="s">
        <v>66</v>
      </c>
      <c r="F57" s="227" t="s">
        <v>29</v>
      </c>
      <c r="G57" s="180">
        <v>5824</v>
      </c>
      <c r="H57" s="180">
        <v>458</v>
      </c>
      <c r="I57" s="180">
        <v>62</v>
      </c>
      <c r="J57" s="180">
        <v>70</v>
      </c>
      <c r="K57" s="180">
        <v>76</v>
      </c>
      <c r="L57" s="180">
        <v>80</v>
      </c>
      <c r="M57" s="180">
        <v>84</v>
      </c>
      <c r="N57" s="180">
        <v>86</v>
      </c>
      <c r="O57" s="180">
        <v>73</v>
      </c>
      <c r="P57" s="180">
        <v>72</v>
      </c>
      <c r="Q57" s="180">
        <v>71</v>
      </c>
      <c r="R57" s="180">
        <v>74</v>
      </c>
      <c r="S57" s="180">
        <v>75</v>
      </c>
      <c r="T57" s="180">
        <v>77</v>
      </c>
      <c r="U57" s="180">
        <v>75</v>
      </c>
      <c r="V57" s="180">
        <v>74</v>
      </c>
      <c r="W57" s="180">
        <v>74</v>
      </c>
      <c r="X57" s="180">
        <v>75</v>
      </c>
      <c r="Y57" s="180">
        <v>75</v>
      </c>
      <c r="Z57" s="180">
        <v>75</v>
      </c>
      <c r="AA57" s="180">
        <v>80</v>
      </c>
      <c r="AB57" s="180">
        <v>85</v>
      </c>
      <c r="AC57" s="180">
        <v>481</v>
      </c>
      <c r="AD57" s="180">
        <v>508</v>
      </c>
      <c r="AE57" s="180">
        <v>459</v>
      </c>
      <c r="AF57" s="180">
        <v>453</v>
      </c>
      <c r="AG57" s="180">
        <v>437</v>
      </c>
      <c r="AH57" s="180">
        <v>418</v>
      </c>
      <c r="AI57" s="180">
        <v>387</v>
      </c>
      <c r="AJ57" s="180">
        <v>331</v>
      </c>
      <c r="AK57" s="180">
        <v>262</v>
      </c>
      <c r="AL57" s="180">
        <v>205</v>
      </c>
      <c r="AM57" s="180">
        <v>148</v>
      </c>
      <c r="AN57" s="180">
        <v>101</v>
      </c>
      <c r="AO57" s="180">
        <v>61</v>
      </c>
      <c r="AP57" s="180">
        <v>60</v>
      </c>
      <c r="AQ57" s="180">
        <v>4</v>
      </c>
      <c r="AR57" s="180">
        <v>53</v>
      </c>
      <c r="AS57" s="180">
        <v>55</v>
      </c>
      <c r="AT57" s="180">
        <v>115</v>
      </c>
      <c r="AU57" s="180">
        <v>5831</v>
      </c>
      <c r="AV57" s="180">
        <v>374</v>
      </c>
      <c r="AW57" s="180">
        <v>388</v>
      </c>
      <c r="AX57" s="180">
        <v>2756</v>
      </c>
      <c r="AY57" s="180">
        <v>233</v>
      </c>
      <c r="BA57" s="277">
        <f t="shared" si="75"/>
        <v>372</v>
      </c>
      <c r="BB57" s="277">
        <f t="shared" si="76"/>
        <v>376</v>
      </c>
      <c r="BC57" s="277">
        <f t="shared" si="77"/>
        <v>375</v>
      </c>
      <c r="BD57" s="277">
        <f t="shared" si="78"/>
        <v>390</v>
      </c>
      <c r="BE57" s="277">
        <f t="shared" si="79"/>
        <v>481</v>
      </c>
      <c r="BF57" s="277">
        <f t="shared" si="80"/>
        <v>508</v>
      </c>
      <c r="BG57" s="277">
        <f t="shared" si="81"/>
        <v>459</v>
      </c>
      <c r="BH57" s="277">
        <f t="shared" si="82"/>
        <v>453</v>
      </c>
      <c r="BI57" s="277">
        <f t="shared" si="83"/>
        <v>437</v>
      </c>
      <c r="BJ57" s="277">
        <f t="shared" si="84"/>
        <v>418</v>
      </c>
      <c r="BK57" s="277">
        <f t="shared" si="85"/>
        <v>387</v>
      </c>
      <c r="BL57" s="277">
        <f t="shared" si="86"/>
        <v>331</v>
      </c>
      <c r="BM57" s="277">
        <f t="shared" si="87"/>
        <v>262</v>
      </c>
      <c r="BN57" s="277">
        <f t="shared" si="88"/>
        <v>205</v>
      </c>
      <c r="BO57" s="277">
        <f t="shared" si="89"/>
        <v>148</v>
      </c>
      <c r="BP57" s="277">
        <f t="shared" si="90"/>
        <v>101</v>
      </c>
      <c r="BQ57" s="277">
        <f t="shared" si="91"/>
        <v>121</v>
      </c>
      <c r="BS57" s="131"/>
      <c r="BT57" s="279">
        <f t="shared" si="92"/>
        <v>458</v>
      </c>
      <c r="BU57" s="279">
        <f t="shared" si="93"/>
        <v>900</v>
      </c>
      <c r="BV57" s="279">
        <f t="shared" si="94"/>
        <v>448</v>
      </c>
      <c r="BW57" s="279">
        <f t="shared" si="95"/>
        <v>1154</v>
      </c>
      <c r="BX57" s="279">
        <f t="shared" si="96"/>
        <v>2485</v>
      </c>
      <c r="BY57" s="279">
        <f t="shared" si="97"/>
        <v>837</v>
      </c>
    </row>
    <row r="58" spans="2:77" s="96" customFormat="1" x14ac:dyDescent="0.25">
      <c r="B58" s="228" t="s">
        <v>14</v>
      </c>
      <c r="C58" s="226" t="s">
        <v>190</v>
      </c>
      <c r="D58" s="230">
        <v>5930</v>
      </c>
      <c r="E58" s="226" t="s">
        <v>61</v>
      </c>
      <c r="F58" s="227" t="s">
        <v>27</v>
      </c>
      <c r="G58" s="180">
        <v>12733</v>
      </c>
      <c r="H58" s="180">
        <v>1006</v>
      </c>
      <c r="I58" s="180">
        <v>135</v>
      </c>
      <c r="J58" s="180">
        <v>154</v>
      </c>
      <c r="K58" s="180">
        <v>166</v>
      </c>
      <c r="L58" s="180">
        <v>176</v>
      </c>
      <c r="M58" s="180">
        <v>185</v>
      </c>
      <c r="N58" s="180">
        <v>190</v>
      </c>
      <c r="O58" s="180">
        <v>160</v>
      </c>
      <c r="P58" s="180">
        <v>157</v>
      </c>
      <c r="Q58" s="180">
        <v>155</v>
      </c>
      <c r="R58" s="180">
        <v>161</v>
      </c>
      <c r="S58" s="180">
        <v>164</v>
      </c>
      <c r="T58" s="180">
        <v>168</v>
      </c>
      <c r="U58" s="180">
        <v>164</v>
      </c>
      <c r="V58" s="180">
        <v>161</v>
      </c>
      <c r="W58" s="180">
        <v>162</v>
      </c>
      <c r="X58" s="180">
        <v>163</v>
      </c>
      <c r="Y58" s="180">
        <v>163</v>
      </c>
      <c r="Z58" s="180">
        <v>163</v>
      </c>
      <c r="AA58" s="180">
        <v>175</v>
      </c>
      <c r="AB58" s="180">
        <v>185</v>
      </c>
      <c r="AC58" s="180">
        <v>1051</v>
      </c>
      <c r="AD58" s="180">
        <v>1110</v>
      </c>
      <c r="AE58" s="180">
        <v>1003</v>
      </c>
      <c r="AF58" s="180">
        <v>989</v>
      </c>
      <c r="AG58" s="180">
        <v>956</v>
      </c>
      <c r="AH58" s="180">
        <v>915</v>
      </c>
      <c r="AI58" s="180">
        <v>847</v>
      </c>
      <c r="AJ58" s="180">
        <v>724</v>
      </c>
      <c r="AK58" s="180">
        <v>574</v>
      </c>
      <c r="AL58" s="180">
        <v>447</v>
      </c>
      <c r="AM58" s="180">
        <v>324</v>
      </c>
      <c r="AN58" s="180">
        <v>220</v>
      </c>
      <c r="AO58" s="180">
        <v>135</v>
      </c>
      <c r="AP58" s="180">
        <v>131</v>
      </c>
      <c r="AQ58" s="180">
        <v>10</v>
      </c>
      <c r="AR58" s="180">
        <v>116</v>
      </c>
      <c r="AS58" s="180">
        <v>121</v>
      </c>
      <c r="AT58" s="180">
        <v>252</v>
      </c>
      <c r="AU58" s="180">
        <v>12748</v>
      </c>
      <c r="AV58" s="180">
        <v>819</v>
      </c>
      <c r="AW58" s="180">
        <v>849</v>
      </c>
      <c r="AX58" s="180">
        <v>6024</v>
      </c>
      <c r="AY58" s="180">
        <v>508</v>
      </c>
      <c r="BA58" s="277">
        <f t="shared" si="75"/>
        <v>816</v>
      </c>
      <c r="BB58" s="277">
        <f t="shared" si="76"/>
        <v>823</v>
      </c>
      <c r="BC58" s="277">
        <f t="shared" si="77"/>
        <v>819</v>
      </c>
      <c r="BD58" s="277">
        <f t="shared" si="78"/>
        <v>849</v>
      </c>
      <c r="BE58" s="277">
        <f t="shared" si="79"/>
        <v>1051</v>
      </c>
      <c r="BF58" s="277">
        <f t="shared" si="80"/>
        <v>1110</v>
      </c>
      <c r="BG58" s="277">
        <f t="shared" si="81"/>
        <v>1003</v>
      </c>
      <c r="BH58" s="277">
        <f t="shared" si="82"/>
        <v>989</v>
      </c>
      <c r="BI58" s="277">
        <f t="shared" si="83"/>
        <v>956</v>
      </c>
      <c r="BJ58" s="277">
        <f t="shared" si="84"/>
        <v>915</v>
      </c>
      <c r="BK58" s="277">
        <f t="shared" si="85"/>
        <v>847</v>
      </c>
      <c r="BL58" s="277">
        <f t="shared" si="86"/>
        <v>724</v>
      </c>
      <c r="BM58" s="277">
        <f t="shared" si="87"/>
        <v>574</v>
      </c>
      <c r="BN58" s="277">
        <f t="shared" si="88"/>
        <v>447</v>
      </c>
      <c r="BO58" s="277">
        <f t="shared" si="89"/>
        <v>324</v>
      </c>
      <c r="BP58" s="277">
        <f t="shared" si="90"/>
        <v>220</v>
      </c>
      <c r="BQ58" s="277">
        <f t="shared" si="91"/>
        <v>266</v>
      </c>
      <c r="BS58" s="131"/>
      <c r="BT58" s="279">
        <f t="shared" si="92"/>
        <v>1006</v>
      </c>
      <c r="BU58" s="279">
        <f t="shared" si="93"/>
        <v>1971</v>
      </c>
      <c r="BV58" s="279">
        <f t="shared" si="94"/>
        <v>976</v>
      </c>
      <c r="BW58" s="279">
        <f t="shared" si="95"/>
        <v>2521</v>
      </c>
      <c r="BX58" s="279">
        <f t="shared" si="96"/>
        <v>5434</v>
      </c>
      <c r="BY58" s="279">
        <f t="shared" si="97"/>
        <v>1831</v>
      </c>
    </row>
    <row r="59" spans="2:77" s="96" customFormat="1" x14ac:dyDescent="0.25">
      <c r="B59" s="228" t="s">
        <v>14</v>
      </c>
      <c r="C59" s="226" t="s">
        <v>190</v>
      </c>
      <c r="D59" s="230">
        <v>29166</v>
      </c>
      <c r="E59" s="229" t="s">
        <v>247</v>
      </c>
      <c r="F59" s="227" t="s">
        <v>27</v>
      </c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3"/>
      <c r="AU59" s="233"/>
      <c r="AV59" s="233"/>
      <c r="AW59" s="233"/>
      <c r="AX59" s="233"/>
      <c r="AY59" s="233"/>
      <c r="BA59" s="277">
        <f t="shared" si="75"/>
        <v>0</v>
      </c>
      <c r="BB59" s="277">
        <f t="shared" si="76"/>
        <v>0</v>
      </c>
      <c r="BC59" s="277">
        <f t="shared" si="77"/>
        <v>0</v>
      </c>
      <c r="BD59" s="277">
        <f t="shared" si="78"/>
        <v>0</v>
      </c>
      <c r="BE59" s="277">
        <f t="shared" si="79"/>
        <v>0</v>
      </c>
      <c r="BF59" s="277">
        <f t="shared" si="80"/>
        <v>0</v>
      </c>
      <c r="BG59" s="277">
        <f t="shared" si="81"/>
        <v>0</v>
      </c>
      <c r="BH59" s="277">
        <f t="shared" si="82"/>
        <v>0</v>
      </c>
      <c r="BI59" s="277">
        <f t="shared" si="83"/>
        <v>0</v>
      </c>
      <c r="BJ59" s="277">
        <f t="shared" si="84"/>
        <v>0</v>
      </c>
      <c r="BK59" s="277">
        <f t="shared" si="85"/>
        <v>0</v>
      </c>
      <c r="BL59" s="277">
        <f t="shared" si="86"/>
        <v>0</v>
      </c>
      <c r="BM59" s="277">
        <f t="shared" si="87"/>
        <v>0</v>
      </c>
      <c r="BN59" s="277">
        <f t="shared" si="88"/>
        <v>0</v>
      </c>
      <c r="BO59" s="277">
        <f t="shared" si="89"/>
        <v>0</v>
      </c>
      <c r="BP59" s="277">
        <f t="shared" si="90"/>
        <v>0</v>
      </c>
      <c r="BQ59" s="277">
        <f t="shared" si="91"/>
        <v>0</v>
      </c>
      <c r="BS59" s="131"/>
      <c r="BT59" s="131"/>
      <c r="BU59" s="131"/>
      <c r="BV59" s="131"/>
      <c r="BW59" s="131"/>
      <c r="BX59" s="131"/>
      <c r="BY59" s="131"/>
    </row>
    <row r="60" spans="2:77" s="96" customFormat="1" x14ac:dyDescent="0.25">
      <c r="B60" s="228" t="s">
        <v>14</v>
      </c>
      <c r="C60" s="226" t="s">
        <v>190</v>
      </c>
      <c r="D60" s="230">
        <v>5851</v>
      </c>
      <c r="E60" s="226" t="s">
        <v>59</v>
      </c>
      <c r="F60" s="227" t="s">
        <v>29</v>
      </c>
      <c r="G60" s="180">
        <v>45605</v>
      </c>
      <c r="H60" s="180">
        <v>3598</v>
      </c>
      <c r="I60" s="180">
        <v>485</v>
      </c>
      <c r="J60" s="180">
        <v>550</v>
      </c>
      <c r="K60" s="180">
        <v>593</v>
      </c>
      <c r="L60" s="180">
        <v>631</v>
      </c>
      <c r="M60" s="180">
        <v>661</v>
      </c>
      <c r="N60" s="180">
        <v>678</v>
      </c>
      <c r="O60" s="180">
        <v>575</v>
      </c>
      <c r="P60" s="180">
        <v>562</v>
      </c>
      <c r="Q60" s="180">
        <v>554</v>
      </c>
      <c r="R60" s="180">
        <v>578</v>
      </c>
      <c r="S60" s="180">
        <v>586</v>
      </c>
      <c r="T60" s="180">
        <v>600</v>
      </c>
      <c r="U60" s="180">
        <v>589</v>
      </c>
      <c r="V60" s="180">
        <v>576</v>
      </c>
      <c r="W60" s="180">
        <v>582</v>
      </c>
      <c r="X60" s="180">
        <v>587</v>
      </c>
      <c r="Y60" s="180">
        <v>584</v>
      </c>
      <c r="Z60" s="180">
        <v>584</v>
      </c>
      <c r="AA60" s="180">
        <v>627</v>
      </c>
      <c r="AB60" s="180">
        <v>661</v>
      </c>
      <c r="AC60" s="180">
        <v>3764</v>
      </c>
      <c r="AD60" s="180">
        <v>3975</v>
      </c>
      <c r="AE60" s="180">
        <v>3593</v>
      </c>
      <c r="AF60" s="180">
        <v>3543</v>
      </c>
      <c r="AG60" s="180">
        <v>3427</v>
      </c>
      <c r="AH60" s="180">
        <v>3279</v>
      </c>
      <c r="AI60" s="180">
        <v>3031</v>
      </c>
      <c r="AJ60" s="180">
        <v>2592</v>
      </c>
      <c r="AK60" s="180">
        <v>2057</v>
      </c>
      <c r="AL60" s="180">
        <v>1600</v>
      </c>
      <c r="AM60" s="180">
        <v>1161</v>
      </c>
      <c r="AN60" s="180">
        <v>787</v>
      </c>
      <c r="AO60" s="180">
        <v>483</v>
      </c>
      <c r="AP60" s="180">
        <v>470</v>
      </c>
      <c r="AQ60" s="180">
        <v>34</v>
      </c>
      <c r="AR60" s="180">
        <v>417</v>
      </c>
      <c r="AS60" s="180">
        <v>432</v>
      </c>
      <c r="AT60" s="180">
        <v>904</v>
      </c>
      <c r="AU60" s="180">
        <v>45669</v>
      </c>
      <c r="AV60" s="180">
        <v>2932</v>
      </c>
      <c r="AW60" s="180">
        <v>3042</v>
      </c>
      <c r="AX60" s="180">
        <v>21581</v>
      </c>
      <c r="AY60" s="180">
        <v>1822</v>
      </c>
      <c r="BA60" s="277">
        <f t="shared" si="75"/>
        <v>2920</v>
      </c>
      <c r="BB60" s="277">
        <f t="shared" si="76"/>
        <v>2947</v>
      </c>
      <c r="BC60" s="277">
        <f t="shared" si="77"/>
        <v>2933</v>
      </c>
      <c r="BD60" s="277">
        <f t="shared" si="78"/>
        <v>3043</v>
      </c>
      <c r="BE60" s="277">
        <f t="shared" si="79"/>
        <v>3764</v>
      </c>
      <c r="BF60" s="277">
        <f t="shared" si="80"/>
        <v>3975</v>
      </c>
      <c r="BG60" s="277">
        <f t="shared" si="81"/>
        <v>3593</v>
      </c>
      <c r="BH60" s="277">
        <f t="shared" si="82"/>
        <v>3543</v>
      </c>
      <c r="BI60" s="277">
        <f t="shared" si="83"/>
        <v>3427</v>
      </c>
      <c r="BJ60" s="277">
        <f t="shared" si="84"/>
        <v>3279</v>
      </c>
      <c r="BK60" s="277">
        <f t="shared" si="85"/>
        <v>3031</v>
      </c>
      <c r="BL60" s="277">
        <f t="shared" si="86"/>
        <v>2592</v>
      </c>
      <c r="BM60" s="277">
        <f t="shared" si="87"/>
        <v>2057</v>
      </c>
      <c r="BN60" s="277">
        <f t="shared" si="88"/>
        <v>1600</v>
      </c>
      <c r="BO60" s="277">
        <f t="shared" si="89"/>
        <v>1161</v>
      </c>
      <c r="BP60" s="277">
        <f t="shared" si="90"/>
        <v>787</v>
      </c>
      <c r="BQ60" s="277">
        <f t="shared" si="91"/>
        <v>953</v>
      </c>
      <c r="BS60" s="131"/>
      <c r="BT60" s="279">
        <f t="shared" ref="BT60:BT61" si="98">SUM(I60:N60)</f>
        <v>3598</v>
      </c>
      <c r="BU60" s="279">
        <f t="shared" ref="BU60:BU61" si="99">SUM(I60:T60)</f>
        <v>7053</v>
      </c>
      <c r="BV60" s="279">
        <f t="shared" ref="BV60:BV61" si="100">SUM(U60:Z60)</f>
        <v>3502</v>
      </c>
      <c r="BW60" s="279">
        <f t="shared" ref="BW60:BW61" si="101">SUM(AA60:AD60)</f>
        <v>9027</v>
      </c>
      <c r="BX60" s="279">
        <f t="shared" ref="BX60:BX61" si="102">SUM(AE60:AJ60)</f>
        <v>19465</v>
      </c>
      <c r="BY60" s="279">
        <f t="shared" ref="BY60:BY61" si="103">SUM(AK60:AP60)</f>
        <v>6558</v>
      </c>
    </row>
    <row r="61" spans="2:77" s="96" customFormat="1" x14ac:dyDescent="0.25">
      <c r="B61" s="228" t="s">
        <v>14</v>
      </c>
      <c r="C61" s="226" t="s">
        <v>190</v>
      </c>
      <c r="D61" s="230">
        <v>5929</v>
      </c>
      <c r="E61" s="226" t="s">
        <v>60</v>
      </c>
      <c r="F61" s="227" t="s">
        <v>29</v>
      </c>
      <c r="G61" s="180">
        <v>28294</v>
      </c>
      <c r="H61" s="180">
        <v>2232</v>
      </c>
      <c r="I61" s="180">
        <v>301</v>
      </c>
      <c r="J61" s="180">
        <v>341</v>
      </c>
      <c r="K61" s="180">
        <v>368</v>
      </c>
      <c r="L61" s="180">
        <v>391</v>
      </c>
      <c r="M61" s="180">
        <v>410</v>
      </c>
      <c r="N61" s="180">
        <v>421</v>
      </c>
      <c r="O61" s="180">
        <v>356</v>
      </c>
      <c r="P61" s="180">
        <v>348</v>
      </c>
      <c r="Q61" s="180">
        <v>344</v>
      </c>
      <c r="R61" s="180">
        <v>359</v>
      </c>
      <c r="S61" s="180">
        <v>364</v>
      </c>
      <c r="T61" s="180">
        <v>372</v>
      </c>
      <c r="U61" s="180">
        <v>366</v>
      </c>
      <c r="V61" s="180">
        <v>357</v>
      </c>
      <c r="W61" s="180">
        <v>361</v>
      </c>
      <c r="X61" s="180">
        <v>364</v>
      </c>
      <c r="Y61" s="180">
        <v>362</v>
      </c>
      <c r="Z61" s="180">
        <v>362</v>
      </c>
      <c r="AA61" s="180">
        <v>389</v>
      </c>
      <c r="AB61" s="180">
        <v>410</v>
      </c>
      <c r="AC61" s="180">
        <v>2336</v>
      </c>
      <c r="AD61" s="180">
        <v>2466</v>
      </c>
      <c r="AE61" s="180">
        <v>2229</v>
      </c>
      <c r="AF61" s="180">
        <v>2198</v>
      </c>
      <c r="AG61" s="180">
        <v>2126</v>
      </c>
      <c r="AH61" s="180">
        <v>2034</v>
      </c>
      <c r="AI61" s="180">
        <v>1881</v>
      </c>
      <c r="AJ61" s="180">
        <v>1608</v>
      </c>
      <c r="AK61" s="180">
        <v>1276</v>
      </c>
      <c r="AL61" s="180">
        <v>993</v>
      </c>
      <c r="AM61" s="180">
        <v>721</v>
      </c>
      <c r="AN61" s="180">
        <v>488</v>
      </c>
      <c r="AO61" s="180">
        <v>300</v>
      </c>
      <c r="AP61" s="180">
        <v>292</v>
      </c>
      <c r="AQ61" s="180">
        <v>21</v>
      </c>
      <c r="AR61" s="180">
        <v>259</v>
      </c>
      <c r="AS61" s="180">
        <v>268</v>
      </c>
      <c r="AT61" s="180">
        <v>561</v>
      </c>
      <c r="AU61" s="180">
        <v>28335</v>
      </c>
      <c r="AV61" s="180">
        <v>1819</v>
      </c>
      <c r="AW61" s="180">
        <v>1888</v>
      </c>
      <c r="AX61" s="180">
        <v>13390</v>
      </c>
      <c r="AY61" s="180">
        <v>1130</v>
      </c>
      <c r="BA61" s="277">
        <f t="shared" si="75"/>
        <v>1811</v>
      </c>
      <c r="BB61" s="277">
        <f t="shared" si="76"/>
        <v>1828</v>
      </c>
      <c r="BC61" s="277">
        <f t="shared" si="77"/>
        <v>1820</v>
      </c>
      <c r="BD61" s="277">
        <f t="shared" si="78"/>
        <v>1887</v>
      </c>
      <c r="BE61" s="277">
        <f t="shared" si="79"/>
        <v>2336</v>
      </c>
      <c r="BF61" s="277">
        <f t="shared" si="80"/>
        <v>2466</v>
      </c>
      <c r="BG61" s="277">
        <f t="shared" si="81"/>
        <v>2229</v>
      </c>
      <c r="BH61" s="277">
        <f t="shared" si="82"/>
        <v>2198</v>
      </c>
      <c r="BI61" s="277">
        <f t="shared" si="83"/>
        <v>2126</v>
      </c>
      <c r="BJ61" s="277">
        <f t="shared" si="84"/>
        <v>2034</v>
      </c>
      <c r="BK61" s="277">
        <f t="shared" si="85"/>
        <v>1881</v>
      </c>
      <c r="BL61" s="277">
        <f t="shared" si="86"/>
        <v>1608</v>
      </c>
      <c r="BM61" s="277">
        <f t="shared" si="87"/>
        <v>1276</v>
      </c>
      <c r="BN61" s="277">
        <f t="shared" si="88"/>
        <v>993</v>
      </c>
      <c r="BO61" s="277">
        <f t="shared" si="89"/>
        <v>721</v>
      </c>
      <c r="BP61" s="277">
        <f t="shared" si="90"/>
        <v>488</v>
      </c>
      <c r="BQ61" s="277">
        <f t="shared" si="91"/>
        <v>592</v>
      </c>
      <c r="BS61" s="131"/>
      <c r="BT61" s="279">
        <f t="shared" si="98"/>
        <v>2232</v>
      </c>
      <c r="BU61" s="279">
        <f t="shared" si="99"/>
        <v>4375</v>
      </c>
      <c r="BV61" s="279">
        <f t="shared" si="100"/>
        <v>2172</v>
      </c>
      <c r="BW61" s="279">
        <f t="shared" si="101"/>
        <v>5601</v>
      </c>
      <c r="BX61" s="279">
        <f t="shared" si="102"/>
        <v>12076</v>
      </c>
      <c r="BY61" s="279">
        <f t="shared" si="103"/>
        <v>4070</v>
      </c>
    </row>
    <row r="62" spans="2:77" s="131" customFormat="1" x14ac:dyDescent="0.25">
      <c r="B62" s="228" t="s">
        <v>14</v>
      </c>
      <c r="C62" s="226" t="s">
        <v>190</v>
      </c>
      <c r="D62" s="230">
        <v>29167</v>
      </c>
      <c r="E62" s="229" t="s">
        <v>254</v>
      </c>
      <c r="F62" s="227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232"/>
      <c r="AS62" s="232"/>
      <c r="AT62" s="233"/>
      <c r="AU62" s="233"/>
      <c r="AV62" s="233"/>
      <c r="AW62" s="233"/>
      <c r="AX62" s="233"/>
      <c r="AY62" s="233"/>
      <c r="BA62" s="277">
        <f t="shared" si="75"/>
        <v>0</v>
      </c>
      <c r="BB62" s="277">
        <f t="shared" si="76"/>
        <v>0</v>
      </c>
      <c r="BC62" s="277">
        <f t="shared" si="77"/>
        <v>0</v>
      </c>
      <c r="BD62" s="277">
        <f t="shared" si="78"/>
        <v>0</v>
      </c>
      <c r="BE62" s="277">
        <f t="shared" si="79"/>
        <v>0</v>
      </c>
      <c r="BF62" s="277">
        <f t="shared" si="80"/>
        <v>0</v>
      </c>
      <c r="BG62" s="277">
        <f t="shared" si="81"/>
        <v>0</v>
      </c>
      <c r="BH62" s="277">
        <f t="shared" si="82"/>
        <v>0</v>
      </c>
      <c r="BI62" s="277">
        <f t="shared" si="83"/>
        <v>0</v>
      </c>
      <c r="BJ62" s="277">
        <f t="shared" si="84"/>
        <v>0</v>
      </c>
      <c r="BK62" s="277">
        <f t="shared" si="85"/>
        <v>0</v>
      </c>
      <c r="BL62" s="277">
        <f t="shared" si="86"/>
        <v>0</v>
      </c>
      <c r="BM62" s="277">
        <f t="shared" si="87"/>
        <v>0</v>
      </c>
      <c r="BN62" s="277">
        <f t="shared" si="88"/>
        <v>0</v>
      </c>
      <c r="BO62" s="277">
        <f t="shared" si="89"/>
        <v>0</v>
      </c>
      <c r="BP62" s="277">
        <f t="shared" si="90"/>
        <v>0</v>
      </c>
      <c r="BQ62" s="277">
        <f t="shared" si="91"/>
        <v>0</v>
      </c>
    </row>
    <row r="63" spans="2:77" s="96" customFormat="1" x14ac:dyDescent="0.25">
      <c r="B63" s="228" t="s">
        <v>14</v>
      </c>
      <c r="C63" s="226" t="s">
        <v>190</v>
      </c>
      <c r="D63" s="230">
        <v>6849</v>
      </c>
      <c r="E63" s="226" t="s">
        <v>63</v>
      </c>
      <c r="F63" s="227" t="s">
        <v>27</v>
      </c>
      <c r="G63" s="180">
        <v>9454</v>
      </c>
      <c r="H63" s="180">
        <v>746</v>
      </c>
      <c r="I63" s="180">
        <v>100</v>
      </c>
      <c r="J63" s="180">
        <v>114</v>
      </c>
      <c r="K63" s="180">
        <v>123</v>
      </c>
      <c r="L63" s="180">
        <v>131</v>
      </c>
      <c r="M63" s="180">
        <v>137</v>
      </c>
      <c r="N63" s="180">
        <v>141</v>
      </c>
      <c r="O63" s="180">
        <v>119</v>
      </c>
      <c r="P63" s="180">
        <v>116</v>
      </c>
      <c r="Q63" s="180">
        <v>115</v>
      </c>
      <c r="R63" s="180">
        <v>120</v>
      </c>
      <c r="S63" s="180">
        <v>121</v>
      </c>
      <c r="T63" s="180">
        <v>124</v>
      </c>
      <c r="U63" s="180">
        <v>122</v>
      </c>
      <c r="V63" s="180">
        <v>119</v>
      </c>
      <c r="W63" s="180">
        <v>121</v>
      </c>
      <c r="X63" s="180">
        <v>122</v>
      </c>
      <c r="Y63" s="180">
        <v>121</v>
      </c>
      <c r="Z63" s="180">
        <v>121</v>
      </c>
      <c r="AA63" s="180">
        <v>130</v>
      </c>
      <c r="AB63" s="180">
        <v>137</v>
      </c>
      <c r="AC63" s="180">
        <v>780</v>
      </c>
      <c r="AD63" s="180">
        <v>824</v>
      </c>
      <c r="AE63" s="180">
        <v>745</v>
      </c>
      <c r="AF63" s="180">
        <v>735</v>
      </c>
      <c r="AG63" s="180">
        <v>711</v>
      </c>
      <c r="AH63" s="180">
        <v>680</v>
      </c>
      <c r="AI63" s="180">
        <v>628</v>
      </c>
      <c r="AJ63" s="180">
        <v>537</v>
      </c>
      <c r="AK63" s="180">
        <v>427</v>
      </c>
      <c r="AL63" s="180">
        <v>332</v>
      </c>
      <c r="AM63" s="180">
        <v>241</v>
      </c>
      <c r="AN63" s="180">
        <v>163</v>
      </c>
      <c r="AO63" s="180">
        <v>100</v>
      </c>
      <c r="AP63" s="180">
        <v>97</v>
      </c>
      <c r="AQ63" s="180">
        <v>7</v>
      </c>
      <c r="AR63" s="180">
        <v>87</v>
      </c>
      <c r="AS63" s="180">
        <v>90</v>
      </c>
      <c r="AT63" s="180">
        <v>188</v>
      </c>
      <c r="AU63" s="180">
        <v>9471</v>
      </c>
      <c r="AV63" s="180">
        <v>608</v>
      </c>
      <c r="AW63" s="180">
        <v>631</v>
      </c>
      <c r="AX63" s="180">
        <v>4475</v>
      </c>
      <c r="AY63" s="180">
        <v>378</v>
      </c>
      <c r="BA63" s="277">
        <f t="shared" si="75"/>
        <v>605</v>
      </c>
      <c r="BB63" s="277">
        <f t="shared" si="76"/>
        <v>611</v>
      </c>
      <c r="BC63" s="277">
        <f t="shared" si="77"/>
        <v>607</v>
      </c>
      <c r="BD63" s="277">
        <f t="shared" si="78"/>
        <v>631</v>
      </c>
      <c r="BE63" s="277">
        <f t="shared" si="79"/>
        <v>780</v>
      </c>
      <c r="BF63" s="277">
        <f t="shared" si="80"/>
        <v>824</v>
      </c>
      <c r="BG63" s="277">
        <f t="shared" si="81"/>
        <v>745</v>
      </c>
      <c r="BH63" s="277">
        <f t="shared" si="82"/>
        <v>735</v>
      </c>
      <c r="BI63" s="277">
        <f t="shared" si="83"/>
        <v>711</v>
      </c>
      <c r="BJ63" s="277">
        <f t="shared" si="84"/>
        <v>680</v>
      </c>
      <c r="BK63" s="277">
        <f t="shared" si="85"/>
        <v>628</v>
      </c>
      <c r="BL63" s="277">
        <f t="shared" si="86"/>
        <v>537</v>
      </c>
      <c r="BM63" s="277">
        <f t="shared" si="87"/>
        <v>427</v>
      </c>
      <c r="BN63" s="277">
        <f t="shared" si="88"/>
        <v>332</v>
      </c>
      <c r="BO63" s="277">
        <f t="shared" si="89"/>
        <v>241</v>
      </c>
      <c r="BP63" s="277">
        <f t="shared" si="90"/>
        <v>163</v>
      </c>
      <c r="BQ63" s="277">
        <f t="shared" si="91"/>
        <v>197</v>
      </c>
      <c r="BS63" s="131"/>
      <c r="BT63" s="279">
        <f t="shared" ref="BT63:BT64" si="104">SUM(I63:N63)</f>
        <v>746</v>
      </c>
      <c r="BU63" s="279">
        <f t="shared" ref="BU63:BU64" si="105">SUM(I63:T63)</f>
        <v>1461</v>
      </c>
      <c r="BV63" s="279">
        <f t="shared" ref="BV63:BV64" si="106">SUM(U63:Z63)</f>
        <v>726</v>
      </c>
      <c r="BW63" s="279">
        <f t="shared" ref="BW63:BW64" si="107">SUM(AA63:AD63)</f>
        <v>1871</v>
      </c>
      <c r="BX63" s="279">
        <f t="shared" ref="BX63:BX64" si="108">SUM(AE63:AJ63)</f>
        <v>4036</v>
      </c>
      <c r="BY63" s="279">
        <f t="shared" ref="BY63:BY64" si="109">SUM(AK63:AP63)</f>
        <v>1360</v>
      </c>
    </row>
    <row r="64" spans="2:77" s="96" customFormat="1" ht="15.75" thickBot="1" x14ac:dyDescent="0.3">
      <c r="B64" s="228" t="s">
        <v>14</v>
      </c>
      <c r="C64" s="226" t="s">
        <v>190</v>
      </c>
      <c r="D64" s="230">
        <v>5933</v>
      </c>
      <c r="E64" s="226" t="s">
        <v>62</v>
      </c>
      <c r="F64" s="227" t="s">
        <v>29</v>
      </c>
      <c r="G64" s="180">
        <v>20277</v>
      </c>
      <c r="H64" s="180">
        <v>1599</v>
      </c>
      <c r="I64" s="180">
        <v>215</v>
      </c>
      <c r="J64" s="180">
        <v>245</v>
      </c>
      <c r="K64" s="180">
        <v>264</v>
      </c>
      <c r="L64" s="180">
        <v>280</v>
      </c>
      <c r="M64" s="180">
        <v>294</v>
      </c>
      <c r="N64" s="180">
        <v>301</v>
      </c>
      <c r="O64" s="180">
        <v>256</v>
      </c>
      <c r="P64" s="180">
        <v>250</v>
      </c>
      <c r="Q64" s="180">
        <v>246</v>
      </c>
      <c r="R64" s="180">
        <v>257</v>
      </c>
      <c r="S64" s="180">
        <v>260</v>
      </c>
      <c r="T64" s="180">
        <v>267</v>
      </c>
      <c r="U64" s="180">
        <v>262</v>
      </c>
      <c r="V64" s="180">
        <v>257</v>
      </c>
      <c r="W64" s="180">
        <v>259</v>
      </c>
      <c r="X64" s="180">
        <v>261</v>
      </c>
      <c r="Y64" s="180">
        <v>260</v>
      </c>
      <c r="Z64" s="180">
        <v>259</v>
      </c>
      <c r="AA64" s="180">
        <v>278</v>
      </c>
      <c r="AB64" s="180">
        <v>294</v>
      </c>
      <c r="AC64" s="180">
        <v>1674</v>
      </c>
      <c r="AD64" s="180">
        <v>1768</v>
      </c>
      <c r="AE64" s="180">
        <v>1598</v>
      </c>
      <c r="AF64" s="180">
        <v>1575</v>
      </c>
      <c r="AG64" s="180">
        <v>1524</v>
      </c>
      <c r="AH64" s="180">
        <v>1458</v>
      </c>
      <c r="AI64" s="180">
        <v>1348</v>
      </c>
      <c r="AJ64" s="180">
        <v>1153</v>
      </c>
      <c r="AK64" s="180">
        <v>914</v>
      </c>
      <c r="AL64" s="180">
        <v>711</v>
      </c>
      <c r="AM64" s="180">
        <v>516</v>
      </c>
      <c r="AN64" s="180">
        <v>350</v>
      </c>
      <c r="AO64" s="180">
        <v>214</v>
      </c>
      <c r="AP64" s="180">
        <v>209</v>
      </c>
      <c r="AQ64" s="180">
        <v>16</v>
      </c>
      <c r="AR64" s="180">
        <v>186</v>
      </c>
      <c r="AS64" s="180">
        <v>192</v>
      </c>
      <c r="AT64" s="180">
        <v>402</v>
      </c>
      <c r="AU64" s="180">
        <v>20309</v>
      </c>
      <c r="AV64" s="180">
        <v>1304</v>
      </c>
      <c r="AW64" s="180">
        <v>1353</v>
      </c>
      <c r="AX64" s="180">
        <v>9597</v>
      </c>
      <c r="AY64" s="180">
        <v>810</v>
      </c>
      <c r="BA64" s="277">
        <f t="shared" si="75"/>
        <v>1298</v>
      </c>
      <c r="BB64" s="277">
        <f t="shared" si="76"/>
        <v>1310</v>
      </c>
      <c r="BC64" s="277">
        <f t="shared" si="77"/>
        <v>1305</v>
      </c>
      <c r="BD64" s="277">
        <f t="shared" si="78"/>
        <v>1352</v>
      </c>
      <c r="BE64" s="277">
        <f t="shared" si="79"/>
        <v>1674</v>
      </c>
      <c r="BF64" s="277">
        <f t="shared" si="80"/>
        <v>1768</v>
      </c>
      <c r="BG64" s="277">
        <f t="shared" si="81"/>
        <v>1598</v>
      </c>
      <c r="BH64" s="277">
        <f t="shared" si="82"/>
        <v>1575</v>
      </c>
      <c r="BI64" s="277">
        <f t="shared" si="83"/>
        <v>1524</v>
      </c>
      <c r="BJ64" s="277">
        <f t="shared" si="84"/>
        <v>1458</v>
      </c>
      <c r="BK64" s="277">
        <f t="shared" si="85"/>
        <v>1348</v>
      </c>
      <c r="BL64" s="277">
        <f t="shared" si="86"/>
        <v>1153</v>
      </c>
      <c r="BM64" s="277">
        <f t="shared" si="87"/>
        <v>914</v>
      </c>
      <c r="BN64" s="277">
        <f t="shared" si="88"/>
        <v>711</v>
      </c>
      <c r="BO64" s="277">
        <f t="shared" si="89"/>
        <v>516</v>
      </c>
      <c r="BP64" s="277">
        <f t="shared" si="90"/>
        <v>350</v>
      </c>
      <c r="BQ64" s="277">
        <f t="shared" si="91"/>
        <v>423</v>
      </c>
      <c r="BS64" s="131"/>
      <c r="BT64" s="279">
        <f t="shared" si="104"/>
        <v>1599</v>
      </c>
      <c r="BU64" s="279">
        <f t="shared" si="105"/>
        <v>3135</v>
      </c>
      <c r="BV64" s="279">
        <f t="shared" si="106"/>
        <v>1558</v>
      </c>
      <c r="BW64" s="279">
        <f t="shared" si="107"/>
        <v>4014</v>
      </c>
      <c r="BX64" s="279">
        <f t="shared" si="108"/>
        <v>8656</v>
      </c>
      <c r="BY64" s="279">
        <f t="shared" si="109"/>
        <v>2914</v>
      </c>
    </row>
    <row r="65" spans="2:77" s="96" customFormat="1" ht="15.75" thickBot="1" x14ac:dyDescent="0.3">
      <c r="B65" s="132" t="s">
        <v>0</v>
      </c>
      <c r="C65" s="133" t="s">
        <v>269</v>
      </c>
      <c r="D65" s="134" t="s">
        <v>1</v>
      </c>
      <c r="E65" s="144" t="s">
        <v>191</v>
      </c>
      <c r="F65" s="145"/>
      <c r="G65" s="144">
        <v>106986</v>
      </c>
      <c r="H65" s="144">
        <v>7206</v>
      </c>
      <c r="I65" s="144">
        <v>917</v>
      </c>
      <c r="J65" s="144">
        <v>1039</v>
      </c>
      <c r="K65" s="144">
        <v>1215</v>
      </c>
      <c r="L65" s="144">
        <v>1347</v>
      </c>
      <c r="M65" s="144">
        <v>1357</v>
      </c>
      <c r="N65" s="144">
        <v>1331</v>
      </c>
      <c r="O65" s="144">
        <v>949</v>
      </c>
      <c r="P65" s="144">
        <v>1001</v>
      </c>
      <c r="Q65" s="144">
        <v>1030</v>
      </c>
      <c r="R65" s="144">
        <v>1031</v>
      </c>
      <c r="S65" s="144">
        <v>995</v>
      </c>
      <c r="T65" s="144">
        <v>1167</v>
      </c>
      <c r="U65" s="144">
        <v>1218</v>
      </c>
      <c r="V65" s="144">
        <v>1145</v>
      </c>
      <c r="W65" s="144">
        <v>1235</v>
      </c>
      <c r="X65" s="144">
        <v>1218</v>
      </c>
      <c r="Y65" s="144">
        <v>1297</v>
      </c>
      <c r="Z65" s="144">
        <v>1364</v>
      </c>
      <c r="AA65" s="144">
        <v>1393</v>
      </c>
      <c r="AB65" s="144">
        <v>1475</v>
      </c>
      <c r="AC65" s="144">
        <v>8388</v>
      </c>
      <c r="AD65" s="144">
        <v>9085</v>
      </c>
      <c r="AE65" s="144">
        <v>8350</v>
      </c>
      <c r="AF65" s="144">
        <v>8264</v>
      </c>
      <c r="AG65" s="144">
        <v>7850</v>
      </c>
      <c r="AH65" s="144">
        <v>7833</v>
      </c>
      <c r="AI65" s="144">
        <v>6795</v>
      </c>
      <c r="AJ65" s="144">
        <v>6368</v>
      </c>
      <c r="AK65" s="144">
        <v>5376</v>
      </c>
      <c r="AL65" s="144">
        <v>4810</v>
      </c>
      <c r="AM65" s="144">
        <v>3841</v>
      </c>
      <c r="AN65" s="144">
        <v>2707</v>
      </c>
      <c r="AO65" s="144">
        <v>1691</v>
      </c>
      <c r="AP65" s="144">
        <v>1904</v>
      </c>
      <c r="AQ65" s="144">
        <v>73</v>
      </c>
      <c r="AR65" s="144">
        <v>724</v>
      </c>
      <c r="AS65" s="144">
        <v>612</v>
      </c>
      <c r="AT65" s="144">
        <v>1635</v>
      </c>
      <c r="AU65" s="144">
        <v>106444</v>
      </c>
      <c r="AV65" s="144">
        <v>5760</v>
      </c>
      <c r="AW65" s="144">
        <v>6747</v>
      </c>
      <c r="AX65" s="144">
        <v>49770</v>
      </c>
      <c r="AY65" s="144">
        <v>3441</v>
      </c>
      <c r="BA65" s="275">
        <f t="shared" ref="BA65:BQ65" si="110">SUM(BA66:BA77)</f>
        <v>5875</v>
      </c>
      <c r="BB65" s="275">
        <f t="shared" si="110"/>
        <v>5342</v>
      </c>
      <c r="BC65" s="275">
        <f t="shared" si="110"/>
        <v>5760</v>
      </c>
      <c r="BD65" s="275">
        <f t="shared" si="110"/>
        <v>6747</v>
      </c>
      <c r="BE65" s="275">
        <f t="shared" si="110"/>
        <v>8388</v>
      </c>
      <c r="BF65" s="275">
        <f t="shared" si="110"/>
        <v>9085</v>
      </c>
      <c r="BG65" s="275">
        <f t="shared" si="110"/>
        <v>8350</v>
      </c>
      <c r="BH65" s="275">
        <f t="shared" si="110"/>
        <v>8264</v>
      </c>
      <c r="BI65" s="275">
        <f t="shared" si="110"/>
        <v>7850</v>
      </c>
      <c r="BJ65" s="275">
        <f t="shared" si="110"/>
        <v>7833</v>
      </c>
      <c r="BK65" s="275">
        <f t="shared" si="110"/>
        <v>6795</v>
      </c>
      <c r="BL65" s="275">
        <f t="shared" si="110"/>
        <v>6368</v>
      </c>
      <c r="BM65" s="275">
        <f t="shared" si="110"/>
        <v>5376</v>
      </c>
      <c r="BN65" s="275">
        <f t="shared" si="110"/>
        <v>4810</v>
      </c>
      <c r="BO65" s="275">
        <f t="shared" si="110"/>
        <v>3841</v>
      </c>
      <c r="BP65" s="275">
        <f t="shared" si="110"/>
        <v>2707</v>
      </c>
      <c r="BQ65" s="275">
        <f t="shared" si="110"/>
        <v>3595</v>
      </c>
      <c r="BS65" s="275">
        <f t="shared" ref="BS65:BY65" si="111">SUM(BS66:BS77)</f>
        <v>0</v>
      </c>
      <c r="BT65" s="275">
        <f t="shared" si="111"/>
        <v>7206</v>
      </c>
      <c r="BU65" s="275">
        <f t="shared" si="111"/>
        <v>13379</v>
      </c>
      <c r="BV65" s="275">
        <f t="shared" si="111"/>
        <v>7477</v>
      </c>
      <c r="BW65" s="275">
        <f t="shared" si="111"/>
        <v>20341</v>
      </c>
      <c r="BX65" s="275">
        <f t="shared" si="111"/>
        <v>45460</v>
      </c>
      <c r="BY65" s="275">
        <f t="shared" si="111"/>
        <v>20329</v>
      </c>
    </row>
    <row r="66" spans="2:77" s="96" customFormat="1" x14ac:dyDescent="0.25">
      <c r="B66" s="152" t="s">
        <v>69</v>
      </c>
      <c r="C66" s="138" t="s">
        <v>271</v>
      </c>
      <c r="D66" s="156">
        <v>5906</v>
      </c>
      <c r="E66" s="138" t="s">
        <v>72</v>
      </c>
      <c r="F66" s="139" t="s">
        <v>27</v>
      </c>
      <c r="G66" s="180">
        <v>6742</v>
      </c>
      <c r="H66" s="180">
        <v>449</v>
      </c>
      <c r="I66" s="180">
        <v>54</v>
      </c>
      <c r="J66" s="180">
        <v>64</v>
      </c>
      <c r="K66" s="180">
        <v>76</v>
      </c>
      <c r="L66" s="180">
        <v>84</v>
      </c>
      <c r="M66" s="180">
        <v>86</v>
      </c>
      <c r="N66" s="180">
        <v>85</v>
      </c>
      <c r="O66" s="180">
        <v>54</v>
      </c>
      <c r="P66" s="180">
        <v>58</v>
      </c>
      <c r="Q66" s="180">
        <v>60</v>
      </c>
      <c r="R66" s="180">
        <v>61</v>
      </c>
      <c r="S66" s="180">
        <v>60</v>
      </c>
      <c r="T66" s="180">
        <v>69</v>
      </c>
      <c r="U66" s="180">
        <v>73</v>
      </c>
      <c r="V66" s="180">
        <v>69</v>
      </c>
      <c r="W66" s="180">
        <v>73</v>
      </c>
      <c r="X66" s="180">
        <v>74</v>
      </c>
      <c r="Y66" s="180">
        <v>78</v>
      </c>
      <c r="Z66" s="180">
        <v>85</v>
      </c>
      <c r="AA66" s="180">
        <v>87</v>
      </c>
      <c r="AB66" s="180">
        <v>91</v>
      </c>
      <c r="AC66" s="180">
        <v>525</v>
      </c>
      <c r="AD66" s="180">
        <v>561</v>
      </c>
      <c r="AE66" s="180">
        <v>524</v>
      </c>
      <c r="AF66" s="180">
        <v>521</v>
      </c>
      <c r="AG66" s="180">
        <v>496</v>
      </c>
      <c r="AH66" s="180">
        <v>490</v>
      </c>
      <c r="AI66" s="180">
        <v>426</v>
      </c>
      <c r="AJ66" s="180">
        <v>409</v>
      </c>
      <c r="AK66" s="180">
        <v>343</v>
      </c>
      <c r="AL66" s="180">
        <v>314</v>
      </c>
      <c r="AM66" s="180">
        <v>256</v>
      </c>
      <c r="AN66" s="180">
        <v>184</v>
      </c>
      <c r="AO66" s="180">
        <v>117</v>
      </c>
      <c r="AP66" s="180">
        <v>135</v>
      </c>
      <c r="AQ66" s="180">
        <v>5</v>
      </c>
      <c r="AR66" s="180">
        <v>37</v>
      </c>
      <c r="AS66" s="180">
        <v>24</v>
      </c>
      <c r="AT66" s="180">
        <v>76</v>
      </c>
      <c r="AU66" s="180">
        <v>6652</v>
      </c>
      <c r="AV66" s="180">
        <v>343</v>
      </c>
      <c r="AW66" s="180">
        <v>416</v>
      </c>
      <c r="AX66" s="180">
        <v>3115</v>
      </c>
      <c r="AY66" s="180">
        <v>172</v>
      </c>
      <c r="BA66" s="277">
        <f t="shared" ref="BA66:BA77" si="112">SUM(I66:M66)</f>
        <v>364</v>
      </c>
      <c r="BB66" s="277">
        <f t="shared" ref="BB66:BB77" si="113">SUM(N66:R66)</f>
        <v>318</v>
      </c>
      <c r="BC66" s="277">
        <f t="shared" ref="BC66:BC77" si="114">SUM(S66:W66)</f>
        <v>344</v>
      </c>
      <c r="BD66" s="277">
        <f t="shared" ref="BD66:BD77" si="115">SUM(X66:AB66)</f>
        <v>415</v>
      </c>
      <c r="BE66" s="277">
        <f t="shared" ref="BE66:BE77" si="116">+AC66</f>
        <v>525</v>
      </c>
      <c r="BF66" s="277">
        <f t="shared" ref="BF66:BF77" si="117">+AD66</f>
        <v>561</v>
      </c>
      <c r="BG66" s="277">
        <f t="shared" ref="BG66:BG77" si="118">+AE66</f>
        <v>524</v>
      </c>
      <c r="BH66" s="277">
        <f t="shared" ref="BH66:BH77" si="119">+AF66</f>
        <v>521</v>
      </c>
      <c r="BI66" s="277">
        <f t="shared" ref="BI66:BI77" si="120">+AG66</f>
        <v>496</v>
      </c>
      <c r="BJ66" s="277">
        <f t="shared" ref="BJ66:BJ77" si="121">+AH66</f>
        <v>490</v>
      </c>
      <c r="BK66" s="277">
        <f t="shared" ref="BK66:BK77" si="122">+AI66</f>
        <v>426</v>
      </c>
      <c r="BL66" s="277">
        <f t="shared" ref="BL66:BL77" si="123">+AJ66</f>
        <v>409</v>
      </c>
      <c r="BM66" s="277">
        <f t="shared" ref="BM66:BM77" si="124">+AK66</f>
        <v>343</v>
      </c>
      <c r="BN66" s="277">
        <f t="shared" ref="BN66:BN77" si="125">+AL66</f>
        <v>314</v>
      </c>
      <c r="BO66" s="277">
        <f t="shared" ref="BO66:BO77" si="126">+AM66</f>
        <v>256</v>
      </c>
      <c r="BP66" s="277">
        <f t="shared" ref="BP66:BP77" si="127">+AN66</f>
        <v>184</v>
      </c>
      <c r="BQ66" s="277">
        <f t="shared" ref="BQ66:BQ77" si="128">+AO66+AP66</f>
        <v>252</v>
      </c>
      <c r="BS66" s="131"/>
      <c r="BT66" s="279">
        <f t="shared" ref="BT66:BT68" si="129">SUM(I66:N66)</f>
        <v>449</v>
      </c>
      <c r="BU66" s="279">
        <f t="shared" ref="BU66:BU68" si="130">SUM(I66:T66)</f>
        <v>811</v>
      </c>
      <c r="BV66" s="279">
        <f t="shared" ref="BV66:BV68" si="131">SUM(U66:Z66)</f>
        <v>452</v>
      </c>
      <c r="BW66" s="279">
        <f t="shared" ref="BW66:BW68" si="132">SUM(AA66:AD66)</f>
        <v>1264</v>
      </c>
      <c r="BX66" s="279">
        <f t="shared" ref="BX66:BX68" si="133">SUM(AE66:AJ66)</f>
        <v>2866</v>
      </c>
      <c r="BY66" s="279">
        <f t="shared" ref="BY66:BY68" si="134">SUM(AK66:AP66)</f>
        <v>1349</v>
      </c>
    </row>
    <row r="67" spans="2:77" s="96" customFormat="1" x14ac:dyDescent="0.25">
      <c r="B67" s="228" t="s">
        <v>69</v>
      </c>
      <c r="C67" s="226" t="s">
        <v>271</v>
      </c>
      <c r="D67" s="230">
        <v>5903</v>
      </c>
      <c r="E67" s="226" t="s">
        <v>70</v>
      </c>
      <c r="F67" s="227" t="s">
        <v>29</v>
      </c>
      <c r="G67" s="180">
        <v>26974</v>
      </c>
      <c r="H67" s="180">
        <v>1800</v>
      </c>
      <c r="I67" s="180">
        <v>213</v>
      </c>
      <c r="J67" s="180">
        <v>257</v>
      </c>
      <c r="K67" s="180">
        <v>307</v>
      </c>
      <c r="L67" s="180">
        <v>338</v>
      </c>
      <c r="M67" s="180">
        <v>344</v>
      </c>
      <c r="N67" s="180">
        <v>341</v>
      </c>
      <c r="O67" s="180">
        <v>219</v>
      </c>
      <c r="P67" s="180">
        <v>236</v>
      </c>
      <c r="Q67" s="180">
        <v>239</v>
      </c>
      <c r="R67" s="180">
        <v>245</v>
      </c>
      <c r="S67" s="180">
        <v>239</v>
      </c>
      <c r="T67" s="180">
        <v>275</v>
      </c>
      <c r="U67" s="180">
        <v>292</v>
      </c>
      <c r="V67" s="180">
        <v>276</v>
      </c>
      <c r="W67" s="180">
        <v>288</v>
      </c>
      <c r="X67" s="180">
        <v>299</v>
      </c>
      <c r="Y67" s="180">
        <v>316</v>
      </c>
      <c r="Z67" s="180">
        <v>339</v>
      </c>
      <c r="AA67" s="180">
        <v>345</v>
      </c>
      <c r="AB67" s="180">
        <v>367</v>
      </c>
      <c r="AC67" s="180">
        <v>2098</v>
      </c>
      <c r="AD67" s="180">
        <v>2243</v>
      </c>
      <c r="AE67" s="180">
        <v>2096</v>
      </c>
      <c r="AF67" s="180">
        <v>2082</v>
      </c>
      <c r="AG67" s="180">
        <v>1983</v>
      </c>
      <c r="AH67" s="180">
        <v>1959</v>
      </c>
      <c r="AI67" s="180">
        <v>1707</v>
      </c>
      <c r="AJ67" s="180">
        <v>1636</v>
      </c>
      <c r="AK67" s="180">
        <v>1370</v>
      </c>
      <c r="AL67" s="180">
        <v>1255</v>
      </c>
      <c r="AM67" s="180">
        <v>1025</v>
      </c>
      <c r="AN67" s="180">
        <v>738</v>
      </c>
      <c r="AO67" s="180">
        <v>467</v>
      </c>
      <c r="AP67" s="180">
        <v>540</v>
      </c>
      <c r="AQ67" s="180">
        <v>19</v>
      </c>
      <c r="AR67" s="180">
        <v>151</v>
      </c>
      <c r="AS67" s="180">
        <v>97</v>
      </c>
      <c r="AT67" s="180">
        <v>302</v>
      </c>
      <c r="AU67" s="180">
        <v>26613</v>
      </c>
      <c r="AV67" s="180">
        <v>1373</v>
      </c>
      <c r="AW67" s="180">
        <v>1667</v>
      </c>
      <c r="AX67" s="180">
        <v>12464</v>
      </c>
      <c r="AY67" s="180">
        <v>689</v>
      </c>
      <c r="BA67" s="277">
        <f t="shared" si="112"/>
        <v>1459</v>
      </c>
      <c r="BB67" s="277">
        <f t="shared" si="113"/>
        <v>1280</v>
      </c>
      <c r="BC67" s="277">
        <f t="shared" si="114"/>
        <v>1370</v>
      </c>
      <c r="BD67" s="277">
        <f t="shared" si="115"/>
        <v>1666</v>
      </c>
      <c r="BE67" s="277">
        <f t="shared" si="116"/>
        <v>2098</v>
      </c>
      <c r="BF67" s="277">
        <f t="shared" si="117"/>
        <v>2243</v>
      </c>
      <c r="BG67" s="277">
        <f t="shared" si="118"/>
        <v>2096</v>
      </c>
      <c r="BH67" s="277">
        <f t="shared" si="119"/>
        <v>2082</v>
      </c>
      <c r="BI67" s="277">
        <f t="shared" si="120"/>
        <v>1983</v>
      </c>
      <c r="BJ67" s="277">
        <f t="shared" si="121"/>
        <v>1959</v>
      </c>
      <c r="BK67" s="277">
        <f t="shared" si="122"/>
        <v>1707</v>
      </c>
      <c r="BL67" s="277">
        <f t="shared" si="123"/>
        <v>1636</v>
      </c>
      <c r="BM67" s="277">
        <f t="shared" si="124"/>
        <v>1370</v>
      </c>
      <c r="BN67" s="277">
        <f t="shared" si="125"/>
        <v>1255</v>
      </c>
      <c r="BO67" s="277">
        <f t="shared" si="126"/>
        <v>1025</v>
      </c>
      <c r="BP67" s="277">
        <f t="shared" si="127"/>
        <v>738</v>
      </c>
      <c r="BQ67" s="277">
        <f t="shared" si="128"/>
        <v>1007</v>
      </c>
      <c r="BS67" s="131"/>
      <c r="BT67" s="279">
        <f t="shared" si="129"/>
        <v>1800</v>
      </c>
      <c r="BU67" s="279">
        <f t="shared" si="130"/>
        <v>3253</v>
      </c>
      <c r="BV67" s="279">
        <f t="shared" si="131"/>
        <v>1810</v>
      </c>
      <c r="BW67" s="279">
        <f t="shared" si="132"/>
        <v>5053</v>
      </c>
      <c r="BX67" s="279">
        <f t="shared" si="133"/>
        <v>11463</v>
      </c>
      <c r="BY67" s="279">
        <f t="shared" si="134"/>
        <v>5395</v>
      </c>
    </row>
    <row r="68" spans="2:77" s="131" customFormat="1" x14ac:dyDescent="0.25">
      <c r="B68" s="228" t="s">
        <v>69</v>
      </c>
      <c r="C68" s="226" t="s">
        <v>271</v>
      </c>
      <c r="D68" s="230">
        <v>27426</v>
      </c>
      <c r="E68" s="226" t="s">
        <v>266</v>
      </c>
      <c r="F68" s="227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242"/>
      <c r="AU68" s="242"/>
      <c r="AV68" s="242"/>
      <c r="AW68" s="242"/>
      <c r="AX68" s="242"/>
      <c r="AY68" s="242"/>
      <c r="BA68" s="277">
        <f t="shared" si="112"/>
        <v>0</v>
      </c>
      <c r="BB68" s="277">
        <f t="shared" si="113"/>
        <v>0</v>
      </c>
      <c r="BC68" s="277">
        <f t="shared" si="114"/>
        <v>0</v>
      </c>
      <c r="BD68" s="277">
        <f t="shared" si="115"/>
        <v>0</v>
      </c>
      <c r="BE68" s="277">
        <f t="shared" si="116"/>
        <v>0</v>
      </c>
      <c r="BF68" s="277">
        <f t="shared" si="117"/>
        <v>0</v>
      </c>
      <c r="BG68" s="277">
        <f t="shared" si="118"/>
        <v>0</v>
      </c>
      <c r="BH68" s="277">
        <f t="shared" si="119"/>
        <v>0</v>
      </c>
      <c r="BI68" s="277">
        <f t="shared" si="120"/>
        <v>0</v>
      </c>
      <c r="BJ68" s="277">
        <f t="shared" si="121"/>
        <v>0</v>
      </c>
      <c r="BK68" s="277">
        <f t="shared" si="122"/>
        <v>0</v>
      </c>
      <c r="BL68" s="277">
        <f t="shared" si="123"/>
        <v>0</v>
      </c>
      <c r="BM68" s="277">
        <f t="shared" si="124"/>
        <v>0</v>
      </c>
      <c r="BN68" s="277">
        <f t="shared" si="125"/>
        <v>0</v>
      </c>
      <c r="BO68" s="277">
        <f t="shared" si="126"/>
        <v>0</v>
      </c>
      <c r="BP68" s="277">
        <f t="shared" si="127"/>
        <v>0</v>
      </c>
      <c r="BQ68" s="277">
        <f t="shared" si="128"/>
        <v>0</v>
      </c>
      <c r="BT68" s="279">
        <f t="shared" si="129"/>
        <v>0</v>
      </c>
      <c r="BU68" s="279">
        <f t="shared" si="130"/>
        <v>0</v>
      </c>
      <c r="BV68" s="279">
        <f t="shared" si="131"/>
        <v>0</v>
      </c>
      <c r="BW68" s="279">
        <f t="shared" si="132"/>
        <v>0</v>
      </c>
      <c r="BX68" s="279">
        <f t="shared" si="133"/>
        <v>0</v>
      </c>
      <c r="BY68" s="279">
        <f t="shared" si="134"/>
        <v>0</v>
      </c>
    </row>
    <row r="69" spans="2:77" s="96" customFormat="1" x14ac:dyDescent="0.25">
      <c r="B69" s="228" t="s">
        <v>69</v>
      </c>
      <c r="C69" s="226" t="s">
        <v>271</v>
      </c>
      <c r="D69" s="230">
        <v>5907</v>
      </c>
      <c r="E69" s="229" t="s">
        <v>75</v>
      </c>
      <c r="F69" s="227" t="s">
        <v>27</v>
      </c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32"/>
      <c r="AT69" s="233"/>
      <c r="AU69" s="233"/>
      <c r="AV69" s="233"/>
      <c r="AW69" s="233"/>
      <c r="AX69" s="233"/>
      <c r="AY69" s="233"/>
      <c r="BA69" s="277">
        <f t="shared" si="112"/>
        <v>0</v>
      </c>
      <c r="BB69" s="277">
        <f t="shared" si="113"/>
        <v>0</v>
      </c>
      <c r="BC69" s="277">
        <f t="shared" si="114"/>
        <v>0</v>
      </c>
      <c r="BD69" s="277">
        <f t="shared" si="115"/>
        <v>0</v>
      </c>
      <c r="BE69" s="277">
        <f t="shared" si="116"/>
        <v>0</v>
      </c>
      <c r="BF69" s="277">
        <f t="shared" si="117"/>
        <v>0</v>
      </c>
      <c r="BG69" s="277">
        <f t="shared" si="118"/>
        <v>0</v>
      </c>
      <c r="BH69" s="277">
        <f t="shared" si="119"/>
        <v>0</v>
      </c>
      <c r="BI69" s="277">
        <f t="shared" si="120"/>
        <v>0</v>
      </c>
      <c r="BJ69" s="277">
        <f t="shared" si="121"/>
        <v>0</v>
      </c>
      <c r="BK69" s="277">
        <f t="shared" si="122"/>
        <v>0</v>
      </c>
      <c r="BL69" s="277">
        <f t="shared" si="123"/>
        <v>0</v>
      </c>
      <c r="BM69" s="277">
        <f t="shared" si="124"/>
        <v>0</v>
      </c>
      <c r="BN69" s="277">
        <f t="shared" si="125"/>
        <v>0</v>
      </c>
      <c r="BO69" s="277">
        <f t="shared" si="126"/>
        <v>0</v>
      </c>
      <c r="BP69" s="277">
        <f t="shared" si="127"/>
        <v>0</v>
      </c>
      <c r="BQ69" s="277">
        <f t="shared" si="128"/>
        <v>0</v>
      </c>
      <c r="BS69" s="131"/>
      <c r="BT69" s="131"/>
      <c r="BU69" s="131"/>
      <c r="BV69" s="131"/>
      <c r="BW69" s="131"/>
      <c r="BX69" s="131"/>
      <c r="BY69" s="131"/>
    </row>
    <row r="70" spans="2:77" s="96" customFormat="1" x14ac:dyDescent="0.25">
      <c r="B70" s="228" t="s">
        <v>69</v>
      </c>
      <c r="C70" s="226" t="s">
        <v>271</v>
      </c>
      <c r="D70" s="230">
        <v>6616</v>
      </c>
      <c r="E70" s="226" t="s">
        <v>73</v>
      </c>
      <c r="F70" s="227" t="s">
        <v>27</v>
      </c>
      <c r="G70" s="180">
        <v>15939</v>
      </c>
      <c r="H70" s="180">
        <v>1061</v>
      </c>
      <c r="I70" s="180">
        <v>126</v>
      </c>
      <c r="J70" s="180">
        <v>152</v>
      </c>
      <c r="K70" s="180">
        <v>180</v>
      </c>
      <c r="L70" s="180">
        <v>198</v>
      </c>
      <c r="M70" s="180">
        <v>203</v>
      </c>
      <c r="N70" s="180">
        <v>202</v>
      </c>
      <c r="O70" s="180">
        <v>129</v>
      </c>
      <c r="P70" s="180">
        <v>139</v>
      </c>
      <c r="Q70" s="180">
        <v>142</v>
      </c>
      <c r="R70" s="180">
        <v>144</v>
      </c>
      <c r="S70" s="180">
        <v>141</v>
      </c>
      <c r="T70" s="180">
        <v>163</v>
      </c>
      <c r="U70" s="180">
        <v>173</v>
      </c>
      <c r="V70" s="180">
        <v>162</v>
      </c>
      <c r="W70" s="180">
        <v>172</v>
      </c>
      <c r="X70" s="180">
        <v>176</v>
      </c>
      <c r="Y70" s="180">
        <v>186</v>
      </c>
      <c r="Z70" s="180">
        <v>201</v>
      </c>
      <c r="AA70" s="180">
        <v>205</v>
      </c>
      <c r="AB70" s="180">
        <v>217</v>
      </c>
      <c r="AC70" s="180">
        <v>1240</v>
      </c>
      <c r="AD70" s="180">
        <v>1326</v>
      </c>
      <c r="AE70" s="180">
        <v>1239</v>
      </c>
      <c r="AF70" s="180">
        <v>1231</v>
      </c>
      <c r="AG70" s="180">
        <v>1172</v>
      </c>
      <c r="AH70" s="180">
        <v>1158</v>
      </c>
      <c r="AI70" s="180">
        <v>1007</v>
      </c>
      <c r="AJ70" s="180">
        <v>967</v>
      </c>
      <c r="AK70" s="180">
        <v>810</v>
      </c>
      <c r="AL70" s="180">
        <v>743</v>
      </c>
      <c r="AM70" s="180">
        <v>605</v>
      </c>
      <c r="AN70" s="180">
        <v>436</v>
      </c>
      <c r="AO70" s="180">
        <v>275</v>
      </c>
      <c r="AP70" s="180">
        <v>319</v>
      </c>
      <c r="AQ70" s="180">
        <v>11</v>
      </c>
      <c r="AR70" s="180">
        <v>88</v>
      </c>
      <c r="AS70" s="180">
        <v>58</v>
      </c>
      <c r="AT70" s="180">
        <v>179</v>
      </c>
      <c r="AU70" s="180">
        <v>15729</v>
      </c>
      <c r="AV70" s="180">
        <v>811</v>
      </c>
      <c r="AW70" s="180">
        <v>985</v>
      </c>
      <c r="AX70" s="180">
        <v>7366</v>
      </c>
      <c r="AY70" s="180">
        <v>407</v>
      </c>
      <c r="BA70" s="277">
        <f t="shared" si="112"/>
        <v>859</v>
      </c>
      <c r="BB70" s="277">
        <f t="shared" si="113"/>
        <v>756</v>
      </c>
      <c r="BC70" s="277">
        <f t="shared" si="114"/>
        <v>811</v>
      </c>
      <c r="BD70" s="277">
        <f t="shared" si="115"/>
        <v>985</v>
      </c>
      <c r="BE70" s="277">
        <f t="shared" si="116"/>
        <v>1240</v>
      </c>
      <c r="BF70" s="277">
        <f t="shared" si="117"/>
        <v>1326</v>
      </c>
      <c r="BG70" s="277">
        <f t="shared" si="118"/>
        <v>1239</v>
      </c>
      <c r="BH70" s="277">
        <f t="shared" si="119"/>
        <v>1231</v>
      </c>
      <c r="BI70" s="277">
        <f t="shared" si="120"/>
        <v>1172</v>
      </c>
      <c r="BJ70" s="277">
        <f t="shared" si="121"/>
        <v>1158</v>
      </c>
      <c r="BK70" s="277">
        <f t="shared" si="122"/>
        <v>1007</v>
      </c>
      <c r="BL70" s="277">
        <f t="shared" si="123"/>
        <v>967</v>
      </c>
      <c r="BM70" s="277">
        <f t="shared" si="124"/>
        <v>810</v>
      </c>
      <c r="BN70" s="277">
        <f t="shared" si="125"/>
        <v>743</v>
      </c>
      <c r="BO70" s="277">
        <f t="shared" si="126"/>
        <v>605</v>
      </c>
      <c r="BP70" s="277">
        <f t="shared" si="127"/>
        <v>436</v>
      </c>
      <c r="BQ70" s="277">
        <f t="shared" si="128"/>
        <v>594</v>
      </c>
      <c r="BS70" s="131"/>
      <c r="BT70" s="279">
        <f t="shared" ref="BT70:BT76" si="135">SUM(I70:N70)</f>
        <v>1061</v>
      </c>
      <c r="BU70" s="279">
        <f t="shared" ref="BU70:BU76" si="136">SUM(I70:T70)</f>
        <v>1919</v>
      </c>
      <c r="BV70" s="279">
        <f t="shared" ref="BV70:BV76" si="137">SUM(U70:Z70)</f>
        <v>1070</v>
      </c>
      <c r="BW70" s="279">
        <f t="shared" ref="BW70:BW76" si="138">SUM(AA70:AD70)</f>
        <v>2988</v>
      </c>
      <c r="BX70" s="279">
        <f t="shared" ref="BX70:BX76" si="139">SUM(AE70:AJ70)</f>
        <v>6774</v>
      </c>
      <c r="BY70" s="279">
        <f t="shared" ref="BY70:BY76" si="140">SUM(AK70:AP70)</f>
        <v>3188</v>
      </c>
    </row>
    <row r="71" spans="2:77" s="96" customFormat="1" x14ac:dyDescent="0.25">
      <c r="B71" s="228" t="s">
        <v>69</v>
      </c>
      <c r="C71" s="226" t="s">
        <v>271</v>
      </c>
      <c r="D71" s="230">
        <v>30995</v>
      </c>
      <c r="E71" s="226" t="s">
        <v>74</v>
      </c>
      <c r="F71" s="227" t="s">
        <v>29</v>
      </c>
      <c r="G71" s="180">
        <v>16197</v>
      </c>
      <c r="H71" s="180">
        <v>1079</v>
      </c>
      <c r="I71" s="180">
        <v>128</v>
      </c>
      <c r="J71" s="180">
        <v>155</v>
      </c>
      <c r="K71" s="180">
        <v>183</v>
      </c>
      <c r="L71" s="180">
        <v>202</v>
      </c>
      <c r="M71" s="180">
        <v>206</v>
      </c>
      <c r="N71" s="180">
        <v>205</v>
      </c>
      <c r="O71" s="180">
        <v>131</v>
      </c>
      <c r="P71" s="180">
        <v>141</v>
      </c>
      <c r="Q71" s="180">
        <v>144</v>
      </c>
      <c r="R71" s="180">
        <v>146</v>
      </c>
      <c r="S71" s="180">
        <v>144</v>
      </c>
      <c r="T71" s="180">
        <v>165</v>
      </c>
      <c r="U71" s="180">
        <v>176</v>
      </c>
      <c r="V71" s="180">
        <v>165</v>
      </c>
      <c r="W71" s="180">
        <v>175</v>
      </c>
      <c r="X71" s="180">
        <v>179</v>
      </c>
      <c r="Y71" s="180">
        <v>189</v>
      </c>
      <c r="Z71" s="180">
        <v>204</v>
      </c>
      <c r="AA71" s="180">
        <v>208</v>
      </c>
      <c r="AB71" s="180">
        <v>221</v>
      </c>
      <c r="AC71" s="180">
        <v>1260</v>
      </c>
      <c r="AD71" s="180">
        <v>1347</v>
      </c>
      <c r="AE71" s="180">
        <v>1259</v>
      </c>
      <c r="AF71" s="180">
        <v>1251</v>
      </c>
      <c r="AG71" s="180">
        <v>1191</v>
      </c>
      <c r="AH71" s="180">
        <v>1177</v>
      </c>
      <c r="AI71" s="180">
        <v>1024</v>
      </c>
      <c r="AJ71" s="180">
        <v>983</v>
      </c>
      <c r="AK71" s="180">
        <v>823</v>
      </c>
      <c r="AL71" s="180">
        <v>754</v>
      </c>
      <c r="AM71" s="180">
        <v>615</v>
      </c>
      <c r="AN71" s="180">
        <v>443</v>
      </c>
      <c r="AO71" s="180">
        <v>279</v>
      </c>
      <c r="AP71" s="180">
        <v>324</v>
      </c>
      <c r="AQ71" s="180">
        <v>12</v>
      </c>
      <c r="AR71" s="180">
        <v>90</v>
      </c>
      <c r="AS71" s="180">
        <v>59</v>
      </c>
      <c r="AT71" s="180">
        <v>182</v>
      </c>
      <c r="AU71" s="180">
        <v>15982</v>
      </c>
      <c r="AV71" s="180">
        <v>824</v>
      </c>
      <c r="AW71" s="180">
        <v>1000</v>
      </c>
      <c r="AX71" s="180">
        <v>7485</v>
      </c>
      <c r="AY71" s="180">
        <v>414</v>
      </c>
      <c r="BA71" s="277">
        <f t="shared" si="112"/>
        <v>874</v>
      </c>
      <c r="BB71" s="277">
        <f t="shared" si="113"/>
        <v>767</v>
      </c>
      <c r="BC71" s="277">
        <f t="shared" si="114"/>
        <v>825</v>
      </c>
      <c r="BD71" s="277">
        <f t="shared" si="115"/>
        <v>1001</v>
      </c>
      <c r="BE71" s="277">
        <f t="shared" si="116"/>
        <v>1260</v>
      </c>
      <c r="BF71" s="277">
        <f t="shared" si="117"/>
        <v>1347</v>
      </c>
      <c r="BG71" s="277">
        <f t="shared" si="118"/>
        <v>1259</v>
      </c>
      <c r="BH71" s="277">
        <f t="shared" si="119"/>
        <v>1251</v>
      </c>
      <c r="BI71" s="277">
        <f t="shared" si="120"/>
        <v>1191</v>
      </c>
      <c r="BJ71" s="277">
        <f t="shared" si="121"/>
        <v>1177</v>
      </c>
      <c r="BK71" s="277">
        <f t="shared" si="122"/>
        <v>1024</v>
      </c>
      <c r="BL71" s="277">
        <f t="shared" si="123"/>
        <v>983</v>
      </c>
      <c r="BM71" s="277">
        <f t="shared" si="124"/>
        <v>823</v>
      </c>
      <c r="BN71" s="277">
        <f t="shared" si="125"/>
        <v>754</v>
      </c>
      <c r="BO71" s="277">
        <f t="shared" si="126"/>
        <v>615</v>
      </c>
      <c r="BP71" s="277">
        <f t="shared" si="127"/>
        <v>443</v>
      </c>
      <c r="BQ71" s="277">
        <f t="shared" si="128"/>
        <v>603</v>
      </c>
      <c r="BS71" s="131"/>
      <c r="BT71" s="279">
        <f t="shared" si="135"/>
        <v>1079</v>
      </c>
      <c r="BU71" s="279">
        <f t="shared" si="136"/>
        <v>1950</v>
      </c>
      <c r="BV71" s="279">
        <f t="shared" si="137"/>
        <v>1088</v>
      </c>
      <c r="BW71" s="279">
        <f t="shared" si="138"/>
        <v>3036</v>
      </c>
      <c r="BX71" s="279">
        <f t="shared" si="139"/>
        <v>6885</v>
      </c>
      <c r="BY71" s="279">
        <f t="shared" si="140"/>
        <v>3238</v>
      </c>
    </row>
    <row r="72" spans="2:77" s="96" customFormat="1" x14ac:dyDescent="0.25">
      <c r="B72" s="228" t="s">
        <v>69</v>
      </c>
      <c r="C72" s="226" t="s">
        <v>271</v>
      </c>
      <c r="D72" s="230">
        <v>26522</v>
      </c>
      <c r="E72" s="226" t="s">
        <v>71</v>
      </c>
      <c r="F72" s="227" t="s">
        <v>29</v>
      </c>
      <c r="G72" s="180">
        <v>19859</v>
      </c>
      <c r="H72" s="180">
        <v>1322</v>
      </c>
      <c r="I72" s="180">
        <v>157</v>
      </c>
      <c r="J72" s="180">
        <v>189</v>
      </c>
      <c r="K72" s="180">
        <v>225</v>
      </c>
      <c r="L72" s="180">
        <v>247</v>
      </c>
      <c r="M72" s="180">
        <v>253</v>
      </c>
      <c r="N72" s="180">
        <v>251</v>
      </c>
      <c r="O72" s="180">
        <v>161</v>
      </c>
      <c r="P72" s="180">
        <v>173</v>
      </c>
      <c r="Q72" s="180">
        <v>177</v>
      </c>
      <c r="R72" s="180">
        <v>180</v>
      </c>
      <c r="S72" s="180">
        <v>177</v>
      </c>
      <c r="T72" s="180">
        <v>202</v>
      </c>
      <c r="U72" s="180">
        <v>216</v>
      </c>
      <c r="V72" s="180">
        <v>202</v>
      </c>
      <c r="W72" s="180">
        <v>214</v>
      </c>
      <c r="X72" s="180">
        <v>219</v>
      </c>
      <c r="Y72" s="180">
        <v>232</v>
      </c>
      <c r="Z72" s="180">
        <v>251</v>
      </c>
      <c r="AA72" s="180">
        <v>255</v>
      </c>
      <c r="AB72" s="180">
        <v>270</v>
      </c>
      <c r="AC72" s="180">
        <v>1545</v>
      </c>
      <c r="AD72" s="180">
        <v>1652</v>
      </c>
      <c r="AE72" s="180">
        <v>1543</v>
      </c>
      <c r="AF72" s="180">
        <v>1533</v>
      </c>
      <c r="AG72" s="180">
        <v>1460</v>
      </c>
      <c r="AH72" s="180">
        <v>1443</v>
      </c>
      <c r="AI72" s="180">
        <v>1255</v>
      </c>
      <c r="AJ72" s="180">
        <v>1205</v>
      </c>
      <c r="AK72" s="180">
        <v>1009</v>
      </c>
      <c r="AL72" s="180">
        <v>925</v>
      </c>
      <c r="AM72" s="180">
        <v>754</v>
      </c>
      <c r="AN72" s="180">
        <v>543</v>
      </c>
      <c r="AO72" s="180">
        <v>343</v>
      </c>
      <c r="AP72" s="180">
        <v>398</v>
      </c>
      <c r="AQ72" s="180">
        <v>14</v>
      </c>
      <c r="AR72" s="180">
        <v>111</v>
      </c>
      <c r="AS72" s="180">
        <v>73</v>
      </c>
      <c r="AT72" s="180">
        <v>224</v>
      </c>
      <c r="AU72" s="180">
        <v>19591</v>
      </c>
      <c r="AV72" s="180">
        <v>1010</v>
      </c>
      <c r="AW72" s="180">
        <v>1226</v>
      </c>
      <c r="AX72" s="180">
        <v>9175</v>
      </c>
      <c r="AY72" s="180">
        <v>507</v>
      </c>
      <c r="BA72" s="277">
        <f t="shared" si="112"/>
        <v>1071</v>
      </c>
      <c r="BB72" s="277">
        <f t="shared" si="113"/>
        <v>942</v>
      </c>
      <c r="BC72" s="277">
        <f t="shared" si="114"/>
        <v>1011</v>
      </c>
      <c r="BD72" s="277">
        <f t="shared" si="115"/>
        <v>1227</v>
      </c>
      <c r="BE72" s="277">
        <f t="shared" si="116"/>
        <v>1545</v>
      </c>
      <c r="BF72" s="277">
        <f t="shared" si="117"/>
        <v>1652</v>
      </c>
      <c r="BG72" s="277">
        <f t="shared" si="118"/>
        <v>1543</v>
      </c>
      <c r="BH72" s="277">
        <f t="shared" si="119"/>
        <v>1533</v>
      </c>
      <c r="BI72" s="277">
        <f t="shared" si="120"/>
        <v>1460</v>
      </c>
      <c r="BJ72" s="277">
        <f t="shared" si="121"/>
        <v>1443</v>
      </c>
      <c r="BK72" s="277">
        <f t="shared" si="122"/>
        <v>1255</v>
      </c>
      <c r="BL72" s="277">
        <f t="shared" si="123"/>
        <v>1205</v>
      </c>
      <c r="BM72" s="277">
        <f t="shared" si="124"/>
        <v>1009</v>
      </c>
      <c r="BN72" s="277">
        <f t="shared" si="125"/>
        <v>925</v>
      </c>
      <c r="BO72" s="277">
        <f t="shared" si="126"/>
        <v>754</v>
      </c>
      <c r="BP72" s="277">
        <f t="shared" si="127"/>
        <v>543</v>
      </c>
      <c r="BQ72" s="277">
        <f t="shared" si="128"/>
        <v>741</v>
      </c>
      <c r="BS72" s="131"/>
      <c r="BT72" s="279">
        <f t="shared" si="135"/>
        <v>1322</v>
      </c>
      <c r="BU72" s="279">
        <f t="shared" si="136"/>
        <v>2392</v>
      </c>
      <c r="BV72" s="279">
        <f t="shared" si="137"/>
        <v>1334</v>
      </c>
      <c r="BW72" s="279">
        <f t="shared" si="138"/>
        <v>3722</v>
      </c>
      <c r="BX72" s="279">
        <f t="shared" si="139"/>
        <v>8439</v>
      </c>
      <c r="BY72" s="279">
        <f t="shared" si="140"/>
        <v>3972</v>
      </c>
    </row>
    <row r="73" spans="2:77" s="96" customFormat="1" x14ac:dyDescent="0.25">
      <c r="B73" s="228" t="s">
        <v>76</v>
      </c>
      <c r="C73" s="226" t="s">
        <v>271</v>
      </c>
      <c r="D73" s="230">
        <v>5978</v>
      </c>
      <c r="E73" s="226" t="s">
        <v>77</v>
      </c>
      <c r="F73" s="227" t="s">
        <v>48</v>
      </c>
      <c r="G73" s="180">
        <v>9571</v>
      </c>
      <c r="H73" s="180">
        <v>672</v>
      </c>
      <c r="I73" s="180">
        <v>107</v>
      </c>
      <c r="J73" s="180">
        <v>100</v>
      </c>
      <c r="K73" s="180">
        <v>111</v>
      </c>
      <c r="L73" s="180">
        <v>125</v>
      </c>
      <c r="M73" s="180">
        <v>119</v>
      </c>
      <c r="N73" s="180">
        <v>110</v>
      </c>
      <c r="O73" s="180">
        <v>115</v>
      </c>
      <c r="P73" s="180">
        <v>115</v>
      </c>
      <c r="Q73" s="180">
        <v>121</v>
      </c>
      <c r="R73" s="180">
        <v>115</v>
      </c>
      <c r="S73" s="180">
        <v>105</v>
      </c>
      <c r="T73" s="180">
        <v>132</v>
      </c>
      <c r="U73" s="180">
        <v>129</v>
      </c>
      <c r="V73" s="180">
        <v>123</v>
      </c>
      <c r="W73" s="180">
        <v>142</v>
      </c>
      <c r="X73" s="180">
        <v>121</v>
      </c>
      <c r="Y73" s="180">
        <v>133</v>
      </c>
      <c r="Z73" s="180">
        <v>126</v>
      </c>
      <c r="AA73" s="180">
        <v>133</v>
      </c>
      <c r="AB73" s="180">
        <v>139</v>
      </c>
      <c r="AC73" s="180">
        <v>774</v>
      </c>
      <c r="AD73" s="180">
        <v>880</v>
      </c>
      <c r="AE73" s="180">
        <v>760</v>
      </c>
      <c r="AF73" s="180">
        <v>741</v>
      </c>
      <c r="AG73" s="180">
        <v>698</v>
      </c>
      <c r="AH73" s="180">
        <v>722</v>
      </c>
      <c r="AI73" s="180">
        <v>618</v>
      </c>
      <c r="AJ73" s="180">
        <v>525</v>
      </c>
      <c r="AK73" s="180">
        <v>458</v>
      </c>
      <c r="AL73" s="180">
        <v>368</v>
      </c>
      <c r="AM73" s="180">
        <v>263</v>
      </c>
      <c r="AN73" s="180">
        <v>163</v>
      </c>
      <c r="AO73" s="180">
        <v>95</v>
      </c>
      <c r="AP73" s="180">
        <v>85</v>
      </c>
      <c r="AQ73" s="180">
        <v>6</v>
      </c>
      <c r="AR73" s="180">
        <v>112</v>
      </c>
      <c r="AS73" s="180">
        <v>134</v>
      </c>
      <c r="AT73" s="180">
        <v>302</v>
      </c>
      <c r="AU73" s="180">
        <v>9842</v>
      </c>
      <c r="AV73" s="180">
        <v>629</v>
      </c>
      <c r="AW73" s="180">
        <v>654</v>
      </c>
      <c r="AX73" s="180">
        <v>4573</v>
      </c>
      <c r="AY73" s="180">
        <v>563</v>
      </c>
      <c r="BA73" s="277">
        <f t="shared" si="112"/>
        <v>562</v>
      </c>
      <c r="BB73" s="277">
        <f t="shared" si="113"/>
        <v>576</v>
      </c>
      <c r="BC73" s="277">
        <f t="shared" si="114"/>
        <v>631</v>
      </c>
      <c r="BD73" s="277">
        <f t="shared" si="115"/>
        <v>652</v>
      </c>
      <c r="BE73" s="277">
        <f t="shared" si="116"/>
        <v>774</v>
      </c>
      <c r="BF73" s="277">
        <f t="shared" si="117"/>
        <v>880</v>
      </c>
      <c r="BG73" s="277">
        <f t="shared" si="118"/>
        <v>760</v>
      </c>
      <c r="BH73" s="277">
        <f t="shared" si="119"/>
        <v>741</v>
      </c>
      <c r="BI73" s="277">
        <f t="shared" si="120"/>
        <v>698</v>
      </c>
      <c r="BJ73" s="277">
        <f t="shared" si="121"/>
        <v>722</v>
      </c>
      <c r="BK73" s="277">
        <f t="shared" si="122"/>
        <v>618</v>
      </c>
      <c r="BL73" s="277">
        <f t="shared" si="123"/>
        <v>525</v>
      </c>
      <c r="BM73" s="277">
        <f t="shared" si="124"/>
        <v>458</v>
      </c>
      <c r="BN73" s="277">
        <f t="shared" si="125"/>
        <v>368</v>
      </c>
      <c r="BO73" s="277">
        <f t="shared" si="126"/>
        <v>263</v>
      </c>
      <c r="BP73" s="277">
        <f t="shared" si="127"/>
        <v>163</v>
      </c>
      <c r="BQ73" s="277">
        <f t="shared" si="128"/>
        <v>180</v>
      </c>
      <c r="BS73" s="131"/>
      <c r="BT73" s="279">
        <f t="shared" si="135"/>
        <v>672</v>
      </c>
      <c r="BU73" s="279">
        <f t="shared" si="136"/>
        <v>1375</v>
      </c>
      <c r="BV73" s="279">
        <f t="shared" si="137"/>
        <v>774</v>
      </c>
      <c r="BW73" s="279">
        <f t="shared" si="138"/>
        <v>1926</v>
      </c>
      <c r="BX73" s="279">
        <f t="shared" si="139"/>
        <v>4064</v>
      </c>
      <c r="BY73" s="279">
        <f t="shared" si="140"/>
        <v>1432</v>
      </c>
    </row>
    <row r="74" spans="2:77" s="96" customFormat="1" x14ac:dyDescent="0.25">
      <c r="B74" s="228" t="s">
        <v>76</v>
      </c>
      <c r="C74" s="226" t="s">
        <v>271</v>
      </c>
      <c r="D74" s="230">
        <v>5980</v>
      </c>
      <c r="E74" s="226" t="s">
        <v>79</v>
      </c>
      <c r="F74" s="227" t="s">
        <v>27</v>
      </c>
      <c r="G74" s="180">
        <v>2660</v>
      </c>
      <c r="H74" s="180">
        <v>186</v>
      </c>
      <c r="I74" s="180">
        <v>30</v>
      </c>
      <c r="J74" s="180">
        <v>28</v>
      </c>
      <c r="K74" s="180">
        <v>30</v>
      </c>
      <c r="L74" s="180">
        <v>34</v>
      </c>
      <c r="M74" s="180">
        <v>33</v>
      </c>
      <c r="N74" s="180">
        <v>31</v>
      </c>
      <c r="O74" s="180">
        <v>32</v>
      </c>
      <c r="P74" s="180">
        <v>32</v>
      </c>
      <c r="Q74" s="180">
        <v>33</v>
      </c>
      <c r="R74" s="180">
        <v>32</v>
      </c>
      <c r="S74" s="180">
        <v>30</v>
      </c>
      <c r="T74" s="180">
        <v>37</v>
      </c>
      <c r="U74" s="180">
        <v>36</v>
      </c>
      <c r="V74" s="180">
        <v>34</v>
      </c>
      <c r="W74" s="180">
        <v>39</v>
      </c>
      <c r="X74" s="180">
        <v>34</v>
      </c>
      <c r="Y74" s="180">
        <v>37</v>
      </c>
      <c r="Z74" s="180">
        <v>36</v>
      </c>
      <c r="AA74" s="180">
        <v>36</v>
      </c>
      <c r="AB74" s="180">
        <v>39</v>
      </c>
      <c r="AC74" s="180">
        <v>215</v>
      </c>
      <c r="AD74" s="180">
        <v>244</v>
      </c>
      <c r="AE74" s="180">
        <v>211</v>
      </c>
      <c r="AF74" s="180">
        <v>206</v>
      </c>
      <c r="AG74" s="180">
        <v>193</v>
      </c>
      <c r="AH74" s="180">
        <v>201</v>
      </c>
      <c r="AI74" s="180">
        <v>173</v>
      </c>
      <c r="AJ74" s="180">
        <v>146</v>
      </c>
      <c r="AK74" s="180">
        <v>128</v>
      </c>
      <c r="AL74" s="180">
        <v>103</v>
      </c>
      <c r="AM74" s="180">
        <v>73</v>
      </c>
      <c r="AN74" s="180">
        <v>45</v>
      </c>
      <c r="AO74" s="180">
        <v>26</v>
      </c>
      <c r="AP74" s="180">
        <v>23</v>
      </c>
      <c r="AQ74" s="180">
        <v>1</v>
      </c>
      <c r="AR74" s="180">
        <v>31</v>
      </c>
      <c r="AS74" s="180">
        <v>38</v>
      </c>
      <c r="AT74" s="180">
        <v>84</v>
      </c>
      <c r="AU74" s="180">
        <v>2737</v>
      </c>
      <c r="AV74" s="180">
        <v>175</v>
      </c>
      <c r="AW74" s="180">
        <v>182</v>
      </c>
      <c r="AX74" s="180">
        <v>1272</v>
      </c>
      <c r="AY74" s="180">
        <v>157</v>
      </c>
      <c r="BA74" s="277">
        <f t="shared" si="112"/>
        <v>155</v>
      </c>
      <c r="BB74" s="277">
        <f t="shared" si="113"/>
        <v>160</v>
      </c>
      <c r="BC74" s="277">
        <f t="shared" si="114"/>
        <v>176</v>
      </c>
      <c r="BD74" s="277">
        <f t="shared" si="115"/>
        <v>182</v>
      </c>
      <c r="BE74" s="277">
        <f t="shared" si="116"/>
        <v>215</v>
      </c>
      <c r="BF74" s="277">
        <f t="shared" si="117"/>
        <v>244</v>
      </c>
      <c r="BG74" s="277">
        <f t="shared" si="118"/>
        <v>211</v>
      </c>
      <c r="BH74" s="277">
        <f t="shared" si="119"/>
        <v>206</v>
      </c>
      <c r="BI74" s="277">
        <f t="shared" si="120"/>
        <v>193</v>
      </c>
      <c r="BJ74" s="277">
        <f t="shared" si="121"/>
        <v>201</v>
      </c>
      <c r="BK74" s="277">
        <f t="shared" si="122"/>
        <v>173</v>
      </c>
      <c r="BL74" s="277">
        <f t="shared" si="123"/>
        <v>146</v>
      </c>
      <c r="BM74" s="277">
        <f t="shared" si="124"/>
        <v>128</v>
      </c>
      <c r="BN74" s="277">
        <f t="shared" si="125"/>
        <v>103</v>
      </c>
      <c r="BO74" s="277">
        <f t="shared" si="126"/>
        <v>73</v>
      </c>
      <c r="BP74" s="277">
        <f t="shared" si="127"/>
        <v>45</v>
      </c>
      <c r="BQ74" s="277">
        <f t="shared" si="128"/>
        <v>49</v>
      </c>
      <c r="BS74" s="131"/>
      <c r="BT74" s="279">
        <f t="shared" si="135"/>
        <v>186</v>
      </c>
      <c r="BU74" s="279">
        <f t="shared" si="136"/>
        <v>382</v>
      </c>
      <c r="BV74" s="279">
        <f t="shared" si="137"/>
        <v>216</v>
      </c>
      <c r="BW74" s="279">
        <f t="shared" si="138"/>
        <v>534</v>
      </c>
      <c r="BX74" s="279">
        <f t="shared" si="139"/>
        <v>1130</v>
      </c>
      <c r="BY74" s="279">
        <f t="shared" si="140"/>
        <v>398</v>
      </c>
    </row>
    <row r="75" spans="2:77" s="96" customFormat="1" x14ac:dyDescent="0.25">
      <c r="B75" s="228" t="s">
        <v>76</v>
      </c>
      <c r="C75" s="226" t="s">
        <v>271</v>
      </c>
      <c r="D75" s="230">
        <v>5979</v>
      </c>
      <c r="E75" s="226" t="s">
        <v>78</v>
      </c>
      <c r="F75" s="227" t="s">
        <v>27</v>
      </c>
      <c r="G75" s="180">
        <v>3640</v>
      </c>
      <c r="H75" s="180">
        <v>257</v>
      </c>
      <c r="I75" s="180">
        <v>41</v>
      </c>
      <c r="J75" s="180">
        <v>38</v>
      </c>
      <c r="K75" s="180">
        <v>41</v>
      </c>
      <c r="L75" s="180">
        <v>48</v>
      </c>
      <c r="M75" s="180">
        <v>46</v>
      </c>
      <c r="N75" s="180">
        <v>43</v>
      </c>
      <c r="O75" s="180">
        <v>44</v>
      </c>
      <c r="P75" s="180">
        <v>43</v>
      </c>
      <c r="Q75" s="180">
        <v>46</v>
      </c>
      <c r="R75" s="180">
        <v>44</v>
      </c>
      <c r="S75" s="180">
        <v>40</v>
      </c>
      <c r="T75" s="180">
        <v>50</v>
      </c>
      <c r="U75" s="180">
        <v>49</v>
      </c>
      <c r="V75" s="180">
        <v>46</v>
      </c>
      <c r="W75" s="180">
        <v>53</v>
      </c>
      <c r="X75" s="180">
        <v>47</v>
      </c>
      <c r="Y75" s="180">
        <v>51</v>
      </c>
      <c r="Z75" s="180">
        <v>49</v>
      </c>
      <c r="AA75" s="180">
        <v>50</v>
      </c>
      <c r="AB75" s="180">
        <v>52</v>
      </c>
      <c r="AC75" s="180">
        <v>294</v>
      </c>
      <c r="AD75" s="180">
        <v>335</v>
      </c>
      <c r="AE75" s="180">
        <v>289</v>
      </c>
      <c r="AF75" s="180">
        <v>281</v>
      </c>
      <c r="AG75" s="180">
        <v>264</v>
      </c>
      <c r="AH75" s="180">
        <v>275</v>
      </c>
      <c r="AI75" s="180">
        <v>235</v>
      </c>
      <c r="AJ75" s="180">
        <v>200</v>
      </c>
      <c r="AK75" s="180">
        <v>175</v>
      </c>
      <c r="AL75" s="180">
        <v>140</v>
      </c>
      <c r="AM75" s="180">
        <v>101</v>
      </c>
      <c r="AN75" s="180">
        <v>62</v>
      </c>
      <c r="AO75" s="180">
        <v>36</v>
      </c>
      <c r="AP75" s="180">
        <v>32</v>
      </c>
      <c r="AQ75" s="180">
        <v>2</v>
      </c>
      <c r="AR75" s="180">
        <v>42</v>
      </c>
      <c r="AS75" s="180">
        <v>52</v>
      </c>
      <c r="AT75" s="180">
        <v>115</v>
      </c>
      <c r="AU75" s="180">
        <v>3739</v>
      </c>
      <c r="AV75" s="180">
        <v>239</v>
      </c>
      <c r="AW75" s="180">
        <v>248</v>
      </c>
      <c r="AX75" s="180">
        <v>1737</v>
      </c>
      <c r="AY75" s="180">
        <v>214</v>
      </c>
      <c r="BA75" s="277">
        <f t="shared" si="112"/>
        <v>214</v>
      </c>
      <c r="BB75" s="277">
        <f t="shared" si="113"/>
        <v>220</v>
      </c>
      <c r="BC75" s="277">
        <f t="shared" si="114"/>
        <v>238</v>
      </c>
      <c r="BD75" s="277">
        <f t="shared" si="115"/>
        <v>249</v>
      </c>
      <c r="BE75" s="277">
        <f t="shared" si="116"/>
        <v>294</v>
      </c>
      <c r="BF75" s="277">
        <f t="shared" si="117"/>
        <v>335</v>
      </c>
      <c r="BG75" s="277">
        <f t="shared" si="118"/>
        <v>289</v>
      </c>
      <c r="BH75" s="277">
        <f t="shared" si="119"/>
        <v>281</v>
      </c>
      <c r="BI75" s="277">
        <f t="shared" si="120"/>
        <v>264</v>
      </c>
      <c r="BJ75" s="277">
        <f t="shared" si="121"/>
        <v>275</v>
      </c>
      <c r="BK75" s="277">
        <f t="shared" si="122"/>
        <v>235</v>
      </c>
      <c r="BL75" s="277">
        <f t="shared" si="123"/>
        <v>200</v>
      </c>
      <c r="BM75" s="277">
        <f t="shared" si="124"/>
        <v>175</v>
      </c>
      <c r="BN75" s="277">
        <f t="shared" si="125"/>
        <v>140</v>
      </c>
      <c r="BO75" s="277">
        <f t="shared" si="126"/>
        <v>101</v>
      </c>
      <c r="BP75" s="277">
        <f t="shared" si="127"/>
        <v>62</v>
      </c>
      <c r="BQ75" s="277">
        <f t="shared" si="128"/>
        <v>68</v>
      </c>
      <c r="BS75" s="131"/>
      <c r="BT75" s="279">
        <f t="shared" si="135"/>
        <v>257</v>
      </c>
      <c r="BU75" s="279">
        <f t="shared" si="136"/>
        <v>524</v>
      </c>
      <c r="BV75" s="279">
        <f t="shared" si="137"/>
        <v>295</v>
      </c>
      <c r="BW75" s="279">
        <f t="shared" si="138"/>
        <v>731</v>
      </c>
      <c r="BX75" s="279">
        <f t="shared" si="139"/>
        <v>1544</v>
      </c>
      <c r="BY75" s="279">
        <f t="shared" si="140"/>
        <v>546</v>
      </c>
    </row>
    <row r="76" spans="2:77" s="96" customFormat="1" x14ac:dyDescent="0.25">
      <c r="B76" s="228" t="s">
        <v>76</v>
      </c>
      <c r="C76" s="226" t="s">
        <v>271</v>
      </c>
      <c r="D76" s="230">
        <v>29117</v>
      </c>
      <c r="E76" s="226" t="s">
        <v>248</v>
      </c>
      <c r="F76" s="227" t="s">
        <v>29</v>
      </c>
      <c r="G76" s="180">
        <v>5404</v>
      </c>
      <c r="H76" s="180">
        <v>380</v>
      </c>
      <c r="I76" s="180">
        <v>61</v>
      </c>
      <c r="J76" s="180">
        <v>56</v>
      </c>
      <c r="K76" s="180">
        <v>62</v>
      </c>
      <c r="L76" s="180">
        <v>71</v>
      </c>
      <c r="M76" s="180">
        <v>67</v>
      </c>
      <c r="N76" s="180">
        <v>63</v>
      </c>
      <c r="O76" s="180">
        <v>64</v>
      </c>
      <c r="P76" s="180">
        <v>64</v>
      </c>
      <c r="Q76" s="180">
        <v>68</v>
      </c>
      <c r="R76" s="180">
        <v>64</v>
      </c>
      <c r="S76" s="180">
        <v>59</v>
      </c>
      <c r="T76" s="180">
        <v>74</v>
      </c>
      <c r="U76" s="180">
        <v>74</v>
      </c>
      <c r="V76" s="180">
        <v>68</v>
      </c>
      <c r="W76" s="180">
        <v>79</v>
      </c>
      <c r="X76" s="180">
        <v>69</v>
      </c>
      <c r="Y76" s="180">
        <v>75</v>
      </c>
      <c r="Z76" s="180">
        <v>73</v>
      </c>
      <c r="AA76" s="180">
        <v>74</v>
      </c>
      <c r="AB76" s="180">
        <v>79</v>
      </c>
      <c r="AC76" s="180">
        <v>437</v>
      </c>
      <c r="AD76" s="180">
        <v>497</v>
      </c>
      <c r="AE76" s="180">
        <v>429</v>
      </c>
      <c r="AF76" s="180">
        <v>418</v>
      </c>
      <c r="AG76" s="180">
        <v>393</v>
      </c>
      <c r="AH76" s="180">
        <v>408</v>
      </c>
      <c r="AI76" s="180">
        <v>350</v>
      </c>
      <c r="AJ76" s="180">
        <v>297</v>
      </c>
      <c r="AK76" s="180">
        <v>260</v>
      </c>
      <c r="AL76" s="180">
        <v>208</v>
      </c>
      <c r="AM76" s="180">
        <v>149</v>
      </c>
      <c r="AN76" s="180">
        <v>93</v>
      </c>
      <c r="AO76" s="180">
        <v>53</v>
      </c>
      <c r="AP76" s="180">
        <v>48</v>
      </c>
      <c r="AQ76" s="180">
        <v>3</v>
      </c>
      <c r="AR76" s="180">
        <v>62</v>
      </c>
      <c r="AS76" s="180">
        <v>77</v>
      </c>
      <c r="AT76" s="180">
        <v>171</v>
      </c>
      <c r="AU76" s="180">
        <v>5559</v>
      </c>
      <c r="AV76" s="180">
        <v>356</v>
      </c>
      <c r="AW76" s="180">
        <v>369</v>
      </c>
      <c r="AX76" s="180">
        <v>2583</v>
      </c>
      <c r="AY76" s="180">
        <v>318</v>
      </c>
      <c r="BA76" s="277">
        <f t="shared" si="112"/>
        <v>317</v>
      </c>
      <c r="BB76" s="277">
        <f t="shared" si="113"/>
        <v>323</v>
      </c>
      <c r="BC76" s="277">
        <f t="shared" si="114"/>
        <v>354</v>
      </c>
      <c r="BD76" s="277">
        <f t="shared" si="115"/>
        <v>370</v>
      </c>
      <c r="BE76" s="277">
        <f t="shared" si="116"/>
        <v>437</v>
      </c>
      <c r="BF76" s="277">
        <f t="shared" si="117"/>
        <v>497</v>
      </c>
      <c r="BG76" s="277">
        <f t="shared" si="118"/>
        <v>429</v>
      </c>
      <c r="BH76" s="277">
        <f t="shared" si="119"/>
        <v>418</v>
      </c>
      <c r="BI76" s="277">
        <f t="shared" si="120"/>
        <v>393</v>
      </c>
      <c r="BJ76" s="277">
        <f t="shared" si="121"/>
        <v>408</v>
      </c>
      <c r="BK76" s="277">
        <f t="shared" si="122"/>
        <v>350</v>
      </c>
      <c r="BL76" s="277">
        <f t="shared" si="123"/>
        <v>297</v>
      </c>
      <c r="BM76" s="277">
        <f t="shared" si="124"/>
        <v>260</v>
      </c>
      <c r="BN76" s="277">
        <f t="shared" si="125"/>
        <v>208</v>
      </c>
      <c r="BO76" s="277">
        <f t="shared" si="126"/>
        <v>149</v>
      </c>
      <c r="BP76" s="277">
        <f t="shared" si="127"/>
        <v>93</v>
      </c>
      <c r="BQ76" s="277">
        <f t="shared" si="128"/>
        <v>101</v>
      </c>
      <c r="BS76" s="131"/>
      <c r="BT76" s="279">
        <f t="shared" si="135"/>
        <v>380</v>
      </c>
      <c r="BU76" s="279">
        <f t="shared" si="136"/>
        <v>773</v>
      </c>
      <c r="BV76" s="279">
        <f t="shared" si="137"/>
        <v>438</v>
      </c>
      <c r="BW76" s="279">
        <f t="shared" si="138"/>
        <v>1087</v>
      </c>
      <c r="BX76" s="279">
        <f t="shared" si="139"/>
        <v>2295</v>
      </c>
      <c r="BY76" s="279">
        <f t="shared" si="140"/>
        <v>811</v>
      </c>
    </row>
    <row r="77" spans="2:77" s="96" customFormat="1" ht="15.75" thickBot="1" x14ac:dyDescent="0.3">
      <c r="B77" s="153" t="s">
        <v>76</v>
      </c>
      <c r="C77" s="226" t="s">
        <v>271</v>
      </c>
      <c r="D77" s="230">
        <v>29044</v>
      </c>
      <c r="E77" s="151" t="s">
        <v>80</v>
      </c>
      <c r="F77" s="227" t="s">
        <v>27</v>
      </c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2"/>
      <c r="AQ77" s="232"/>
      <c r="AR77" s="232"/>
      <c r="AS77" s="232"/>
      <c r="AT77" s="233"/>
      <c r="AU77" s="233"/>
      <c r="AV77" s="233"/>
      <c r="AW77" s="233"/>
      <c r="AX77" s="233"/>
      <c r="AY77" s="233"/>
      <c r="BA77" s="277">
        <f t="shared" si="112"/>
        <v>0</v>
      </c>
      <c r="BB77" s="277">
        <f t="shared" si="113"/>
        <v>0</v>
      </c>
      <c r="BC77" s="277">
        <f t="shared" si="114"/>
        <v>0</v>
      </c>
      <c r="BD77" s="277">
        <f t="shared" si="115"/>
        <v>0</v>
      </c>
      <c r="BE77" s="277">
        <f t="shared" si="116"/>
        <v>0</v>
      </c>
      <c r="BF77" s="277">
        <f t="shared" si="117"/>
        <v>0</v>
      </c>
      <c r="BG77" s="277">
        <f t="shared" si="118"/>
        <v>0</v>
      </c>
      <c r="BH77" s="277">
        <f t="shared" si="119"/>
        <v>0</v>
      </c>
      <c r="BI77" s="277">
        <f t="shared" si="120"/>
        <v>0</v>
      </c>
      <c r="BJ77" s="277">
        <f t="shared" si="121"/>
        <v>0</v>
      </c>
      <c r="BK77" s="277">
        <f t="shared" si="122"/>
        <v>0</v>
      </c>
      <c r="BL77" s="277">
        <f t="shared" si="123"/>
        <v>0</v>
      </c>
      <c r="BM77" s="277">
        <f t="shared" si="124"/>
        <v>0</v>
      </c>
      <c r="BN77" s="277">
        <f t="shared" si="125"/>
        <v>0</v>
      </c>
      <c r="BO77" s="277">
        <f t="shared" si="126"/>
        <v>0</v>
      </c>
      <c r="BP77" s="277">
        <f t="shared" si="127"/>
        <v>0</v>
      </c>
      <c r="BQ77" s="277">
        <f t="shared" si="128"/>
        <v>0</v>
      </c>
      <c r="BS77" s="131"/>
      <c r="BT77" s="131"/>
      <c r="BU77" s="131"/>
      <c r="BV77" s="131"/>
      <c r="BW77" s="131"/>
      <c r="BX77" s="131"/>
      <c r="BY77" s="131"/>
    </row>
    <row r="78" spans="2:77" s="96" customFormat="1" ht="15.75" thickBot="1" x14ac:dyDescent="0.3">
      <c r="B78" s="166" t="s">
        <v>0</v>
      </c>
      <c r="C78" s="167" t="s">
        <v>269</v>
      </c>
      <c r="D78" s="144" t="s">
        <v>1</v>
      </c>
      <c r="E78" s="144" t="s">
        <v>192</v>
      </c>
      <c r="F78" s="145"/>
      <c r="G78" s="144">
        <v>61132</v>
      </c>
      <c r="H78" s="144">
        <v>4690</v>
      </c>
      <c r="I78" s="144">
        <v>639</v>
      </c>
      <c r="J78" s="144">
        <v>688</v>
      </c>
      <c r="K78" s="144">
        <v>722</v>
      </c>
      <c r="L78" s="144">
        <v>816</v>
      </c>
      <c r="M78" s="144">
        <v>921</v>
      </c>
      <c r="N78" s="144">
        <v>904</v>
      </c>
      <c r="O78" s="144">
        <v>685</v>
      </c>
      <c r="P78" s="144">
        <v>661</v>
      </c>
      <c r="Q78" s="144">
        <v>701</v>
      </c>
      <c r="R78" s="144">
        <v>785</v>
      </c>
      <c r="S78" s="144">
        <v>761</v>
      </c>
      <c r="T78" s="144">
        <v>684</v>
      </c>
      <c r="U78" s="144">
        <v>720</v>
      </c>
      <c r="V78" s="144">
        <v>731</v>
      </c>
      <c r="W78" s="144">
        <v>734</v>
      </c>
      <c r="X78" s="144">
        <v>776</v>
      </c>
      <c r="Y78" s="144">
        <v>771</v>
      </c>
      <c r="Z78" s="144">
        <v>721</v>
      </c>
      <c r="AA78" s="144">
        <v>842</v>
      </c>
      <c r="AB78" s="144">
        <v>862</v>
      </c>
      <c r="AC78" s="144">
        <v>4914</v>
      </c>
      <c r="AD78" s="144">
        <v>5267</v>
      </c>
      <c r="AE78" s="144">
        <v>4907</v>
      </c>
      <c r="AF78" s="144">
        <v>4929</v>
      </c>
      <c r="AG78" s="144">
        <v>4974</v>
      </c>
      <c r="AH78" s="144">
        <v>4380</v>
      </c>
      <c r="AI78" s="144">
        <v>3926</v>
      </c>
      <c r="AJ78" s="144">
        <v>3136</v>
      </c>
      <c r="AK78" s="144">
        <v>2661</v>
      </c>
      <c r="AL78" s="144">
        <v>2281</v>
      </c>
      <c r="AM78" s="144">
        <v>1782</v>
      </c>
      <c r="AN78" s="144">
        <v>1260</v>
      </c>
      <c r="AO78" s="144">
        <v>777</v>
      </c>
      <c r="AP78" s="144">
        <v>814</v>
      </c>
      <c r="AQ78" s="144">
        <v>32</v>
      </c>
      <c r="AR78" s="144">
        <v>546</v>
      </c>
      <c r="AS78" s="144">
        <v>582</v>
      </c>
      <c r="AT78" s="144">
        <v>1362</v>
      </c>
      <c r="AU78" s="144">
        <v>66783</v>
      </c>
      <c r="AV78" s="144">
        <v>4013</v>
      </c>
      <c r="AW78" s="144">
        <v>4388</v>
      </c>
      <c r="AX78" s="144">
        <v>32095</v>
      </c>
      <c r="AY78" s="144">
        <v>2778</v>
      </c>
      <c r="BA78" s="275">
        <f t="shared" ref="BA78:BQ78" si="141">SUM(BA79:BA99)</f>
        <v>3786</v>
      </c>
      <c r="BB78" s="275">
        <f t="shared" si="141"/>
        <v>3736</v>
      </c>
      <c r="BC78" s="275">
        <f t="shared" si="141"/>
        <v>3630</v>
      </c>
      <c r="BD78" s="275">
        <f t="shared" si="141"/>
        <v>3972</v>
      </c>
      <c r="BE78" s="275">
        <f t="shared" si="141"/>
        <v>4914</v>
      </c>
      <c r="BF78" s="275">
        <f t="shared" si="141"/>
        <v>5267</v>
      </c>
      <c r="BG78" s="275">
        <f t="shared" si="141"/>
        <v>4907</v>
      </c>
      <c r="BH78" s="275">
        <f t="shared" si="141"/>
        <v>4929</v>
      </c>
      <c r="BI78" s="275">
        <f t="shared" si="141"/>
        <v>4974</v>
      </c>
      <c r="BJ78" s="275">
        <f t="shared" si="141"/>
        <v>4380</v>
      </c>
      <c r="BK78" s="275">
        <f t="shared" si="141"/>
        <v>3926</v>
      </c>
      <c r="BL78" s="275">
        <f t="shared" si="141"/>
        <v>3136</v>
      </c>
      <c r="BM78" s="275">
        <f t="shared" si="141"/>
        <v>2661</v>
      </c>
      <c r="BN78" s="275">
        <f t="shared" si="141"/>
        <v>2281</v>
      </c>
      <c r="BO78" s="275">
        <f t="shared" si="141"/>
        <v>1782</v>
      </c>
      <c r="BP78" s="275">
        <f t="shared" si="141"/>
        <v>1260</v>
      </c>
      <c r="BQ78" s="275">
        <f t="shared" si="141"/>
        <v>1591</v>
      </c>
      <c r="BS78" s="275">
        <f t="shared" ref="BS78:BY78" si="142">SUM(BS79:BS99)</f>
        <v>0</v>
      </c>
      <c r="BT78" s="275">
        <f t="shared" si="142"/>
        <v>4690</v>
      </c>
      <c r="BU78" s="275">
        <f t="shared" si="142"/>
        <v>8967</v>
      </c>
      <c r="BV78" s="275">
        <f t="shared" si="142"/>
        <v>4453</v>
      </c>
      <c r="BW78" s="275">
        <f t="shared" si="142"/>
        <v>11885</v>
      </c>
      <c r="BX78" s="275">
        <f t="shared" si="142"/>
        <v>26252</v>
      </c>
      <c r="BY78" s="275">
        <f t="shared" si="142"/>
        <v>9575</v>
      </c>
    </row>
    <row r="79" spans="2:77" s="96" customFormat="1" x14ac:dyDescent="0.25">
      <c r="B79" s="146" t="s">
        <v>20</v>
      </c>
      <c r="C79" s="147" t="s">
        <v>272</v>
      </c>
      <c r="D79" s="158">
        <v>5864</v>
      </c>
      <c r="E79" s="147" t="s">
        <v>95</v>
      </c>
      <c r="F79" s="148" t="s">
        <v>29</v>
      </c>
      <c r="G79" s="180">
        <v>3440</v>
      </c>
      <c r="H79" s="180">
        <v>181</v>
      </c>
      <c r="I79" s="180">
        <v>24</v>
      </c>
      <c r="J79" s="180">
        <v>26</v>
      </c>
      <c r="K79" s="180">
        <v>28</v>
      </c>
      <c r="L79" s="180">
        <v>33</v>
      </c>
      <c r="M79" s="180">
        <v>35</v>
      </c>
      <c r="N79" s="180">
        <v>35</v>
      </c>
      <c r="O79" s="180">
        <v>43</v>
      </c>
      <c r="P79" s="180">
        <v>42</v>
      </c>
      <c r="Q79" s="180">
        <v>46</v>
      </c>
      <c r="R79" s="180">
        <v>49</v>
      </c>
      <c r="S79" s="180">
        <v>47</v>
      </c>
      <c r="T79" s="180">
        <v>43</v>
      </c>
      <c r="U79" s="180">
        <v>44</v>
      </c>
      <c r="V79" s="180">
        <v>45</v>
      </c>
      <c r="W79" s="180">
        <v>45</v>
      </c>
      <c r="X79" s="180">
        <v>44</v>
      </c>
      <c r="Y79" s="180">
        <v>45</v>
      </c>
      <c r="Z79" s="180">
        <v>44</v>
      </c>
      <c r="AA79" s="180">
        <v>50</v>
      </c>
      <c r="AB79" s="180">
        <v>50</v>
      </c>
      <c r="AC79" s="180">
        <v>283</v>
      </c>
      <c r="AD79" s="180">
        <v>316</v>
      </c>
      <c r="AE79" s="180">
        <v>282</v>
      </c>
      <c r="AF79" s="180">
        <v>296</v>
      </c>
      <c r="AG79" s="180">
        <v>285</v>
      </c>
      <c r="AH79" s="180">
        <v>249</v>
      </c>
      <c r="AI79" s="180">
        <v>226</v>
      </c>
      <c r="AJ79" s="180">
        <v>183</v>
      </c>
      <c r="AK79" s="180">
        <v>148</v>
      </c>
      <c r="AL79" s="180">
        <v>120</v>
      </c>
      <c r="AM79" s="180">
        <v>92</v>
      </c>
      <c r="AN79" s="180">
        <v>64</v>
      </c>
      <c r="AO79" s="180">
        <v>39</v>
      </c>
      <c r="AP79" s="180">
        <v>39</v>
      </c>
      <c r="AQ79" s="180">
        <v>2</v>
      </c>
      <c r="AR79" s="180">
        <v>34</v>
      </c>
      <c r="AS79" s="180">
        <v>35</v>
      </c>
      <c r="AT79" s="180">
        <v>83</v>
      </c>
      <c r="AU79" s="180">
        <v>3380</v>
      </c>
      <c r="AV79" s="180">
        <v>213</v>
      </c>
      <c r="AW79" s="180">
        <v>222</v>
      </c>
      <c r="AX79" s="180">
        <v>1631</v>
      </c>
      <c r="AY79" s="180">
        <v>149</v>
      </c>
      <c r="BA79" s="277">
        <f t="shared" ref="BA79:BA99" si="143">SUM(I79:M79)</f>
        <v>146</v>
      </c>
      <c r="BB79" s="277">
        <f t="shared" ref="BB79:BB99" si="144">SUM(N79:R79)</f>
        <v>215</v>
      </c>
      <c r="BC79" s="277">
        <f t="shared" ref="BC79:BC99" si="145">SUM(S79:W79)</f>
        <v>224</v>
      </c>
      <c r="BD79" s="277">
        <f t="shared" ref="BD79:BD99" si="146">SUM(X79:AB79)</f>
        <v>233</v>
      </c>
      <c r="BE79" s="277">
        <f t="shared" ref="BE79:BE99" si="147">+AC79</f>
        <v>283</v>
      </c>
      <c r="BF79" s="277">
        <f t="shared" ref="BF79:BF99" si="148">+AD79</f>
        <v>316</v>
      </c>
      <c r="BG79" s="277">
        <f t="shared" ref="BG79:BG99" si="149">+AE79</f>
        <v>282</v>
      </c>
      <c r="BH79" s="277">
        <f t="shared" ref="BH79:BH99" si="150">+AF79</f>
        <v>296</v>
      </c>
      <c r="BI79" s="277">
        <f t="shared" ref="BI79:BI99" si="151">+AG79</f>
        <v>285</v>
      </c>
      <c r="BJ79" s="277">
        <f t="shared" ref="BJ79:BJ99" si="152">+AH79</f>
        <v>249</v>
      </c>
      <c r="BK79" s="277">
        <f t="shared" ref="BK79:BK99" si="153">+AI79</f>
        <v>226</v>
      </c>
      <c r="BL79" s="277">
        <f t="shared" ref="BL79:BL99" si="154">+AJ79</f>
        <v>183</v>
      </c>
      <c r="BM79" s="277">
        <f t="shared" ref="BM79:BM99" si="155">+AK79</f>
        <v>148</v>
      </c>
      <c r="BN79" s="277">
        <f t="shared" ref="BN79:BN99" si="156">+AL79</f>
        <v>120</v>
      </c>
      <c r="BO79" s="277">
        <f t="shared" ref="BO79:BO99" si="157">+AM79</f>
        <v>92</v>
      </c>
      <c r="BP79" s="277">
        <f t="shared" ref="BP79:BP99" si="158">+AN79</f>
        <v>64</v>
      </c>
      <c r="BQ79" s="277">
        <f t="shared" ref="BQ79:BQ99" si="159">+AO79+AP79</f>
        <v>78</v>
      </c>
      <c r="BS79" s="131"/>
      <c r="BT79" s="279">
        <f t="shared" ref="BT79:BT83" si="160">SUM(I79:N79)</f>
        <v>181</v>
      </c>
      <c r="BU79" s="279">
        <f t="shared" ref="BU79:BU83" si="161">SUM(I79:T79)</f>
        <v>451</v>
      </c>
      <c r="BV79" s="279">
        <f t="shared" ref="BV79:BV83" si="162">SUM(U79:Z79)</f>
        <v>267</v>
      </c>
      <c r="BW79" s="279">
        <f t="shared" ref="BW79:BW83" si="163">SUM(AA79:AD79)</f>
        <v>699</v>
      </c>
      <c r="BX79" s="279">
        <f t="shared" ref="BX79:BX83" si="164">SUM(AE79:AJ79)</f>
        <v>1521</v>
      </c>
      <c r="BY79" s="279">
        <f t="shared" ref="BY79:BY83" si="165">SUM(AK79:AP79)</f>
        <v>502</v>
      </c>
    </row>
    <row r="80" spans="2:77" s="96" customFormat="1" x14ac:dyDescent="0.25">
      <c r="B80" s="228" t="s">
        <v>20</v>
      </c>
      <c r="C80" s="226" t="s">
        <v>272</v>
      </c>
      <c r="D80" s="230">
        <v>5861</v>
      </c>
      <c r="E80" s="226" t="s">
        <v>92</v>
      </c>
      <c r="F80" s="227" t="s">
        <v>29</v>
      </c>
      <c r="G80" s="180">
        <v>5672</v>
      </c>
      <c r="H80" s="180">
        <v>300</v>
      </c>
      <c r="I80" s="180">
        <v>40</v>
      </c>
      <c r="J80" s="180">
        <v>42</v>
      </c>
      <c r="K80" s="180">
        <v>47</v>
      </c>
      <c r="L80" s="180">
        <v>55</v>
      </c>
      <c r="M80" s="180">
        <v>58</v>
      </c>
      <c r="N80" s="180">
        <v>58</v>
      </c>
      <c r="O80" s="180">
        <v>71</v>
      </c>
      <c r="P80" s="180">
        <v>69</v>
      </c>
      <c r="Q80" s="180">
        <v>76</v>
      </c>
      <c r="R80" s="180">
        <v>80</v>
      </c>
      <c r="S80" s="180">
        <v>78</v>
      </c>
      <c r="T80" s="180">
        <v>71</v>
      </c>
      <c r="U80" s="180">
        <v>73</v>
      </c>
      <c r="V80" s="180">
        <v>75</v>
      </c>
      <c r="W80" s="180">
        <v>74</v>
      </c>
      <c r="X80" s="180">
        <v>74</v>
      </c>
      <c r="Y80" s="180">
        <v>74</v>
      </c>
      <c r="Z80" s="180">
        <v>72</v>
      </c>
      <c r="AA80" s="180">
        <v>82</v>
      </c>
      <c r="AB80" s="180">
        <v>82</v>
      </c>
      <c r="AC80" s="180">
        <v>465</v>
      </c>
      <c r="AD80" s="180">
        <v>520</v>
      </c>
      <c r="AE80" s="180">
        <v>466</v>
      </c>
      <c r="AF80" s="180">
        <v>487</v>
      </c>
      <c r="AG80" s="180">
        <v>470</v>
      </c>
      <c r="AH80" s="180">
        <v>411</v>
      </c>
      <c r="AI80" s="180">
        <v>374</v>
      </c>
      <c r="AJ80" s="180">
        <v>301</v>
      </c>
      <c r="AK80" s="180">
        <v>244</v>
      </c>
      <c r="AL80" s="180">
        <v>197</v>
      </c>
      <c r="AM80" s="180">
        <v>152</v>
      </c>
      <c r="AN80" s="180">
        <v>105</v>
      </c>
      <c r="AO80" s="180">
        <v>64</v>
      </c>
      <c r="AP80" s="180">
        <v>65</v>
      </c>
      <c r="AQ80" s="180">
        <v>3</v>
      </c>
      <c r="AR80" s="180">
        <v>56</v>
      </c>
      <c r="AS80" s="180">
        <v>57</v>
      </c>
      <c r="AT80" s="180">
        <v>136</v>
      </c>
      <c r="AU80" s="180">
        <v>5574</v>
      </c>
      <c r="AV80" s="180">
        <v>351</v>
      </c>
      <c r="AW80" s="180">
        <v>365</v>
      </c>
      <c r="AX80" s="180">
        <v>2690</v>
      </c>
      <c r="AY80" s="180">
        <v>245</v>
      </c>
      <c r="BA80" s="277">
        <f t="shared" si="143"/>
        <v>242</v>
      </c>
      <c r="BB80" s="277">
        <f t="shared" si="144"/>
        <v>354</v>
      </c>
      <c r="BC80" s="277">
        <f t="shared" si="145"/>
        <v>371</v>
      </c>
      <c r="BD80" s="277">
        <f t="shared" si="146"/>
        <v>384</v>
      </c>
      <c r="BE80" s="277">
        <f t="shared" si="147"/>
        <v>465</v>
      </c>
      <c r="BF80" s="277">
        <f t="shared" si="148"/>
        <v>520</v>
      </c>
      <c r="BG80" s="277">
        <f t="shared" si="149"/>
        <v>466</v>
      </c>
      <c r="BH80" s="277">
        <f t="shared" si="150"/>
        <v>487</v>
      </c>
      <c r="BI80" s="277">
        <f t="shared" si="151"/>
        <v>470</v>
      </c>
      <c r="BJ80" s="277">
        <f t="shared" si="152"/>
        <v>411</v>
      </c>
      <c r="BK80" s="277">
        <f t="shared" si="153"/>
        <v>374</v>
      </c>
      <c r="BL80" s="277">
        <f t="shared" si="154"/>
        <v>301</v>
      </c>
      <c r="BM80" s="277">
        <f t="shared" si="155"/>
        <v>244</v>
      </c>
      <c r="BN80" s="277">
        <f t="shared" si="156"/>
        <v>197</v>
      </c>
      <c r="BO80" s="277">
        <f t="shared" si="157"/>
        <v>152</v>
      </c>
      <c r="BP80" s="277">
        <f t="shared" si="158"/>
        <v>105</v>
      </c>
      <c r="BQ80" s="277">
        <f t="shared" si="159"/>
        <v>129</v>
      </c>
      <c r="BS80" s="131"/>
      <c r="BT80" s="279">
        <f t="shared" si="160"/>
        <v>300</v>
      </c>
      <c r="BU80" s="279">
        <f t="shared" si="161"/>
        <v>745</v>
      </c>
      <c r="BV80" s="279">
        <f t="shared" si="162"/>
        <v>442</v>
      </c>
      <c r="BW80" s="279">
        <f t="shared" si="163"/>
        <v>1149</v>
      </c>
      <c r="BX80" s="279">
        <f t="shared" si="164"/>
        <v>2509</v>
      </c>
      <c r="BY80" s="279">
        <f t="shared" si="165"/>
        <v>827</v>
      </c>
    </row>
    <row r="81" spans="2:77" s="96" customFormat="1" x14ac:dyDescent="0.25">
      <c r="B81" s="228" t="s">
        <v>20</v>
      </c>
      <c r="C81" s="226" t="s">
        <v>272</v>
      </c>
      <c r="D81" s="230">
        <v>5870</v>
      </c>
      <c r="E81" s="226" t="s">
        <v>101</v>
      </c>
      <c r="F81" s="227" t="s">
        <v>27</v>
      </c>
      <c r="G81" s="180">
        <v>2563</v>
      </c>
      <c r="H81" s="180">
        <v>135</v>
      </c>
      <c r="I81" s="180">
        <v>19</v>
      </c>
      <c r="J81" s="180">
        <v>19</v>
      </c>
      <c r="K81" s="180">
        <v>21</v>
      </c>
      <c r="L81" s="180">
        <v>24</v>
      </c>
      <c r="M81" s="180">
        <v>26</v>
      </c>
      <c r="N81" s="180">
        <v>26</v>
      </c>
      <c r="O81" s="180">
        <v>32</v>
      </c>
      <c r="P81" s="180">
        <v>32</v>
      </c>
      <c r="Q81" s="180">
        <v>35</v>
      </c>
      <c r="R81" s="180">
        <v>35</v>
      </c>
      <c r="S81" s="180">
        <v>35</v>
      </c>
      <c r="T81" s="180">
        <v>33</v>
      </c>
      <c r="U81" s="180">
        <v>33</v>
      </c>
      <c r="V81" s="180">
        <v>33</v>
      </c>
      <c r="W81" s="180">
        <v>33</v>
      </c>
      <c r="X81" s="180">
        <v>33</v>
      </c>
      <c r="Y81" s="180">
        <v>34</v>
      </c>
      <c r="Z81" s="180">
        <v>33</v>
      </c>
      <c r="AA81" s="180">
        <v>37</v>
      </c>
      <c r="AB81" s="180">
        <v>37</v>
      </c>
      <c r="AC81" s="180">
        <v>211</v>
      </c>
      <c r="AD81" s="180">
        <v>235</v>
      </c>
      <c r="AE81" s="180">
        <v>211</v>
      </c>
      <c r="AF81" s="180">
        <v>220</v>
      </c>
      <c r="AG81" s="180">
        <v>212</v>
      </c>
      <c r="AH81" s="180">
        <v>185</v>
      </c>
      <c r="AI81" s="180">
        <v>169</v>
      </c>
      <c r="AJ81" s="180">
        <v>136</v>
      </c>
      <c r="AK81" s="180">
        <v>111</v>
      </c>
      <c r="AL81" s="180">
        <v>89</v>
      </c>
      <c r="AM81" s="180">
        <v>69</v>
      </c>
      <c r="AN81" s="180">
        <v>47</v>
      </c>
      <c r="AO81" s="180">
        <v>29</v>
      </c>
      <c r="AP81" s="180">
        <v>29</v>
      </c>
      <c r="AQ81" s="180">
        <v>2</v>
      </c>
      <c r="AR81" s="180">
        <v>26</v>
      </c>
      <c r="AS81" s="180">
        <v>26</v>
      </c>
      <c r="AT81" s="180">
        <v>62</v>
      </c>
      <c r="AU81" s="180">
        <v>2519</v>
      </c>
      <c r="AV81" s="180">
        <v>159</v>
      </c>
      <c r="AW81" s="180">
        <v>165</v>
      </c>
      <c r="AX81" s="180">
        <v>1215</v>
      </c>
      <c r="AY81" s="180">
        <v>111</v>
      </c>
      <c r="BA81" s="277">
        <f t="shared" si="143"/>
        <v>109</v>
      </c>
      <c r="BB81" s="277">
        <f t="shared" si="144"/>
        <v>160</v>
      </c>
      <c r="BC81" s="277">
        <f t="shared" si="145"/>
        <v>167</v>
      </c>
      <c r="BD81" s="277">
        <f t="shared" si="146"/>
        <v>174</v>
      </c>
      <c r="BE81" s="277">
        <f t="shared" si="147"/>
        <v>211</v>
      </c>
      <c r="BF81" s="277">
        <f t="shared" si="148"/>
        <v>235</v>
      </c>
      <c r="BG81" s="277">
        <f t="shared" si="149"/>
        <v>211</v>
      </c>
      <c r="BH81" s="277">
        <f t="shared" si="150"/>
        <v>220</v>
      </c>
      <c r="BI81" s="277">
        <f t="shared" si="151"/>
        <v>212</v>
      </c>
      <c r="BJ81" s="277">
        <f t="shared" si="152"/>
        <v>185</v>
      </c>
      <c r="BK81" s="277">
        <f t="shared" si="153"/>
        <v>169</v>
      </c>
      <c r="BL81" s="277">
        <f t="shared" si="154"/>
        <v>136</v>
      </c>
      <c r="BM81" s="277">
        <f t="shared" si="155"/>
        <v>111</v>
      </c>
      <c r="BN81" s="277">
        <f t="shared" si="156"/>
        <v>89</v>
      </c>
      <c r="BO81" s="277">
        <f t="shared" si="157"/>
        <v>69</v>
      </c>
      <c r="BP81" s="277">
        <f t="shared" si="158"/>
        <v>47</v>
      </c>
      <c r="BQ81" s="277">
        <f t="shared" si="159"/>
        <v>58</v>
      </c>
      <c r="BS81" s="131"/>
      <c r="BT81" s="279">
        <f t="shared" si="160"/>
        <v>135</v>
      </c>
      <c r="BU81" s="279">
        <f t="shared" si="161"/>
        <v>337</v>
      </c>
      <c r="BV81" s="279">
        <f t="shared" si="162"/>
        <v>199</v>
      </c>
      <c r="BW81" s="279">
        <f t="shared" si="163"/>
        <v>520</v>
      </c>
      <c r="BX81" s="279">
        <f t="shared" si="164"/>
        <v>1133</v>
      </c>
      <c r="BY81" s="279">
        <f t="shared" si="165"/>
        <v>374</v>
      </c>
    </row>
    <row r="82" spans="2:77" s="96" customFormat="1" x14ac:dyDescent="0.25">
      <c r="B82" s="228" t="s">
        <v>20</v>
      </c>
      <c r="C82" s="226" t="s">
        <v>272</v>
      </c>
      <c r="D82" s="230">
        <v>5867</v>
      </c>
      <c r="E82" s="226" t="s">
        <v>98</v>
      </c>
      <c r="F82" s="227" t="s">
        <v>27</v>
      </c>
      <c r="G82" s="180">
        <v>1551</v>
      </c>
      <c r="H82" s="180">
        <v>82</v>
      </c>
      <c r="I82" s="180">
        <v>11</v>
      </c>
      <c r="J82" s="180">
        <v>11</v>
      </c>
      <c r="K82" s="180">
        <v>13</v>
      </c>
      <c r="L82" s="180">
        <v>15</v>
      </c>
      <c r="M82" s="180">
        <v>16</v>
      </c>
      <c r="N82" s="180">
        <v>16</v>
      </c>
      <c r="O82" s="180">
        <v>19</v>
      </c>
      <c r="P82" s="180">
        <v>19</v>
      </c>
      <c r="Q82" s="180">
        <v>21</v>
      </c>
      <c r="R82" s="180">
        <v>22</v>
      </c>
      <c r="S82" s="180">
        <v>21</v>
      </c>
      <c r="T82" s="180">
        <v>20</v>
      </c>
      <c r="U82" s="180">
        <v>20</v>
      </c>
      <c r="V82" s="180">
        <v>20</v>
      </c>
      <c r="W82" s="180">
        <v>20</v>
      </c>
      <c r="X82" s="180">
        <v>20</v>
      </c>
      <c r="Y82" s="180">
        <v>21</v>
      </c>
      <c r="Z82" s="180">
        <v>19</v>
      </c>
      <c r="AA82" s="180">
        <v>22</v>
      </c>
      <c r="AB82" s="180">
        <v>23</v>
      </c>
      <c r="AC82" s="180">
        <v>128</v>
      </c>
      <c r="AD82" s="180">
        <v>142</v>
      </c>
      <c r="AE82" s="180">
        <v>128</v>
      </c>
      <c r="AF82" s="180">
        <v>133</v>
      </c>
      <c r="AG82" s="180">
        <v>128</v>
      </c>
      <c r="AH82" s="180">
        <v>113</v>
      </c>
      <c r="AI82" s="180">
        <v>102</v>
      </c>
      <c r="AJ82" s="180">
        <v>82</v>
      </c>
      <c r="AK82" s="180">
        <v>67</v>
      </c>
      <c r="AL82" s="180">
        <v>53</v>
      </c>
      <c r="AM82" s="180">
        <v>42</v>
      </c>
      <c r="AN82" s="180">
        <v>28</v>
      </c>
      <c r="AO82" s="180">
        <v>18</v>
      </c>
      <c r="AP82" s="180">
        <v>18</v>
      </c>
      <c r="AQ82" s="180">
        <v>1</v>
      </c>
      <c r="AR82" s="180">
        <v>15</v>
      </c>
      <c r="AS82" s="180">
        <v>16</v>
      </c>
      <c r="AT82" s="180">
        <v>37</v>
      </c>
      <c r="AU82" s="180">
        <v>1523</v>
      </c>
      <c r="AV82" s="180">
        <v>96</v>
      </c>
      <c r="AW82" s="180">
        <v>100</v>
      </c>
      <c r="AX82" s="180">
        <v>735</v>
      </c>
      <c r="AY82" s="180">
        <v>67</v>
      </c>
      <c r="BA82" s="277">
        <f t="shared" si="143"/>
        <v>66</v>
      </c>
      <c r="BB82" s="277">
        <f t="shared" si="144"/>
        <v>97</v>
      </c>
      <c r="BC82" s="277">
        <f t="shared" si="145"/>
        <v>101</v>
      </c>
      <c r="BD82" s="277">
        <f t="shared" si="146"/>
        <v>105</v>
      </c>
      <c r="BE82" s="277">
        <f t="shared" si="147"/>
        <v>128</v>
      </c>
      <c r="BF82" s="277">
        <f t="shared" si="148"/>
        <v>142</v>
      </c>
      <c r="BG82" s="277">
        <f t="shared" si="149"/>
        <v>128</v>
      </c>
      <c r="BH82" s="277">
        <f t="shared" si="150"/>
        <v>133</v>
      </c>
      <c r="BI82" s="277">
        <f t="shared" si="151"/>
        <v>128</v>
      </c>
      <c r="BJ82" s="277">
        <f t="shared" si="152"/>
        <v>113</v>
      </c>
      <c r="BK82" s="277">
        <f t="shared" si="153"/>
        <v>102</v>
      </c>
      <c r="BL82" s="277">
        <f t="shared" si="154"/>
        <v>82</v>
      </c>
      <c r="BM82" s="277">
        <f t="shared" si="155"/>
        <v>67</v>
      </c>
      <c r="BN82" s="277">
        <f t="shared" si="156"/>
        <v>53</v>
      </c>
      <c r="BO82" s="277">
        <f t="shared" si="157"/>
        <v>42</v>
      </c>
      <c r="BP82" s="277">
        <f t="shared" si="158"/>
        <v>28</v>
      </c>
      <c r="BQ82" s="277">
        <f t="shared" si="159"/>
        <v>36</v>
      </c>
      <c r="BS82" s="131"/>
      <c r="BT82" s="279">
        <f t="shared" si="160"/>
        <v>82</v>
      </c>
      <c r="BU82" s="279">
        <f t="shared" si="161"/>
        <v>204</v>
      </c>
      <c r="BV82" s="279">
        <f t="shared" si="162"/>
        <v>120</v>
      </c>
      <c r="BW82" s="279">
        <f t="shared" si="163"/>
        <v>315</v>
      </c>
      <c r="BX82" s="279">
        <f t="shared" si="164"/>
        <v>686</v>
      </c>
      <c r="BY82" s="279">
        <f t="shared" si="165"/>
        <v>226</v>
      </c>
    </row>
    <row r="83" spans="2:77" s="96" customFormat="1" x14ac:dyDescent="0.25">
      <c r="B83" s="228" t="s">
        <v>20</v>
      </c>
      <c r="C83" s="226" t="s">
        <v>272</v>
      </c>
      <c r="D83" s="230">
        <v>5862</v>
      </c>
      <c r="E83" s="226" t="s">
        <v>93</v>
      </c>
      <c r="F83" s="227" t="s">
        <v>29</v>
      </c>
      <c r="G83" s="180">
        <v>10886</v>
      </c>
      <c r="H83" s="180">
        <v>585</v>
      </c>
      <c r="I83" s="180">
        <v>77</v>
      </c>
      <c r="J83" s="180">
        <v>87</v>
      </c>
      <c r="K83" s="180">
        <v>91</v>
      </c>
      <c r="L83" s="180">
        <v>108</v>
      </c>
      <c r="M83" s="180">
        <v>112</v>
      </c>
      <c r="N83" s="180">
        <v>110</v>
      </c>
      <c r="O83" s="180">
        <v>134</v>
      </c>
      <c r="P83" s="180">
        <v>132</v>
      </c>
      <c r="Q83" s="180">
        <v>145</v>
      </c>
      <c r="R83" s="180">
        <v>153</v>
      </c>
      <c r="S83" s="180">
        <v>150</v>
      </c>
      <c r="T83" s="180">
        <v>136</v>
      </c>
      <c r="U83" s="180">
        <v>140</v>
      </c>
      <c r="V83" s="180">
        <v>143</v>
      </c>
      <c r="W83" s="180">
        <v>144</v>
      </c>
      <c r="X83" s="180">
        <v>142</v>
      </c>
      <c r="Y83" s="180">
        <v>142</v>
      </c>
      <c r="Z83" s="180">
        <v>135</v>
      </c>
      <c r="AA83" s="180">
        <v>159</v>
      </c>
      <c r="AB83" s="180">
        <v>157</v>
      </c>
      <c r="AC83" s="180">
        <v>893</v>
      </c>
      <c r="AD83" s="180">
        <v>1000</v>
      </c>
      <c r="AE83" s="180">
        <v>893</v>
      </c>
      <c r="AF83" s="180">
        <v>935</v>
      </c>
      <c r="AG83" s="180">
        <v>898</v>
      </c>
      <c r="AH83" s="180">
        <v>789</v>
      </c>
      <c r="AI83" s="180">
        <v>716</v>
      </c>
      <c r="AJ83" s="180">
        <v>580</v>
      </c>
      <c r="AK83" s="180">
        <v>466</v>
      </c>
      <c r="AL83" s="180">
        <v>379</v>
      </c>
      <c r="AM83" s="180">
        <v>289</v>
      </c>
      <c r="AN83" s="180">
        <v>203</v>
      </c>
      <c r="AO83" s="180">
        <v>124</v>
      </c>
      <c r="AP83" s="180">
        <v>124</v>
      </c>
      <c r="AQ83" s="180">
        <v>8</v>
      </c>
      <c r="AR83" s="180">
        <v>107</v>
      </c>
      <c r="AS83" s="180">
        <v>108</v>
      </c>
      <c r="AT83" s="180">
        <v>260</v>
      </c>
      <c r="AU83" s="180">
        <v>10688</v>
      </c>
      <c r="AV83" s="180">
        <v>674</v>
      </c>
      <c r="AW83" s="180">
        <v>700</v>
      </c>
      <c r="AX83" s="180">
        <v>5157</v>
      </c>
      <c r="AY83" s="180">
        <v>471</v>
      </c>
      <c r="BA83" s="277">
        <f t="shared" si="143"/>
        <v>475</v>
      </c>
      <c r="BB83" s="277">
        <f t="shared" si="144"/>
        <v>674</v>
      </c>
      <c r="BC83" s="277">
        <f t="shared" si="145"/>
        <v>713</v>
      </c>
      <c r="BD83" s="277">
        <f t="shared" si="146"/>
        <v>735</v>
      </c>
      <c r="BE83" s="277">
        <f t="shared" si="147"/>
        <v>893</v>
      </c>
      <c r="BF83" s="277">
        <f t="shared" si="148"/>
        <v>1000</v>
      </c>
      <c r="BG83" s="277">
        <f t="shared" si="149"/>
        <v>893</v>
      </c>
      <c r="BH83" s="277">
        <f t="shared" si="150"/>
        <v>935</v>
      </c>
      <c r="BI83" s="277">
        <f t="shared" si="151"/>
        <v>898</v>
      </c>
      <c r="BJ83" s="277">
        <f t="shared" si="152"/>
        <v>789</v>
      </c>
      <c r="BK83" s="277">
        <f t="shared" si="153"/>
        <v>716</v>
      </c>
      <c r="BL83" s="277">
        <f t="shared" si="154"/>
        <v>580</v>
      </c>
      <c r="BM83" s="277">
        <f t="shared" si="155"/>
        <v>466</v>
      </c>
      <c r="BN83" s="277">
        <f t="shared" si="156"/>
        <v>379</v>
      </c>
      <c r="BO83" s="277">
        <f t="shared" si="157"/>
        <v>289</v>
      </c>
      <c r="BP83" s="277">
        <f t="shared" si="158"/>
        <v>203</v>
      </c>
      <c r="BQ83" s="277">
        <f t="shared" si="159"/>
        <v>248</v>
      </c>
      <c r="BS83" s="131"/>
      <c r="BT83" s="279">
        <f t="shared" si="160"/>
        <v>585</v>
      </c>
      <c r="BU83" s="279">
        <f t="shared" si="161"/>
        <v>1435</v>
      </c>
      <c r="BV83" s="279">
        <f t="shared" si="162"/>
        <v>846</v>
      </c>
      <c r="BW83" s="279">
        <f t="shared" si="163"/>
        <v>2209</v>
      </c>
      <c r="BX83" s="279">
        <f t="shared" si="164"/>
        <v>4811</v>
      </c>
      <c r="BY83" s="279">
        <f t="shared" si="165"/>
        <v>1585</v>
      </c>
    </row>
    <row r="84" spans="2:77" s="96" customFormat="1" x14ac:dyDescent="0.25">
      <c r="B84" s="228" t="s">
        <v>20</v>
      </c>
      <c r="C84" s="226" t="s">
        <v>272</v>
      </c>
      <c r="D84" s="230">
        <v>5982</v>
      </c>
      <c r="E84" s="226" t="s">
        <v>102</v>
      </c>
      <c r="F84" s="227" t="s">
        <v>29</v>
      </c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Q84" s="232"/>
      <c r="AR84" s="232"/>
      <c r="AS84" s="232"/>
      <c r="AT84" s="233"/>
      <c r="AU84" s="233"/>
      <c r="AV84" s="233"/>
      <c r="AW84" s="233"/>
      <c r="AX84" s="233"/>
      <c r="AY84" s="233"/>
      <c r="BA84" s="277">
        <f t="shared" si="143"/>
        <v>0</v>
      </c>
      <c r="BB84" s="277">
        <f t="shared" si="144"/>
        <v>0</v>
      </c>
      <c r="BC84" s="277">
        <f t="shared" si="145"/>
        <v>0</v>
      </c>
      <c r="BD84" s="277">
        <f t="shared" si="146"/>
        <v>0</v>
      </c>
      <c r="BE84" s="277">
        <f t="shared" si="147"/>
        <v>0</v>
      </c>
      <c r="BF84" s="277">
        <f t="shared" si="148"/>
        <v>0</v>
      </c>
      <c r="BG84" s="277">
        <f t="shared" si="149"/>
        <v>0</v>
      </c>
      <c r="BH84" s="277">
        <f t="shared" si="150"/>
        <v>0</v>
      </c>
      <c r="BI84" s="277">
        <f t="shared" si="151"/>
        <v>0</v>
      </c>
      <c r="BJ84" s="277">
        <f t="shared" si="152"/>
        <v>0</v>
      </c>
      <c r="BK84" s="277">
        <f t="shared" si="153"/>
        <v>0</v>
      </c>
      <c r="BL84" s="277">
        <f t="shared" si="154"/>
        <v>0</v>
      </c>
      <c r="BM84" s="277">
        <f t="shared" si="155"/>
        <v>0</v>
      </c>
      <c r="BN84" s="277">
        <f t="shared" si="156"/>
        <v>0</v>
      </c>
      <c r="BO84" s="277">
        <f t="shared" si="157"/>
        <v>0</v>
      </c>
      <c r="BP84" s="277">
        <f t="shared" si="158"/>
        <v>0</v>
      </c>
      <c r="BQ84" s="277">
        <f t="shared" si="159"/>
        <v>0</v>
      </c>
      <c r="BS84" s="131"/>
      <c r="BT84" s="131"/>
      <c r="BU84" s="131"/>
      <c r="BV84" s="131"/>
      <c r="BW84" s="131"/>
      <c r="BX84" s="131"/>
      <c r="BY84" s="131"/>
    </row>
    <row r="85" spans="2:77" s="96" customFormat="1" x14ac:dyDescent="0.25">
      <c r="B85" s="228" t="s">
        <v>20</v>
      </c>
      <c r="C85" s="226" t="s">
        <v>272</v>
      </c>
      <c r="D85" s="230">
        <v>5868</v>
      </c>
      <c r="E85" s="226" t="s">
        <v>99</v>
      </c>
      <c r="F85" s="227" t="s">
        <v>27</v>
      </c>
      <c r="G85" s="180">
        <v>3867</v>
      </c>
      <c r="H85" s="180">
        <v>206</v>
      </c>
      <c r="I85" s="180">
        <v>28</v>
      </c>
      <c r="J85" s="180">
        <v>29</v>
      </c>
      <c r="K85" s="180">
        <v>32</v>
      </c>
      <c r="L85" s="180">
        <v>38</v>
      </c>
      <c r="M85" s="180">
        <v>40</v>
      </c>
      <c r="N85" s="180">
        <v>39</v>
      </c>
      <c r="O85" s="180">
        <v>48</v>
      </c>
      <c r="P85" s="180">
        <v>48</v>
      </c>
      <c r="Q85" s="180">
        <v>52</v>
      </c>
      <c r="R85" s="180">
        <v>54</v>
      </c>
      <c r="S85" s="180">
        <v>54</v>
      </c>
      <c r="T85" s="180">
        <v>49</v>
      </c>
      <c r="U85" s="180">
        <v>50</v>
      </c>
      <c r="V85" s="180">
        <v>50</v>
      </c>
      <c r="W85" s="180">
        <v>50</v>
      </c>
      <c r="X85" s="180">
        <v>50</v>
      </c>
      <c r="Y85" s="180">
        <v>50</v>
      </c>
      <c r="Z85" s="180">
        <v>49</v>
      </c>
      <c r="AA85" s="180">
        <v>56</v>
      </c>
      <c r="AB85" s="180">
        <v>56</v>
      </c>
      <c r="AC85" s="180">
        <v>317</v>
      </c>
      <c r="AD85" s="180">
        <v>354</v>
      </c>
      <c r="AE85" s="180">
        <v>317</v>
      </c>
      <c r="AF85" s="180">
        <v>332</v>
      </c>
      <c r="AG85" s="180">
        <v>320</v>
      </c>
      <c r="AH85" s="180">
        <v>280</v>
      </c>
      <c r="AI85" s="180">
        <v>254</v>
      </c>
      <c r="AJ85" s="180">
        <v>206</v>
      </c>
      <c r="AK85" s="180">
        <v>166</v>
      </c>
      <c r="AL85" s="180">
        <v>135</v>
      </c>
      <c r="AM85" s="180">
        <v>104</v>
      </c>
      <c r="AN85" s="180">
        <v>72</v>
      </c>
      <c r="AO85" s="180">
        <v>44</v>
      </c>
      <c r="AP85" s="180">
        <v>44</v>
      </c>
      <c r="AQ85" s="180">
        <v>2</v>
      </c>
      <c r="AR85" s="180">
        <v>38</v>
      </c>
      <c r="AS85" s="180">
        <v>39</v>
      </c>
      <c r="AT85" s="180">
        <v>93</v>
      </c>
      <c r="AU85" s="180">
        <v>3798</v>
      </c>
      <c r="AV85" s="180">
        <v>240</v>
      </c>
      <c r="AW85" s="180">
        <v>249</v>
      </c>
      <c r="AX85" s="180">
        <v>1833</v>
      </c>
      <c r="AY85" s="180">
        <v>167</v>
      </c>
      <c r="BA85" s="277">
        <f t="shared" si="143"/>
        <v>167</v>
      </c>
      <c r="BB85" s="277">
        <f t="shared" si="144"/>
        <v>241</v>
      </c>
      <c r="BC85" s="277">
        <f t="shared" si="145"/>
        <v>253</v>
      </c>
      <c r="BD85" s="277">
        <f t="shared" si="146"/>
        <v>261</v>
      </c>
      <c r="BE85" s="277">
        <f t="shared" si="147"/>
        <v>317</v>
      </c>
      <c r="BF85" s="277">
        <f t="shared" si="148"/>
        <v>354</v>
      </c>
      <c r="BG85" s="277">
        <f t="shared" si="149"/>
        <v>317</v>
      </c>
      <c r="BH85" s="277">
        <f t="shared" si="150"/>
        <v>332</v>
      </c>
      <c r="BI85" s="277">
        <f t="shared" si="151"/>
        <v>320</v>
      </c>
      <c r="BJ85" s="277">
        <f t="shared" si="152"/>
        <v>280</v>
      </c>
      <c r="BK85" s="277">
        <f t="shared" si="153"/>
        <v>254</v>
      </c>
      <c r="BL85" s="277">
        <f t="shared" si="154"/>
        <v>206</v>
      </c>
      <c r="BM85" s="277">
        <f t="shared" si="155"/>
        <v>166</v>
      </c>
      <c r="BN85" s="277">
        <f t="shared" si="156"/>
        <v>135</v>
      </c>
      <c r="BO85" s="277">
        <f t="shared" si="157"/>
        <v>104</v>
      </c>
      <c r="BP85" s="277">
        <f t="shared" si="158"/>
        <v>72</v>
      </c>
      <c r="BQ85" s="277">
        <f t="shared" si="159"/>
        <v>88</v>
      </c>
      <c r="BS85" s="131"/>
      <c r="BT85" s="279">
        <f t="shared" ref="BT85:BT99" si="166">SUM(I85:N85)</f>
        <v>206</v>
      </c>
      <c r="BU85" s="279">
        <f t="shared" ref="BU85:BU99" si="167">SUM(I85:T85)</f>
        <v>511</v>
      </c>
      <c r="BV85" s="279">
        <f t="shared" ref="BV85:BV99" si="168">SUM(U85:Z85)</f>
        <v>299</v>
      </c>
      <c r="BW85" s="279">
        <f t="shared" ref="BW85:BW99" si="169">SUM(AA85:AD85)</f>
        <v>783</v>
      </c>
      <c r="BX85" s="279">
        <f t="shared" ref="BX85:BX99" si="170">SUM(AE85:AJ85)</f>
        <v>1709</v>
      </c>
      <c r="BY85" s="279">
        <f t="shared" ref="BY85:BY99" si="171">SUM(AK85:AP85)</f>
        <v>565</v>
      </c>
    </row>
    <row r="86" spans="2:77" s="96" customFormat="1" x14ac:dyDescent="0.25">
      <c r="B86" s="228" t="s">
        <v>20</v>
      </c>
      <c r="C86" s="226" t="s">
        <v>272</v>
      </c>
      <c r="D86" s="230">
        <v>5863</v>
      </c>
      <c r="E86" s="226" t="s">
        <v>94</v>
      </c>
      <c r="F86" s="227" t="s">
        <v>29</v>
      </c>
      <c r="G86" s="180">
        <v>7058</v>
      </c>
      <c r="H86" s="180">
        <v>375</v>
      </c>
      <c r="I86" s="180">
        <v>51</v>
      </c>
      <c r="J86" s="180">
        <v>53</v>
      </c>
      <c r="K86" s="180">
        <v>58</v>
      </c>
      <c r="L86" s="180">
        <v>69</v>
      </c>
      <c r="M86" s="180">
        <v>72</v>
      </c>
      <c r="N86" s="180">
        <v>72</v>
      </c>
      <c r="O86" s="180">
        <v>88</v>
      </c>
      <c r="P86" s="180">
        <v>87</v>
      </c>
      <c r="Q86" s="180">
        <v>95</v>
      </c>
      <c r="R86" s="180">
        <v>98</v>
      </c>
      <c r="S86" s="180">
        <v>96</v>
      </c>
      <c r="T86" s="180">
        <v>89</v>
      </c>
      <c r="U86" s="180">
        <v>90</v>
      </c>
      <c r="V86" s="180">
        <v>93</v>
      </c>
      <c r="W86" s="180">
        <v>92</v>
      </c>
      <c r="X86" s="180">
        <v>91</v>
      </c>
      <c r="Y86" s="180">
        <v>93</v>
      </c>
      <c r="Z86" s="180">
        <v>89</v>
      </c>
      <c r="AA86" s="180">
        <v>102</v>
      </c>
      <c r="AB86" s="180">
        <v>103</v>
      </c>
      <c r="AC86" s="180">
        <v>579</v>
      </c>
      <c r="AD86" s="180">
        <v>647</v>
      </c>
      <c r="AE86" s="180">
        <v>579</v>
      </c>
      <c r="AF86" s="180">
        <v>606</v>
      </c>
      <c r="AG86" s="180">
        <v>584</v>
      </c>
      <c r="AH86" s="180">
        <v>512</v>
      </c>
      <c r="AI86" s="180">
        <v>464</v>
      </c>
      <c r="AJ86" s="180">
        <v>375</v>
      </c>
      <c r="AK86" s="180">
        <v>303</v>
      </c>
      <c r="AL86" s="180">
        <v>246</v>
      </c>
      <c r="AM86" s="180">
        <v>190</v>
      </c>
      <c r="AN86" s="180">
        <v>131</v>
      </c>
      <c r="AO86" s="180">
        <v>81</v>
      </c>
      <c r="AP86" s="180">
        <v>80</v>
      </c>
      <c r="AQ86" s="180">
        <v>4</v>
      </c>
      <c r="AR86" s="180">
        <v>70</v>
      </c>
      <c r="AS86" s="180">
        <v>72</v>
      </c>
      <c r="AT86" s="180">
        <v>169</v>
      </c>
      <c r="AU86" s="180">
        <v>6932</v>
      </c>
      <c r="AV86" s="180">
        <v>437</v>
      </c>
      <c r="AW86" s="180">
        <v>454</v>
      </c>
      <c r="AX86" s="180">
        <v>3345</v>
      </c>
      <c r="AY86" s="180">
        <v>305</v>
      </c>
      <c r="BA86" s="277">
        <f t="shared" si="143"/>
        <v>303</v>
      </c>
      <c r="BB86" s="277">
        <f t="shared" si="144"/>
        <v>440</v>
      </c>
      <c r="BC86" s="277">
        <f t="shared" si="145"/>
        <v>460</v>
      </c>
      <c r="BD86" s="277">
        <f t="shared" si="146"/>
        <v>478</v>
      </c>
      <c r="BE86" s="277">
        <f t="shared" si="147"/>
        <v>579</v>
      </c>
      <c r="BF86" s="277">
        <f t="shared" si="148"/>
        <v>647</v>
      </c>
      <c r="BG86" s="277">
        <f t="shared" si="149"/>
        <v>579</v>
      </c>
      <c r="BH86" s="277">
        <f t="shared" si="150"/>
        <v>606</v>
      </c>
      <c r="BI86" s="277">
        <f t="shared" si="151"/>
        <v>584</v>
      </c>
      <c r="BJ86" s="277">
        <f t="shared" si="152"/>
        <v>512</v>
      </c>
      <c r="BK86" s="277">
        <f t="shared" si="153"/>
        <v>464</v>
      </c>
      <c r="BL86" s="277">
        <f t="shared" si="154"/>
        <v>375</v>
      </c>
      <c r="BM86" s="277">
        <f t="shared" si="155"/>
        <v>303</v>
      </c>
      <c r="BN86" s="277">
        <f t="shared" si="156"/>
        <v>246</v>
      </c>
      <c r="BO86" s="277">
        <f t="shared" si="157"/>
        <v>190</v>
      </c>
      <c r="BP86" s="277">
        <f t="shared" si="158"/>
        <v>131</v>
      </c>
      <c r="BQ86" s="277">
        <f t="shared" si="159"/>
        <v>161</v>
      </c>
      <c r="BS86" s="131"/>
      <c r="BT86" s="279">
        <f t="shared" si="166"/>
        <v>375</v>
      </c>
      <c r="BU86" s="279">
        <f t="shared" si="167"/>
        <v>928</v>
      </c>
      <c r="BV86" s="279">
        <f t="shared" si="168"/>
        <v>548</v>
      </c>
      <c r="BW86" s="279">
        <f t="shared" si="169"/>
        <v>1431</v>
      </c>
      <c r="BX86" s="279">
        <f t="shared" si="170"/>
        <v>3120</v>
      </c>
      <c r="BY86" s="279">
        <f t="shared" si="171"/>
        <v>1031</v>
      </c>
    </row>
    <row r="87" spans="2:77" s="96" customFormat="1" x14ac:dyDescent="0.25">
      <c r="B87" s="228" t="s">
        <v>20</v>
      </c>
      <c r="C87" s="226" t="s">
        <v>272</v>
      </c>
      <c r="D87" s="230">
        <v>5866</v>
      </c>
      <c r="E87" s="226" t="s">
        <v>97</v>
      </c>
      <c r="F87" s="227" t="s">
        <v>27</v>
      </c>
      <c r="G87" s="180">
        <v>2177</v>
      </c>
      <c r="H87" s="180">
        <v>115</v>
      </c>
      <c r="I87" s="180">
        <v>16</v>
      </c>
      <c r="J87" s="180">
        <v>16</v>
      </c>
      <c r="K87" s="180">
        <v>18</v>
      </c>
      <c r="L87" s="180">
        <v>21</v>
      </c>
      <c r="M87" s="180">
        <v>22</v>
      </c>
      <c r="N87" s="180">
        <v>22</v>
      </c>
      <c r="O87" s="180">
        <v>27</v>
      </c>
      <c r="P87" s="180">
        <v>27</v>
      </c>
      <c r="Q87" s="180">
        <v>29</v>
      </c>
      <c r="R87" s="180">
        <v>31</v>
      </c>
      <c r="S87" s="180">
        <v>30</v>
      </c>
      <c r="T87" s="180">
        <v>28</v>
      </c>
      <c r="U87" s="180">
        <v>28</v>
      </c>
      <c r="V87" s="180">
        <v>29</v>
      </c>
      <c r="W87" s="180">
        <v>28</v>
      </c>
      <c r="X87" s="180">
        <v>28</v>
      </c>
      <c r="Y87" s="180">
        <v>28</v>
      </c>
      <c r="Z87" s="180">
        <v>28</v>
      </c>
      <c r="AA87" s="180">
        <v>32</v>
      </c>
      <c r="AB87" s="180">
        <v>31</v>
      </c>
      <c r="AC87" s="180">
        <v>179</v>
      </c>
      <c r="AD87" s="180">
        <v>199</v>
      </c>
      <c r="AE87" s="180">
        <v>179</v>
      </c>
      <c r="AF87" s="180">
        <v>187</v>
      </c>
      <c r="AG87" s="180">
        <v>180</v>
      </c>
      <c r="AH87" s="180">
        <v>158</v>
      </c>
      <c r="AI87" s="180">
        <v>143</v>
      </c>
      <c r="AJ87" s="180">
        <v>115</v>
      </c>
      <c r="AK87" s="180">
        <v>94</v>
      </c>
      <c r="AL87" s="180">
        <v>76</v>
      </c>
      <c r="AM87" s="180">
        <v>59</v>
      </c>
      <c r="AN87" s="180">
        <v>40</v>
      </c>
      <c r="AO87" s="180">
        <v>24</v>
      </c>
      <c r="AP87" s="180">
        <v>25</v>
      </c>
      <c r="AQ87" s="180">
        <v>1</v>
      </c>
      <c r="AR87" s="180">
        <v>22</v>
      </c>
      <c r="AS87" s="180">
        <v>22</v>
      </c>
      <c r="AT87" s="180">
        <v>52</v>
      </c>
      <c r="AU87" s="180">
        <v>2139</v>
      </c>
      <c r="AV87" s="180">
        <v>135</v>
      </c>
      <c r="AW87" s="180">
        <v>140</v>
      </c>
      <c r="AX87" s="180">
        <v>1032</v>
      </c>
      <c r="AY87" s="180">
        <v>94</v>
      </c>
      <c r="BA87" s="277">
        <f t="shared" si="143"/>
        <v>93</v>
      </c>
      <c r="BB87" s="277">
        <f t="shared" si="144"/>
        <v>136</v>
      </c>
      <c r="BC87" s="277">
        <f t="shared" si="145"/>
        <v>143</v>
      </c>
      <c r="BD87" s="277">
        <f t="shared" si="146"/>
        <v>147</v>
      </c>
      <c r="BE87" s="277">
        <f t="shared" si="147"/>
        <v>179</v>
      </c>
      <c r="BF87" s="277">
        <f t="shared" si="148"/>
        <v>199</v>
      </c>
      <c r="BG87" s="277">
        <f t="shared" si="149"/>
        <v>179</v>
      </c>
      <c r="BH87" s="277">
        <f t="shared" si="150"/>
        <v>187</v>
      </c>
      <c r="BI87" s="277">
        <f t="shared" si="151"/>
        <v>180</v>
      </c>
      <c r="BJ87" s="277">
        <f t="shared" si="152"/>
        <v>158</v>
      </c>
      <c r="BK87" s="277">
        <f t="shared" si="153"/>
        <v>143</v>
      </c>
      <c r="BL87" s="277">
        <f t="shared" si="154"/>
        <v>115</v>
      </c>
      <c r="BM87" s="277">
        <f t="shared" si="155"/>
        <v>94</v>
      </c>
      <c r="BN87" s="277">
        <f t="shared" si="156"/>
        <v>76</v>
      </c>
      <c r="BO87" s="277">
        <f t="shared" si="157"/>
        <v>59</v>
      </c>
      <c r="BP87" s="277">
        <f t="shared" si="158"/>
        <v>40</v>
      </c>
      <c r="BQ87" s="277">
        <f t="shared" si="159"/>
        <v>49</v>
      </c>
      <c r="BS87" s="131"/>
      <c r="BT87" s="279">
        <f t="shared" si="166"/>
        <v>115</v>
      </c>
      <c r="BU87" s="279">
        <f t="shared" si="167"/>
        <v>287</v>
      </c>
      <c r="BV87" s="279">
        <f t="shared" si="168"/>
        <v>169</v>
      </c>
      <c r="BW87" s="279">
        <f t="shared" si="169"/>
        <v>441</v>
      </c>
      <c r="BX87" s="279">
        <f t="shared" si="170"/>
        <v>962</v>
      </c>
      <c r="BY87" s="279">
        <f t="shared" si="171"/>
        <v>318</v>
      </c>
    </row>
    <row r="88" spans="2:77" s="96" customFormat="1" x14ac:dyDescent="0.25">
      <c r="B88" s="228" t="s">
        <v>20</v>
      </c>
      <c r="C88" s="226" t="s">
        <v>272</v>
      </c>
      <c r="D88" s="230">
        <v>5869</v>
      </c>
      <c r="E88" s="226" t="s">
        <v>100</v>
      </c>
      <c r="F88" s="227" t="s">
        <v>27</v>
      </c>
      <c r="G88" s="180">
        <v>4466</v>
      </c>
      <c r="H88" s="180">
        <v>237</v>
      </c>
      <c r="I88" s="180">
        <v>32</v>
      </c>
      <c r="J88" s="180">
        <v>33</v>
      </c>
      <c r="K88" s="180">
        <v>37</v>
      </c>
      <c r="L88" s="180">
        <v>44</v>
      </c>
      <c r="M88" s="180">
        <v>46</v>
      </c>
      <c r="N88" s="180">
        <v>45</v>
      </c>
      <c r="O88" s="180">
        <v>56</v>
      </c>
      <c r="P88" s="180">
        <v>54</v>
      </c>
      <c r="Q88" s="180">
        <v>59</v>
      </c>
      <c r="R88" s="180">
        <v>62</v>
      </c>
      <c r="S88" s="180">
        <v>61</v>
      </c>
      <c r="T88" s="180">
        <v>56</v>
      </c>
      <c r="U88" s="180">
        <v>57</v>
      </c>
      <c r="V88" s="180">
        <v>59</v>
      </c>
      <c r="W88" s="180">
        <v>58</v>
      </c>
      <c r="X88" s="180">
        <v>58</v>
      </c>
      <c r="Y88" s="180">
        <v>59</v>
      </c>
      <c r="Z88" s="180">
        <v>57</v>
      </c>
      <c r="AA88" s="180">
        <v>65</v>
      </c>
      <c r="AB88" s="180">
        <v>65</v>
      </c>
      <c r="AC88" s="180">
        <v>367</v>
      </c>
      <c r="AD88" s="180">
        <v>410</v>
      </c>
      <c r="AE88" s="180">
        <v>366</v>
      </c>
      <c r="AF88" s="180">
        <v>384</v>
      </c>
      <c r="AG88" s="180">
        <v>370</v>
      </c>
      <c r="AH88" s="180">
        <v>323</v>
      </c>
      <c r="AI88" s="180">
        <v>294</v>
      </c>
      <c r="AJ88" s="180">
        <v>237</v>
      </c>
      <c r="AK88" s="180">
        <v>192</v>
      </c>
      <c r="AL88" s="180">
        <v>155</v>
      </c>
      <c r="AM88" s="180">
        <v>120</v>
      </c>
      <c r="AN88" s="180">
        <v>83</v>
      </c>
      <c r="AO88" s="180">
        <v>51</v>
      </c>
      <c r="AP88" s="180">
        <v>51</v>
      </c>
      <c r="AQ88" s="180">
        <v>3</v>
      </c>
      <c r="AR88" s="180">
        <v>45</v>
      </c>
      <c r="AS88" s="180">
        <v>45</v>
      </c>
      <c r="AT88" s="180">
        <v>108</v>
      </c>
      <c r="AU88" s="180">
        <v>4389</v>
      </c>
      <c r="AV88" s="180">
        <v>277</v>
      </c>
      <c r="AW88" s="180">
        <v>288</v>
      </c>
      <c r="AX88" s="180">
        <v>2118</v>
      </c>
      <c r="AY88" s="180">
        <v>193</v>
      </c>
      <c r="BA88" s="277">
        <f t="shared" si="143"/>
        <v>192</v>
      </c>
      <c r="BB88" s="277">
        <f t="shared" si="144"/>
        <v>276</v>
      </c>
      <c r="BC88" s="277">
        <f t="shared" si="145"/>
        <v>291</v>
      </c>
      <c r="BD88" s="277">
        <f t="shared" si="146"/>
        <v>304</v>
      </c>
      <c r="BE88" s="277">
        <f t="shared" si="147"/>
        <v>367</v>
      </c>
      <c r="BF88" s="277">
        <f t="shared" si="148"/>
        <v>410</v>
      </c>
      <c r="BG88" s="277">
        <f t="shared" si="149"/>
        <v>366</v>
      </c>
      <c r="BH88" s="277">
        <f t="shared" si="150"/>
        <v>384</v>
      </c>
      <c r="BI88" s="277">
        <f t="shared" si="151"/>
        <v>370</v>
      </c>
      <c r="BJ88" s="277">
        <f t="shared" si="152"/>
        <v>323</v>
      </c>
      <c r="BK88" s="277">
        <f t="shared" si="153"/>
        <v>294</v>
      </c>
      <c r="BL88" s="277">
        <f t="shared" si="154"/>
        <v>237</v>
      </c>
      <c r="BM88" s="277">
        <f t="shared" si="155"/>
        <v>192</v>
      </c>
      <c r="BN88" s="277">
        <f t="shared" si="156"/>
        <v>155</v>
      </c>
      <c r="BO88" s="277">
        <f t="shared" si="157"/>
        <v>120</v>
      </c>
      <c r="BP88" s="277">
        <f t="shared" si="158"/>
        <v>83</v>
      </c>
      <c r="BQ88" s="277">
        <f t="shared" si="159"/>
        <v>102</v>
      </c>
      <c r="BS88" s="131"/>
      <c r="BT88" s="279">
        <f t="shared" si="166"/>
        <v>237</v>
      </c>
      <c r="BU88" s="279">
        <f t="shared" si="167"/>
        <v>585</v>
      </c>
      <c r="BV88" s="279">
        <f t="shared" si="168"/>
        <v>348</v>
      </c>
      <c r="BW88" s="279">
        <f t="shared" si="169"/>
        <v>907</v>
      </c>
      <c r="BX88" s="279">
        <f t="shared" si="170"/>
        <v>1974</v>
      </c>
      <c r="BY88" s="279">
        <f t="shared" si="171"/>
        <v>652</v>
      </c>
    </row>
    <row r="89" spans="2:77" s="96" customFormat="1" x14ac:dyDescent="0.25">
      <c r="B89" s="228" t="s">
        <v>20</v>
      </c>
      <c r="C89" s="226" t="s">
        <v>272</v>
      </c>
      <c r="D89" s="230">
        <v>5865</v>
      </c>
      <c r="E89" s="226" t="s">
        <v>96</v>
      </c>
      <c r="F89" s="227" t="s">
        <v>27</v>
      </c>
      <c r="G89" s="180">
        <v>1985</v>
      </c>
      <c r="H89" s="180">
        <v>104</v>
      </c>
      <c r="I89" s="180">
        <v>14</v>
      </c>
      <c r="J89" s="180">
        <v>15</v>
      </c>
      <c r="K89" s="180">
        <v>16</v>
      </c>
      <c r="L89" s="180">
        <v>19</v>
      </c>
      <c r="M89" s="180">
        <v>20</v>
      </c>
      <c r="N89" s="180">
        <v>20</v>
      </c>
      <c r="O89" s="180">
        <v>25</v>
      </c>
      <c r="P89" s="180">
        <v>25</v>
      </c>
      <c r="Q89" s="180">
        <v>27</v>
      </c>
      <c r="R89" s="180">
        <v>28</v>
      </c>
      <c r="S89" s="180">
        <v>27</v>
      </c>
      <c r="T89" s="180">
        <v>25</v>
      </c>
      <c r="U89" s="180">
        <v>25</v>
      </c>
      <c r="V89" s="180">
        <v>26</v>
      </c>
      <c r="W89" s="180">
        <v>25</v>
      </c>
      <c r="X89" s="180">
        <v>26</v>
      </c>
      <c r="Y89" s="180">
        <v>26</v>
      </c>
      <c r="Z89" s="180">
        <v>25</v>
      </c>
      <c r="AA89" s="180">
        <v>29</v>
      </c>
      <c r="AB89" s="180">
        <v>29</v>
      </c>
      <c r="AC89" s="180">
        <v>163</v>
      </c>
      <c r="AD89" s="180">
        <v>182</v>
      </c>
      <c r="AE89" s="180">
        <v>163</v>
      </c>
      <c r="AF89" s="180">
        <v>170</v>
      </c>
      <c r="AG89" s="180">
        <v>164</v>
      </c>
      <c r="AH89" s="180">
        <v>144</v>
      </c>
      <c r="AI89" s="180">
        <v>131</v>
      </c>
      <c r="AJ89" s="180">
        <v>106</v>
      </c>
      <c r="AK89" s="180">
        <v>85</v>
      </c>
      <c r="AL89" s="180">
        <v>69</v>
      </c>
      <c r="AM89" s="180">
        <v>54</v>
      </c>
      <c r="AN89" s="180">
        <v>37</v>
      </c>
      <c r="AO89" s="180">
        <v>23</v>
      </c>
      <c r="AP89" s="180">
        <v>22</v>
      </c>
      <c r="AQ89" s="180">
        <v>1</v>
      </c>
      <c r="AR89" s="180">
        <v>20</v>
      </c>
      <c r="AS89" s="180">
        <v>20</v>
      </c>
      <c r="AT89" s="180">
        <v>48</v>
      </c>
      <c r="AU89" s="180">
        <v>1951</v>
      </c>
      <c r="AV89" s="180">
        <v>123</v>
      </c>
      <c r="AW89" s="180">
        <v>128</v>
      </c>
      <c r="AX89" s="180">
        <v>942</v>
      </c>
      <c r="AY89" s="180">
        <v>86</v>
      </c>
      <c r="BA89" s="277">
        <f t="shared" si="143"/>
        <v>84</v>
      </c>
      <c r="BB89" s="277">
        <f t="shared" si="144"/>
        <v>125</v>
      </c>
      <c r="BC89" s="277">
        <f t="shared" si="145"/>
        <v>128</v>
      </c>
      <c r="BD89" s="277">
        <f t="shared" si="146"/>
        <v>135</v>
      </c>
      <c r="BE89" s="277">
        <f t="shared" si="147"/>
        <v>163</v>
      </c>
      <c r="BF89" s="277">
        <f t="shared" si="148"/>
        <v>182</v>
      </c>
      <c r="BG89" s="277">
        <f t="shared" si="149"/>
        <v>163</v>
      </c>
      <c r="BH89" s="277">
        <f t="shared" si="150"/>
        <v>170</v>
      </c>
      <c r="BI89" s="277">
        <f t="shared" si="151"/>
        <v>164</v>
      </c>
      <c r="BJ89" s="277">
        <f t="shared" si="152"/>
        <v>144</v>
      </c>
      <c r="BK89" s="277">
        <f t="shared" si="153"/>
        <v>131</v>
      </c>
      <c r="BL89" s="277">
        <f t="shared" si="154"/>
        <v>106</v>
      </c>
      <c r="BM89" s="277">
        <f t="shared" si="155"/>
        <v>85</v>
      </c>
      <c r="BN89" s="277">
        <f t="shared" si="156"/>
        <v>69</v>
      </c>
      <c r="BO89" s="277">
        <f t="shared" si="157"/>
        <v>54</v>
      </c>
      <c r="BP89" s="277">
        <f t="shared" si="158"/>
        <v>37</v>
      </c>
      <c r="BQ89" s="277">
        <f t="shared" si="159"/>
        <v>45</v>
      </c>
      <c r="BS89" s="131"/>
      <c r="BT89" s="279">
        <f t="shared" si="166"/>
        <v>104</v>
      </c>
      <c r="BU89" s="279">
        <f t="shared" si="167"/>
        <v>261</v>
      </c>
      <c r="BV89" s="279">
        <f t="shared" si="168"/>
        <v>153</v>
      </c>
      <c r="BW89" s="279">
        <f t="shared" si="169"/>
        <v>403</v>
      </c>
      <c r="BX89" s="279">
        <f t="shared" si="170"/>
        <v>878</v>
      </c>
      <c r="BY89" s="279">
        <f t="shared" si="171"/>
        <v>290</v>
      </c>
    </row>
    <row r="90" spans="2:77" s="96" customFormat="1" x14ac:dyDescent="0.25">
      <c r="B90" s="228" t="s">
        <v>20</v>
      </c>
      <c r="C90" s="226" t="s">
        <v>272</v>
      </c>
      <c r="D90" s="230">
        <v>5943</v>
      </c>
      <c r="E90" s="226" t="s">
        <v>90</v>
      </c>
      <c r="F90" s="227" t="s">
        <v>27</v>
      </c>
      <c r="G90" s="180">
        <v>1161</v>
      </c>
      <c r="H90" s="180">
        <v>61</v>
      </c>
      <c r="I90" s="180">
        <v>8</v>
      </c>
      <c r="J90" s="180">
        <v>8</v>
      </c>
      <c r="K90" s="180">
        <v>10</v>
      </c>
      <c r="L90" s="180">
        <v>11</v>
      </c>
      <c r="M90" s="180">
        <v>12</v>
      </c>
      <c r="N90" s="180">
        <v>12</v>
      </c>
      <c r="O90" s="180">
        <v>14</v>
      </c>
      <c r="P90" s="180">
        <v>15</v>
      </c>
      <c r="Q90" s="180">
        <v>15</v>
      </c>
      <c r="R90" s="180">
        <v>16</v>
      </c>
      <c r="S90" s="180">
        <v>16</v>
      </c>
      <c r="T90" s="180">
        <v>15</v>
      </c>
      <c r="U90" s="180">
        <v>15</v>
      </c>
      <c r="V90" s="180">
        <v>15</v>
      </c>
      <c r="W90" s="180">
        <v>15</v>
      </c>
      <c r="X90" s="180">
        <v>15</v>
      </c>
      <c r="Y90" s="180">
        <v>15</v>
      </c>
      <c r="Z90" s="180">
        <v>15</v>
      </c>
      <c r="AA90" s="180">
        <v>17</v>
      </c>
      <c r="AB90" s="180">
        <v>17</v>
      </c>
      <c r="AC90" s="180">
        <v>95</v>
      </c>
      <c r="AD90" s="180">
        <v>107</v>
      </c>
      <c r="AE90" s="180">
        <v>96</v>
      </c>
      <c r="AF90" s="180">
        <v>100</v>
      </c>
      <c r="AG90" s="180">
        <v>96</v>
      </c>
      <c r="AH90" s="180">
        <v>84</v>
      </c>
      <c r="AI90" s="180">
        <v>76</v>
      </c>
      <c r="AJ90" s="180">
        <v>62</v>
      </c>
      <c r="AK90" s="180">
        <v>50</v>
      </c>
      <c r="AL90" s="180">
        <v>40</v>
      </c>
      <c r="AM90" s="180">
        <v>31</v>
      </c>
      <c r="AN90" s="180">
        <v>21</v>
      </c>
      <c r="AO90" s="180">
        <v>13</v>
      </c>
      <c r="AP90" s="180">
        <v>14</v>
      </c>
      <c r="AQ90" s="180">
        <v>0</v>
      </c>
      <c r="AR90" s="180">
        <v>12</v>
      </c>
      <c r="AS90" s="180">
        <v>11</v>
      </c>
      <c r="AT90" s="180">
        <v>27</v>
      </c>
      <c r="AU90" s="180">
        <v>1142</v>
      </c>
      <c r="AV90" s="180">
        <v>72</v>
      </c>
      <c r="AW90" s="180">
        <v>75</v>
      </c>
      <c r="AX90" s="180">
        <v>551</v>
      </c>
      <c r="AY90" s="180">
        <v>50</v>
      </c>
      <c r="BA90" s="277">
        <f t="shared" si="143"/>
        <v>49</v>
      </c>
      <c r="BB90" s="277">
        <f t="shared" si="144"/>
        <v>72</v>
      </c>
      <c r="BC90" s="277">
        <f t="shared" si="145"/>
        <v>76</v>
      </c>
      <c r="BD90" s="277">
        <f t="shared" si="146"/>
        <v>79</v>
      </c>
      <c r="BE90" s="277">
        <f t="shared" si="147"/>
        <v>95</v>
      </c>
      <c r="BF90" s="277">
        <f t="shared" si="148"/>
        <v>107</v>
      </c>
      <c r="BG90" s="277">
        <f t="shared" si="149"/>
        <v>96</v>
      </c>
      <c r="BH90" s="277">
        <f t="shared" si="150"/>
        <v>100</v>
      </c>
      <c r="BI90" s="277">
        <f t="shared" si="151"/>
        <v>96</v>
      </c>
      <c r="BJ90" s="277">
        <f t="shared" si="152"/>
        <v>84</v>
      </c>
      <c r="BK90" s="277">
        <f t="shared" si="153"/>
        <v>76</v>
      </c>
      <c r="BL90" s="277">
        <f t="shared" si="154"/>
        <v>62</v>
      </c>
      <c r="BM90" s="277">
        <f t="shared" si="155"/>
        <v>50</v>
      </c>
      <c r="BN90" s="277">
        <f t="shared" si="156"/>
        <v>40</v>
      </c>
      <c r="BO90" s="277">
        <f t="shared" si="157"/>
        <v>31</v>
      </c>
      <c r="BP90" s="277">
        <f t="shared" si="158"/>
        <v>21</v>
      </c>
      <c r="BQ90" s="277">
        <f t="shared" si="159"/>
        <v>27</v>
      </c>
      <c r="BS90" s="131"/>
      <c r="BT90" s="279">
        <f t="shared" si="166"/>
        <v>61</v>
      </c>
      <c r="BU90" s="279">
        <f t="shared" si="167"/>
        <v>152</v>
      </c>
      <c r="BV90" s="279">
        <f t="shared" si="168"/>
        <v>90</v>
      </c>
      <c r="BW90" s="279">
        <f t="shared" si="169"/>
        <v>236</v>
      </c>
      <c r="BX90" s="279">
        <f t="shared" si="170"/>
        <v>514</v>
      </c>
      <c r="BY90" s="279">
        <f t="shared" si="171"/>
        <v>169</v>
      </c>
    </row>
    <row r="91" spans="2:77" s="96" customFormat="1" x14ac:dyDescent="0.25">
      <c r="B91" s="228" t="s">
        <v>81</v>
      </c>
      <c r="C91" s="226" t="s">
        <v>272</v>
      </c>
      <c r="D91" s="230">
        <v>5935</v>
      </c>
      <c r="E91" s="226" t="s">
        <v>82</v>
      </c>
      <c r="F91" s="227" t="s">
        <v>29</v>
      </c>
      <c r="G91" s="180">
        <v>2313</v>
      </c>
      <c r="H91" s="180">
        <v>353</v>
      </c>
      <c r="I91" s="180">
        <v>49</v>
      </c>
      <c r="J91" s="180">
        <v>54</v>
      </c>
      <c r="K91" s="180">
        <v>53</v>
      </c>
      <c r="L91" s="180">
        <v>56</v>
      </c>
      <c r="M91" s="180">
        <v>72</v>
      </c>
      <c r="N91" s="180">
        <v>69</v>
      </c>
      <c r="O91" s="180">
        <v>24</v>
      </c>
      <c r="P91" s="180">
        <v>19</v>
      </c>
      <c r="Q91" s="180">
        <v>18</v>
      </c>
      <c r="R91" s="180">
        <v>25</v>
      </c>
      <c r="S91" s="180">
        <v>24</v>
      </c>
      <c r="T91" s="180">
        <v>20</v>
      </c>
      <c r="U91" s="180">
        <v>23</v>
      </c>
      <c r="V91" s="180">
        <v>22</v>
      </c>
      <c r="W91" s="180">
        <v>23</v>
      </c>
      <c r="X91" s="180">
        <v>27</v>
      </c>
      <c r="Y91" s="180">
        <v>28</v>
      </c>
      <c r="Z91" s="180">
        <v>25</v>
      </c>
      <c r="AA91" s="180">
        <v>30</v>
      </c>
      <c r="AB91" s="180">
        <v>33</v>
      </c>
      <c r="AC91" s="180">
        <v>189</v>
      </c>
      <c r="AD91" s="180">
        <v>183</v>
      </c>
      <c r="AE91" s="180">
        <v>189</v>
      </c>
      <c r="AF91" s="180">
        <v>157</v>
      </c>
      <c r="AG91" s="180">
        <v>171</v>
      </c>
      <c r="AH91" s="180">
        <v>139</v>
      </c>
      <c r="AI91" s="180">
        <v>123</v>
      </c>
      <c r="AJ91" s="180">
        <v>94</v>
      </c>
      <c r="AK91" s="180">
        <v>93</v>
      </c>
      <c r="AL91" s="180">
        <v>92</v>
      </c>
      <c r="AM91" s="180">
        <v>69</v>
      </c>
      <c r="AN91" s="180">
        <v>51</v>
      </c>
      <c r="AO91" s="180">
        <v>31</v>
      </c>
      <c r="AP91" s="180">
        <v>38</v>
      </c>
      <c r="AQ91" s="180">
        <v>0</v>
      </c>
      <c r="AR91" s="180">
        <v>13</v>
      </c>
      <c r="AS91" s="180">
        <v>19</v>
      </c>
      <c r="AT91" s="180">
        <v>39</v>
      </c>
      <c r="AU91" s="180">
        <v>3283</v>
      </c>
      <c r="AV91" s="180">
        <v>178</v>
      </c>
      <c r="AW91" s="180">
        <v>217</v>
      </c>
      <c r="AX91" s="180">
        <v>1565</v>
      </c>
      <c r="AY91" s="180">
        <v>121</v>
      </c>
      <c r="BA91" s="277">
        <f t="shared" si="143"/>
        <v>284</v>
      </c>
      <c r="BB91" s="277">
        <f t="shared" si="144"/>
        <v>155</v>
      </c>
      <c r="BC91" s="277">
        <f t="shared" si="145"/>
        <v>112</v>
      </c>
      <c r="BD91" s="277">
        <f t="shared" si="146"/>
        <v>143</v>
      </c>
      <c r="BE91" s="277">
        <f t="shared" si="147"/>
        <v>189</v>
      </c>
      <c r="BF91" s="277">
        <f t="shared" si="148"/>
        <v>183</v>
      </c>
      <c r="BG91" s="277">
        <f t="shared" si="149"/>
        <v>189</v>
      </c>
      <c r="BH91" s="277">
        <f t="shared" si="150"/>
        <v>157</v>
      </c>
      <c r="BI91" s="277">
        <f t="shared" si="151"/>
        <v>171</v>
      </c>
      <c r="BJ91" s="277">
        <f t="shared" si="152"/>
        <v>139</v>
      </c>
      <c r="BK91" s="277">
        <f t="shared" si="153"/>
        <v>123</v>
      </c>
      <c r="BL91" s="277">
        <f t="shared" si="154"/>
        <v>94</v>
      </c>
      <c r="BM91" s="277">
        <f t="shared" si="155"/>
        <v>93</v>
      </c>
      <c r="BN91" s="277">
        <f t="shared" si="156"/>
        <v>92</v>
      </c>
      <c r="BO91" s="277">
        <f t="shared" si="157"/>
        <v>69</v>
      </c>
      <c r="BP91" s="277">
        <f t="shared" si="158"/>
        <v>51</v>
      </c>
      <c r="BQ91" s="277">
        <f t="shared" si="159"/>
        <v>69</v>
      </c>
      <c r="BS91" s="131"/>
      <c r="BT91" s="279">
        <f t="shared" si="166"/>
        <v>353</v>
      </c>
      <c r="BU91" s="279">
        <f t="shared" si="167"/>
        <v>483</v>
      </c>
      <c r="BV91" s="279">
        <f t="shared" si="168"/>
        <v>148</v>
      </c>
      <c r="BW91" s="279">
        <f t="shared" si="169"/>
        <v>435</v>
      </c>
      <c r="BX91" s="279">
        <f t="shared" si="170"/>
        <v>873</v>
      </c>
      <c r="BY91" s="279">
        <f t="shared" si="171"/>
        <v>374</v>
      </c>
    </row>
    <row r="92" spans="2:77" s="96" customFormat="1" x14ac:dyDescent="0.25">
      <c r="B92" s="228" t="s">
        <v>81</v>
      </c>
      <c r="C92" s="226" t="s">
        <v>272</v>
      </c>
      <c r="D92" s="230">
        <v>5942</v>
      </c>
      <c r="E92" s="226" t="s">
        <v>89</v>
      </c>
      <c r="F92" s="227" t="s">
        <v>27</v>
      </c>
      <c r="G92" s="180">
        <v>197</v>
      </c>
      <c r="H92" s="180">
        <v>30</v>
      </c>
      <c r="I92" s="180">
        <v>4</v>
      </c>
      <c r="J92" s="180">
        <v>4</v>
      </c>
      <c r="K92" s="180">
        <v>5</v>
      </c>
      <c r="L92" s="180">
        <v>5</v>
      </c>
      <c r="M92" s="180">
        <v>6</v>
      </c>
      <c r="N92" s="180">
        <v>6</v>
      </c>
      <c r="O92" s="180">
        <v>2</v>
      </c>
      <c r="P92" s="180">
        <v>2</v>
      </c>
      <c r="Q92" s="180">
        <v>1</v>
      </c>
      <c r="R92" s="180">
        <v>3</v>
      </c>
      <c r="S92" s="180">
        <v>2</v>
      </c>
      <c r="T92" s="180">
        <v>2</v>
      </c>
      <c r="U92" s="180">
        <v>2</v>
      </c>
      <c r="V92" s="180">
        <v>2</v>
      </c>
      <c r="W92" s="180">
        <v>2</v>
      </c>
      <c r="X92" s="180">
        <v>2</v>
      </c>
      <c r="Y92" s="180">
        <v>2</v>
      </c>
      <c r="Z92" s="180">
        <v>2</v>
      </c>
      <c r="AA92" s="180">
        <v>2</v>
      </c>
      <c r="AB92" s="180">
        <v>3</v>
      </c>
      <c r="AC92" s="180">
        <v>16</v>
      </c>
      <c r="AD92" s="180">
        <v>15</v>
      </c>
      <c r="AE92" s="180">
        <v>16</v>
      </c>
      <c r="AF92" s="180">
        <v>13</v>
      </c>
      <c r="AG92" s="180">
        <v>15</v>
      </c>
      <c r="AH92" s="180">
        <v>12</v>
      </c>
      <c r="AI92" s="180">
        <v>10</v>
      </c>
      <c r="AJ92" s="180">
        <v>8</v>
      </c>
      <c r="AK92" s="180">
        <v>8</v>
      </c>
      <c r="AL92" s="180">
        <v>8</v>
      </c>
      <c r="AM92" s="180">
        <v>6</v>
      </c>
      <c r="AN92" s="180">
        <v>5</v>
      </c>
      <c r="AO92" s="180">
        <v>3</v>
      </c>
      <c r="AP92" s="180">
        <v>3</v>
      </c>
      <c r="AQ92" s="180">
        <v>0</v>
      </c>
      <c r="AR92" s="180">
        <v>1</v>
      </c>
      <c r="AS92" s="180">
        <v>2</v>
      </c>
      <c r="AT92" s="180">
        <v>3</v>
      </c>
      <c r="AU92" s="180">
        <v>282</v>
      </c>
      <c r="AV92" s="180">
        <v>15</v>
      </c>
      <c r="AW92" s="180">
        <v>19</v>
      </c>
      <c r="AX92" s="180">
        <v>135</v>
      </c>
      <c r="AY92" s="180">
        <v>10</v>
      </c>
      <c r="BA92" s="277">
        <f t="shared" si="143"/>
        <v>24</v>
      </c>
      <c r="BB92" s="277">
        <f t="shared" si="144"/>
        <v>14</v>
      </c>
      <c r="BC92" s="277">
        <f t="shared" si="145"/>
        <v>10</v>
      </c>
      <c r="BD92" s="277">
        <f t="shared" si="146"/>
        <v>11</v>
      </c>
      <c r="BE92" s="277">
        <f t="shared" si="147"/>
        <v>16</v>
      </c>
      <c r="BF92" s="277">
        <f t="shared" si="148"/>
        <v>15</v>
      </c>
      <c r="BG92" s="277">
        <f t="shared" si="149"/>
        <v>16</v>
      </c>
      <c r="BH92" s="277">
        <f t="shared" si="150"/>
        <v>13</v>
      </c>
      <c r="BI92" s="277">
        <f t="shared" si="151"/>
        <v>15</v>
      </c>
      <c r="BJ92" s="277">
        <f t="shared" si="152"/>
        <v>12</v>
      </c>
      <c r="BK92" s="277">
        <f t="shared" si="153"/>
        <v>10</v>
      </c>
      <c r="BL92" s="277">
        <f t="shared" si="154"/>
        <v>8</v>
      </c>
      <c r="BM92" s="277">
        <f t="shared" si="155"/>
        <v>8</v>
      </c>
      <c r="BN92" s="277">
        <f t="shared" si="156"/>
        <v>8</v>
      </c>
      <c r="BO92" s="277">
        <f t="shared" si="157"/>
        <v>6</v>
      </c>
      <c r="BP92" s="277">
        <f t="shared" si="158"/>
        <v>5</v>
      </c>
      <c r="BQ92" s="277">
        <f t="shared" si="159"/>
        <v>6</v>
      </c>
      <c r="BS92" s="131"/>
      <c r="BT92" s="279">
        <f t="shared" si="166"/>
        <v>30</v>
      </c>
      <c r="BU92" s="279">
        <f t="shared" si="167"/>
        <v>42</v>
      </c>
      <c r="BV92" s="279">
        <f t="shared" si="168"/>
        <v>12</v>
      </c>
      <c r="BW92" s="279">
        <f t="shared" si="169"/>
        <v>36</v>
      </c>
      <c r="BX92" s="279">
        <f t="shared" si="170"/>
        <v>74</v>
      </c>
      <c r="BY92" s="279">
        <f t="shared" si="171"/>
        <v>33</v>
      </c>
    </row>
    <row r="93" spans="2:77" s="96" customFormat="1" x14ac:dyDescent="0.25">
      <c r="B93" s="228" t="s">
        <v>81</v>
      </c>
      <c r="C93" s="226" t="s">
        <v>272</v>
      </c>
      <c r="D93" s="230">
        <v>5936</v>
      </c>
      <c r="E93" s="226" t="s">
        <v>83</v>
      </c>
      <c r="F93" s="227" t="s">
        <v>29</v>
      </c>
      <c r="G93" s="180">
        <v>1386</v>
      </c>
      <c r="H93" s="180">
        <v>213</v>
      </c>
      <c r="I93" s="180">
        <v>30</v>
      </c>
      <c r="J93" s="180">
        <v>33</v>
      </c>
      <c r="K93" s="180">
        <v>32</v>
      </c>
      <c r="L93" s="180">
        <v>33</v>
      </c>
      <c r="M93" s="180">
        <v>43</v>
      </c>
      <c r="N93" s="180">
        <v>42</v>
      </c>
      <c r="O93" s="180">
        <v>14</v>
      </c>
      <c r="P93" s="180">
        <v>11</v>
      </c>
      <c r="Q93" s="180">
        <v>11</v>
      </c>
      <c r="R93" s="180">
        <v>15</v>
      </c>
      <c r="S93" s="180">
        <v>15</v>
      </c>
      <c r="T93" s="180">
        <v>12</v>
      </c>
      <c r="U93" s="180">
        <v>14</v>
      </c>
      <c r="V93" s="180">
        <v>13</v>
      </c>
      <c r="W93" s="180">
        <v>14</v>
      </c>
      <c r="X93" s="180">
        <v>17</v>
      </c>
      <c r="Y93" s="180">
        <v>17</v>
      </c>
      <c r="Z93" s="180">
        <v>14</v>
      </c>
      <c r="AA93" s="180">
        <v>18</v>
      </c>
      <c r="AB93" s="180">
        <v>20</v>
      </c>
      <c r="AC93" s="180">
        <v>114</v>
      </c>
      <c r="AD93" s="180">
        <v>109</v>
      </c>
      <c r="AE93" s="180">
        <v>113</v>
      </c>
      <c r="AF93" s="180">
        <v>93</v>
      </c>
      <c r="AG93" s="180">
        <v>103</v>
      </c>
      <c r="AH93" s="180">
        <v>84</v>
      </c>
      <c r="AI93" s="180">
        <v>73</v>
      </c>
      <c r="AJ93" s="180">
        <v>56</v>
      </c>
      <c r="AK93" s="180">
        <v>56</v>
      </c>
      <c r="AL93" s="180">
        <v>55</v>
      </c>
      <c r="AM93" s="180">
        <v>41</v>
      </c>
      <c r="AN93" s="180">
        <v>30</v>
      </c>
      <c r="AO93" s="180">
        <v>19</v>
      </c>
      <c r="AP93" s="180">
        <v>22</v>
      </c>
      <c r="AQ93" s="180">
        <v>0</v>
      </c>
      <c r="AR93" s="180">
        <v>8</v>
      </c>
      <c r="AS93" s="180">
        <v>11</v>
      </c>
      <c r="AT93" s="180">
        <v>23</v>
      </c>
      <c r="AU93" s="180">
        <v>1969</v>
      </c>
      <c r="AV93" s="180">
        <v>107</v>
      </c>
      <c r="AW93" s="180">
        <v>130</v>
      </c>
      <c r="AX93" s="180">
        <v>939</v>
      </c>
      <c r="AY93" s="180">
        <v>73</v>
      </c>
      <c r="BA93" s="277">
        <f t="shared" si="143"/>
        <v>171</v>
      </c>
      <c r="BB93" s="277">
        <f t="shared" si="144"/>
        <v>93</v>
      </c>
      <c r="BC93" s="277">
        <f t="shared" si="145"/>
        <v>68</v>
      </c>
      <c r="BD93" s="277">
        <f t="shared" si="146"/>
        <v>86</v>
      </c>
      <c r="BE93" s="277">
        <f t="shared" si="147"/>
        <v>114</v>
      </c>
      <c r="BF93" s="277">
        <f t="shared" si="148"/>
        <v>109</v>
      </c>
      <c r="BG93" s="277">
        <f t="shared" si="149"/>
        <v>113</v>
      </c>
      <c r="BH93" s="277">
        <f t="shared" si="150"/>
        <v>93</v>
      </c>
      <c r="BI93" s="277">
        <f t="shared" si="151"/>
        <v>103</v>
      </c>
      <c r="BJ93" s="277">
        <f t="shared" si="152"/>
        <v>84</v>
      </c>
      <c r="BK93" s="277">
        <f t="shared" si="153"/>
        <v>73</v>
      </c>
      <c r="BL93" s="277">
        <f t="shared" si="154"/>
        <v>56</v>
      </c>
      <c r="BM93" s="277">
        <f t="shared" si="155"/>
        <v>56</v>
      </c>
      <c r="BN93" s="277">
        <f t="shared" si="156"/>
        <v>55</v>
      </c>
      <c r="BO93" s="277">
        <f t="shared" si="157"/>
        <v>41</v>
      </c>
      <c r="BP93" s="277">
        <f t="shared" si="158"/>
        <v>30</v>
      </c>
      <c r="BQ93" s="277">
        <f t="shared" si="159"/>
        <v>41</v>
      </c>
      <c r="BS93" s="131"/>
      <c r="BT93" s="279">
        <f t="shared" si="166"/>
        <v>213</v>
      </c>
      <c r="BU93" s="279">
        <f t="shared" si="167"/>
        <v>291</v>
      </c>
      <c r="BV93" s="279">
        <f t="shared" si="168"/>
        <v>89</v>
      </c>
      <c r="BW93" s="279">
        <f t="shared" si="169"/>
        <v>261</v>
      </c>
      <c r="BX93" s="279">
        <f t="shared" si="170"/>
        <v>522</v>
      </c>
      <c r="BY93" s="279">
        <f t="shared" si="171"/>
        <v>223</v>
      </c>
    </row>
    <row r="94" spans="2:77" s="96" customFormat="1" x14ac:dyDescent="0.25">
      <c r="B94" s="228" t="s">
        <v>81</v>
      </c>
      <c r="C94" s="226" t="s">
        <v>272</v>
      </c>
      <c r="D94" s="230">
        <v>5937</v>
      </c>
      <c r="E94" s="226" t="s">
        <v>84</v>
      </c>
      <c r="F94" s="227" t="s">
        <v>29</v>
      </c>
      <c r="G94" s="180">
        <v>2332</v>
      </c>
      <c r="H94" s="180">
        <v>356</v>
      </c>
      <c r="I94" s="180">
        <v>49</v>
      </c>
      <c r="J94" s="180">
        <v>55</v>
      </c>
      <c r="K94" s="180">
        <v>54</v>
      </c>
      <c r="L94" s="180">
        <v>57</v>
      </c>
      <c r="M94" s="180">
        <v>72</v>
      </c>
      <c r="N94" s="180">
        <v>69</v>
      </c>
      <c r="O94" s="180">
        <v>23</v>
      </c>
      <c r="P94" s="180">
        <v>18</v>
      </c>
      <c r="Q94" s="180">
        <v>19</v>
      </c>
      <c r="R94" s="180">
        <v>25</v>
      </c>
      <c r="S94" s="180">
        <v>25</v>
      </c>
      <c r="T94" s="180">
        <v>21</v>
      </c>
      <c r="U94" s="180">
        <v>24</v>
      </c>
      <c r="V94" s="180">
        <v>22</v>
      </c>
      <c r="W94" s="180">
        <v>24</v>
      </c>
      <c r="X94" s="180">
        <v>28</v>
      </c>
      <c r="Y94" s="180">
        <v>28</v>
      </c>
      <c r="Z94" s="180">
        <v>24</v>
      </c>
      <c r="AA94" s="180">
        <v>30</v>
      </c>
      <c r="AB94" s="180">
        <v>34</v>
      </c>
      <c r="AC94" s="180">
        <v>191</v>
      </c>
      <c r="AD94" s="180">
        <v>184</v>
      </c>
      <c r="AE94" s="180">
        <v>190</v>
      </c>
      <c r="AF94" s="180">
        <v>158</v>
      </c>
      <c r="AG94" s="180">
        <v>173</v>
      </c>
      <c r="AH94" s="180">
        <v>140</v>
      </c>
      <c r="AI94" s="180">
        <v>124</v>
      </c>
      <c r="AJ94" s="180">
        <v>94</v>
      </c>
      <c r="AK94" s="180">
        <v>95</v>
      </c>
      <c r="AL94" s="180">
        <v>93</v>
      </c>
      <c r="AM94" s="180">
        <v>69</v>
      </c>
      <c r="AN94" s="180">
        <v>51</v>
      </c>
      <c r="AO94" s="180">
        <v>31</v>
      </c>
      <c r="AP94" s="180">
        <v>38</v>
      </c>
      <c r="AQ94" s="180">
        <v>0</v>
      </c>
      <c r="AR94" s="180">
        <v>13</v>
      </c>
      <c r="AS94" s="180">
        <v>18</v>
      </c>
      <c r="AT94" s="180">
        <v>39</v>
      </c>
      <c r="AU94" s="180">
        <v>3310</v>
      </c>
      <c r="AV94" s="180">
        <v>180</v>
      </c>
      <c r="AW94" s="180">
        <v>219</v>
      </c>
      <c r="AX94" s="180">
        <v>1578</v>
      </c>
      <c r="AY94" s="180">
        <v>122</v>
      </c>
      <c r="BA94" s="277">
        <f t="shared" si="143"/>
        <v>287</v>
      </c>
      <c r="BB94" s="277">
        <f t="shared" si="144"/>
        <v>154</v>
      </c>
      <c r="BC94" s="277">
        <f t="shared" si="145"/>
        <v>116</v>
      </c>
      <c r="BD94" s="277">
        <f t="shared" si="146"/>
        <v>144</v>
      </c>
      <c r="BE94" s="277">
        <f t="shared" si="147"/>
        <v>191</v>
      </c>
      <c r="BF94" s="277">
        <f t="shared" si="148"/>
        <v>184</v>
      </c>
      <c r="BG94" s="277">
        <f t="shared" si="149"/>
        <v>190</v>
      </c>
      <c r="BH94" s="277">
        <f t="shared" si="150"/>
        <v>158</v>
      </c>
      <c r="BI94" s="277">
        <f t="shared" si="151"/>
        <v>173</v>
      </c>
      <c r="BJ94" s="277">
        <f t="shared" si="152"/>
        <v>140</v>
      </c>
      <c r="BK94" s="277">
        <f t="shared" si="153"/>
        <v>124</v>
      </c>
      <c r="BL94" s="277">
        <f t="shared" si="154"/>
        <v>94</v>
      </c>
      <c r="BM94" s="277">
        <f t="shared" si="155"/>
        <v>95</v>
      </c>
      <c r="BN94" s="277">
        <f t="shared" si="156"/>
        <v>93</v>
      </c>
      <c r="BO94" s="277">
        <f t="shared" si="157"/>
        <v>69</v>
      </c>
      <c r="BP94" s="277">
        <f t="shared" si="158"/>
        <v>51</v>
      </c>
      <c r="BQ94" s="277">
        <f t="shared" si="159"/>
        <v>69</v>
      </c>
      <c r="BS94" s="131"/>
      <c r="BT94" s="279">
        <f t="shared" si="166"/>
        <v>356</v>
      </c>
      <c r="BU94" s="279">
        <f t="shared" si="167"/>
        <v>487</v>
      </c>
      <c r="BV94" s="279">
        <f t="shared" si="168"/>
        <v>150</v>
      </c>
      <c r="BW94" s="279">
        <f t="shared" si="169"/>
        <v>439</v>
      </c>
      <c r="BX94" s="279">
        <f t="shared" si="170"/>
        <v>879</v>
      </c>
      <c r="BY94" s="279">
        <f t="shared" si="171"/>
        <v>377</v>
      </c>
    </row>
    <row r="95" spans="2:77" s="96" customFormat="1" x14ac:dyDescent="0.25">
      <c r="B95" s="228" t="s">
        <v>81</v>
      </c>
      <c r="C95" s="226" t="s">
        <v>272</v>
      </c>
      <c r="D95" s="230">
        <v>5938</v>
      </c>
      <c r="E95" s="226" t="s">
        <v>85</v>
      </c>
      <c r="F95" s="227" t="s">
        <v>48</v>
      </c>
      <c r="G95" s="180">
        <v>2292</v>
      </c>
      <c r="H95" s="180">
        <v>352</v>
      </c>
      <c r="I95" s="180">
        <v>48</v>
      </c>
      <c r="J95" s="180">
        <v>55</v>
      </c>
      <c r="K95" s="180">
        <v>54</v>
      </c>
      <c r="L95" s="180">
        <v>55</v>
      </c>
      <c r="M95" s="180">
        <v>71</v>
      </c>
      <c r="N95" s="180">
        <v>69</v>
      </c>
      <c r="O95" s="180">
        <v>23</v>
      </c>
      <c r="P95" s="180">
        <v>18</v>
      </c>
      <c r="Q95" s="180">
        <v>19</v>
      </c>
      <c r="R95" s="180">
        <v>22</v>
      </c>
      <c r="S95" s="180">
        <v>21</v>
      </c>
      <c r="T95" s="180">
        <v>19</v>
      </c>
      <c r="U95" s="180">
        <v>24</v>
      </c>
      <c r="V95" s="180">
        <v>22</v>
      </c>
      <c r="W95" s="180">
        <v>21</v>
      </c>
      <c r="X95" s="180">
        <v>30</v>
      </c>
      <c r="Y95" s="180">
        <v>28</v>
      </c>
      <c r="Z95" s="180">
        <v>24</v>
      </c>
      <c r="AA95" s="180">
        <v>29</v>
      </c>
      <c r="AB95" s="180">
        <v>35</v>
      </c>
      <c r="AC95" s="180">
        <v>186</v>
      </c>
      <c r="AD95" s="180">
        <v>180</v>
      </c>
      <c r="AE95" s="180">
        <v>189</v>
      </c>
      <c r="AF95" s="180">
        <v>155</v>
      </c>
      <c r="AG95" s="180">
        <v>168</v>
      </c>
      <c r="AH95" s="180">
        <v>137</v>
      </c>
      <c r="AI95" s="180">
        <v>123</v>
      </c>
      <c r="AJ95" s="180">
        <v>95</v>
      </c>
      <c r="AK95" s="180">
        <v>93</v>
      </c>
      <c r="AL95" s="180">
        <v>92</v>
      </c>
      <c r="AM95" s="180">
        <v>68</v>
      </c>
      <c r="AN95" s="180">
        <v>50</v>
      </c>
      <c r="AO95" s="180">
        <v>30</v>
      </c>
      <c r="AP95" s="180">
        <v>39</v>
      </c>
      <c r="AQ95" s="180">
        <v>2</v>
      </c>
      <c r="AR95" s="180">
        <v>15</v>
      </c>
      <c r="AS95" s="180">
        <v>17</v>
      </c>
      <c r="AT95" s="180">
        <v>38</v>
      </c>
      <c r="AU95" s="180">
        <v>3264</v>
      </c>
      <c r="AV95" s="180">
        <v>178</v>
      </c>
      <c r="AW95" s="180">
        <v>214</v>
      </c>
      <c r="AX95" s="180">
        <v>1556</v>
      </c>
      <c r="AY95" s="180">
        <v>121</v>
      </c>
      <c r="BA95" s="277">
        <f t="shared" si="143"/>
        <v>283</v>
      </c>
      <c r="BB95" s="277">
        <f t="shared" si="144"/>
        <v>151</v>
      </c>
      <c r="BC95" s="277">
        <f t="shared" si="145"/>
        <v>107</v>
      </c>
      <c r="BD95" s="277">
        <f t="shared" si="146"/>
        <v>146</v>
      </c>
      <c r="BE95" s="277">
        <f t="shared" si="147"/>
        <v>186</v>
      </c>
      <c r="BF95" s="277">
        <f t="shared" si="148"/>
        <v>180</v>
      </c>
      <c r="BG95" s="277">
        <f t="shared" si="149"/>
        <v>189</v>
      </c>
      <c r="BH95" s="277">
        <f t="shared" si="150"/>
        <v>155</v>
      </c>
      <c r="BI95" s="277">
        <f t="shared" si="151"/>
        <v>168</v>
      </c>
      <c r="BJ95" s="277">
        <f t="shared" si="152"/>
        <v>137</v>
      </c>
      <c r="BK95" s="277">
        <f t="shared" si="153"/>
        <v>123</v>
      </c>
      <c r="BL95" s="277">
        <f t="shared" si="154"/>
        <v>95</v>
      </c>
      <c r="BM95" s="277">
        <f t="shared" si="155"/>
        <v>93</v>
      </c>
      <c r="BN95" s="277">
        <f t="shared" si="156"/>
        <v>92</v>
      </c>
      <c r="BO95" s="277">
        <f t="shared" si="157"/>
        <v>68</v>
      </c>
      <c r="BP95" s="277">
        <f t="shared" si="158"/>
        <v>50</v>
      </c>
      <c r="BQ95" s="277">
        <f t="shared" si="159"/>
        <v>69</v>
      </c>
      <c r="BS95" s="131"/>
      <c r="BT95" s="279">
        <f t="shared" si="166"/>
        <v>352</v>
      </c>
      <c r="BU95" s="279">
        <f t="shared" si="167"/>
        <v>474</v>
      </c>
      <c r="BV95" s="279">
        <f t="shared" si="168"/>
        <v>149</v>
      </c>
      <c r="BW95" s="279">
        <f t="shared" si="169"/>
        <v>430</v>
      </c>
      <c r="BX95" s="279">
        <f t="shared" si="170"/>
        <v>867</v>
      </c>
      <c r="BY95" s="279">
        <f t="shared" si="171"/>
        <v>372</v>
      </c>
    </row>
    <row r="96" spans="2:77" s="96" customFormat="1" x14ac:dyDescent="0.25">
      <c r="B96" s="228" t="s">
        <v>81</v>
      </c>
      <c r="C96" s="226" t="s">
        <v>272</v>
      </c>
      <c r="D96" s="230">
        <v>5941</v>
      </c>
      <c r="E96" s="226" t="s">
        <v>88</v>
      </c>
      <c r="F96" s="227" t="s">
        <v>27</v>
      </c>
      <c r="G96" s="180">
        <v>831</v>
      </c>
      <c r="H96" s="180">
        <v>126</v>
      </c>
      <c r="I96" s="180">
        <v>18</v>
      </c>
      <c r="J96" s="180">
        <v>19</v>
      </c>
      <c r="K96" s="180">
        <v>19</v>
      </c>
      <c r="L96" s="180">
        <v>21</v>
      </c>
      <c r="M96" s="180">
        <v>25</v>
      </c>
      <c r="N96" s="180">
        <v>24</v>
      </c>
      <c r="O96" s="180">
        <v>9</v>
      </c>
      <c r="P96" s="180">
        <v>6</v>
      </c>
      <c r="Q96" s="180">
        <v>6</v>
      </c>
      <c r="R96" s="180">
        <v>9</v>
      </c>
      <c r="S96" s="180">
        <v>9</v>
      </c>
      <c r="T96" s="180">
        <v>7</v>
      </c>
      <c r="U96" s="180">
        <v>9</v>
      </c>
      <c r="V96" s="180">
        <v>7</v>
      </c>
      <c r="W96" s="180">
        <v>9</v>
      </c>
      <c r="X96" s="180">
        <v>10</v>
      </c>
      <c r="Y96" s="180">
        <v>10</v>
      </c>
      <c r="Z96" s="180">
        <v>9</v>
      </c>
      <c r="AA96" s="180">
        <v>11</v>
      </c>
      <c r="AB96" s="180">
        <v>12</v>
      </c>
      <c r="AC96" s="180">
        <v>68</v>
      </c>
      <c r="AD96" s="180">
        <v>66</v>
      </c>
      <c r="AE96" s="180">
        <v>68</v>
      </c>
      <c r="AF96" s="180">
        <v>56</v>
      </c>
      <c r="AG96" s="180">
        <v>62</v>
      </c>
      <c r="AH96" s="180">
        <v>50</v>
      </c>
      <c r="AI96" s="180">
        <v>45</v>
      </c>
      <c r="AJ96" s="180">
        <v>33</v>
      </c>
      <c r="AK96" s="180">
        <v>33</v>
      </c>
      <c r="AL96" s="180">
        <v>33</v>
      </c>
      <c r="AM96" s="180">
        <v>25</v>
      </c>
      <c r="AN96" s="180">
        <v>18</v>
      </c>
      <c r="AO96" s="180">
        <v>11</v>
      </c>
      <c r="AP96" s="180">
        <v>14</v>
      </c>
      <c r="AQ96" s="180">
        <v>0</v>
      </c>
      <c r="AR96" s="180">
        <v>5</v>
      </c>
      <c r="AS96" s="180">
        <v>7</v>
      </c>
      <c r="AT96" s="180">
        <v>14</v>
      </c>
      <c r="AU96" s="180">
        <v>1179</v>
      </c>
      <c r="AV96" s="180">
        <v>64</v>
      </c>
      <c r="AW96" s="180">
        <v>78</v>
      </c>
      <c r="AX96" s="180">
        <v>562</v>
      </c>
      <c r="AY96" s="180">
        <v>44</v>
      </c>
      <c r="BA96" s="277">
        <f t="shared" si="143"/>
        <v>102</v>
      </c>
      <c r="BB96" s="277">
        <f t="shared" si="144"/>
        <v>54</v>
      </c>
      <c r="BC96" s="277">
        <f t="shared" si="145"/>
        <v>41</v>
      </c>
      <c r="BD96" s="277">
        <f t="shared" si="146"/>
        <v>52</v>
      </c>
      <c r="BE96" s="277">
        <f t="shared" si="147"/>
        <v>68</v>
      </c>
      <c r="BF96" s="277">
        <f t="shared" si="148"/>
        <v>66</v>
      </c>
      <c r="BG96" s="277">
        <f t="shared" si="149"/>
        <v>68</v>
      </c>
      <c r="BH96" s="277">
        <f t="shared" si="150"/>
        <v>56</v>
      </c>
      <c r="BI96" s="277">
        <f t="shared" si="151"/>
        <v>62</v>
      </c>
      <c r="BJ96" s="277">
        <f t="shared" si="152"/>
        <v>50</v>
      </c>
      <c r="BK96" s="277">
        <f t="shared" si="153"/>
        <v>45</v>
      </c>
      <c r="BL96" s="277">
        <f t="shared" si="154"/>
        <v>33</v>
      </c>
      <c r="BM96" s="277">
        <f t="shared" si="155"/>
        <v>33</v>
      </c>
      <c r="BN96" s="277">
        <f t="shared" si="156"/>
        <v>33</v>
      </c>
      <c r="BO96" s="277">
        <f t="shared" si="157"/>
        <v>25</v>
      </c>
      <c r="BP96" s="277">
        <f t="shared" si="158"/>
        <v>18</v>
      </c>
      <c r="BQ96" s="277">
        <f t="shared" si="159"/>
        <v>25</v>
      </c>
      <c r="BS96" s="131"/>
      <c r="BT96" s="279">
        <f t="shared" si="166"/>
        <v>126</v>
      </c>
      <c r="BU96" s="279">
        <f t="shared" si="167"/>
        <v>172</v>
      </c>
      <c r="BV96" s="279">
        <f t="shared" si="168"/>
        <v>54</v>
      </c>
      <c r="BW96" s="279">
        <f t="shared" si="169"/>
        <v>157</v>
      </c>
      <c r="BX96" s="279">
        <f t="shared" si="170"/>
        <v>314</v>
      </c>
      <c r="BY96" s="279">
        <f t="shared" si="171"/>
        <v>134</v>
      </c>
    </row>
    <row r="97" spans="2:77" s="96" customFormat="1" x14ac:dyDescent="0.25">
      <c r="B97" s="228" t="s">
        <v>81</v>
      </c>
      <c r="C97" s="226" t="s">
        <v>272</v>
      </c>
      <c r="D97" s="230">
        <v>5940</v>
      </c>
      <c r="E97" s="226" t="s">
        <v>87</v>
      </c>
      <c r="F97" s="227" t="s">
        <v>27</v>
      </c>
      <c r="G97" s="180">
        <v>1916</v>
      </c>
      <c r="H97" s="180">
        <v>294</v>
      </c>
      <c r="I97" s="180">
        <v>41</v>
      </c>
      <c r="J97" s="180">
        <v>45</v>
      </c>
      <c r="K97" s="180">
        <v>44</v>
      </c>
      <c r="L97" s="180">
        <v>47</v>
      </c>
      <c r="M97" s="180">
        <v>59</v>
      </c>
      <c r="N97" s="180">
        <v>58</v>
      </c>
      <c r="O97" s="180">
        <v>20</v>
      </c>
      <c r="P97" s="180">
        <v>16</v>
      </c>
      <c r="Q97" s="180">
        <v>16</v>
      </c>
      <c r="R97" s="180">
        <v>20</v>
      </c>
      <c r="S97" s="180">
        <v>20</v>
      </c>
      <c r="T97" s="180">
        <v>17</v>
      </c>
      <c r="U97" s="180">
        <v>19</v>
      </c>
      <c r="V97" s="180">
        <v>18</v>
      </c>
      <c r="W97" s="180">
        <v>20</v>
      </c>
      <c r="X97" s="180">
        <v>23</v>
      </c>
      <c r="Y97" s="180">
        <v>22</v>
      </c>
      <c r="Z97" s="180">
        <v>20</v>
      </c>
      <c r="AA97" s="180">
        <v>24</v>
      </c>
      <c r="AB97" s="180">
        <v>27</v>
      </c>
      <c r="AC97" s="180">
        <v>157</v>
      </c>
      <c r="AD97" s="180">
        <v>151</v>
      </c>
      <c r="AE97" s="180">
        <v>156</v>
      </c>
      <c r="AF97" s="180">
        <v>129</v>
      </c>
      <c r="AG97" s="180">
        <v>141</v>
      </c>
      <c r="AH97" s="180">
        <v>115</v>
      </c>
      <c r="AI97" s="180">
        <v>102</v>
      </c>
      <c r="AJ97" s="180">
        <v>78</v>
      </c>
      <c r="AK97" s="180">
        <v>77</v>
      </c>
      <c r="AL97" s="180">
        <v>77</v>
      </c>
      <c r="AM97" s="180">
        <v>57</v>
      </c>
      <c r="AN97" s="180">
        <v>43</v>
      </c>
      <c r="AO97" s="180">
        <v>25</v>
      </c>
      <c r="AP97" s="180">
        <v>32</v>
      </c>
      <c r="AQ97" s="180">
        <v>0</v>
      </c>
      <c r="AR97" s="180">
        <v>10</v>
      </c>
      <c r="AS97" s="180">
        <v>15</v>
      </c>
      <c r="AT97" s="180">
        <v>32</v>
      </c>
      <c r="AU97" s="180">
        <v>2720</v>
      </c>
      <c r="AV97" s="180">
        <v>148</v>
      </c>
      <c r="AW97" s="180">
        <v>180</v>
      </c>
      <c r="AX97" s="180">
        <v>1297</v>
      </c>
      <c r="AY97" s="180">
        <v>100</v>
      </c>
      <c r="BA97" s="277">
        <f t="shared" si="143"/>
        <v>236</v>
      </c>
      <c r="BB97" s="277">
        <f t="shared" si="144"/>
        <v>130</v>
      </c>
      <c r="BC97" s="277">
        <f t="shared" si="145"/>
        <v>94</v>
      </c>
      <c r="BD97" s="277">
        <f t="shared" si="146"/>
        <v>116</v>
      </c>
      <c r="BE97" s="277">
        <f t="shared" si="147"/>
        <v>157</v>
      </c>
      <c r="BF97" s="277">
        <f t="shared" si="148"/>
        <v>151</v>
      </c>
      <c r="BG97" s="277">
        <f t="shared" si="149"/>
        <v>156</v>
      </c>
      <c r="BH97" s="277">
        <f t="shared" si="150"/>
        <v>129</v>
      </c>
      <c r="BI97" s="277">
        <f t="shared" si="151"/>
        <v>141</v>
      </c>
      <c r="BJ97" s="277">
        <f t="shared" si="152"/>
        <v>115</v>
      </c>
      <c r="BK97" s="277">
        <f t="shared" si="153"/>
        <v>102</v>
      </c>
      <c r="BL97" s="277">
        <f t="shared" si="154"/>
        <v>78</v>
      </c>
      <c r="BM97" s="277">
        <f t="shared" si="155"/>
        <v>77</v>
      </c>
      <c r="BN97" s="277">
        <f t="shared" si="156"/>
        <v>77</v>
      </c>
      <c r="BO97" s="277">
        <f t="shared" si="157"/>
        <v>57</v>
      </c>
      <c r="BP97" s="277">
        <f t="shared" si="158"/>
        <v>43</v>
      </c>
      <c r="BQ97" s="277">
        <f t="shared" si="159"/>
        <v>57</v>
      </c>
      <c r="BS97" s="131"/>
      <c r="BT97" s="279">
        <f t="shared" si="166"/>
        <v>294</v>
      </c>
      <c r="BU97" s="279">
        <f t="shared" si="167"/>
        <v>403</v>
      </c>
      <c r="BV97" s="279">
        <f t="shared" si="168"/>
        <v>122</v>
      </c>
      <c r="BW97" s="279">
        <f t="shared" si="169"/>
        <v>359</v>
      </c>
      <c r="BX97" s="279">
        <f t="shared" si="170"/>
        <v>721</v>
      </c>
      <c r="BY97" s="279">
        <f t="shared" si="171"/>
        <v>311</v>
      </c>
    </row>
    <row r="98" spans="2:77" s="96" customFormat="1" x14ac:dyDescent="0.25">
      <c r="B98" s="228" t="s">
        <v>81</v>
      </c>
      <c r="C98" s="226" t="s">
        <v>272</v>
      </c>
      <c r="D98" s="230">
        <v>5939</v>
      </c>
      <c r="E98" s="226" t="s">
        <v>86</v>
      </c>
      <c r="F98" s="227" t="s">
        <v>27</v>
      </c>
      <c r="G98" s="180">
        <v>457</v>
      </c>
      <c r="H98" s="180">
        <v>69</v>
      </c>
      <c r="I98" s="180">
        <v>10</v>
      </c>
      <c r="J98" s="180">
        <v>11</v>
      </c>
      <c r="K98" s="180">
        <v>10</v>
      </c>
      <c r="L98" s="180">
        <v>11</v>
      </c>
      <c r="M98" s="180">
        <v>14</v>
      </c>
      <c r="N98" s="180">
        <v>13</v>
      </c>
      <c r="O98" s="180">
        <v>5</v>
      </c>
      <c r="P98" s="180">
        <v>4</v>
      </c>
      <c r="Q98" s="180">
        <v>3</v>
      </c>
      <c r="R98" s="180">
        <v>5</v>
      </c>
      <c r="S98" s="180">
        <v>5</v>
      </c>
      <c r="T98" s="180">
        <v>4</v>
      </c>
      <c r="U98" s="180">
        <v>5</v>
      </c>
      <c r="V98" s="180">
        <v>5</v>
      </c>
      <c r="W98" s="180">
        <v>5</v>
      </c>
      <c r="X98" s="180">
        <v>5</v>
      </c>
      <c r="Y98" s="180">
        <v>5</v>
      </c>
      <c r="Z98" s="180">
        <v>4</v>
      </c>
      <c r="AA98" s="180">
        <v>6</v>
      </c>
      <c r="AB98" s="180">
        <v>6</v>
      </c>
      <c r="AC98" s="180">
        <v>37</v>
      </c>
      <c r="AD98" s="180">
        <v>36</v>
      </c>
      <c r="AE98" s="180">
        <v>37</v>
      </c>
      <c r="AF98" s="180">
        <v>31</v>
      </c>
      <c r="AG98" s="180">
        <v>34</v>
      </c>
      <c r="AH98" s="180">
        <v>28</v>
      </c>
      <c r="AI98" s="180">
        <v>24</v>
      </c>
      <c r="AJ98" s="180">
        <v>19</v>
      </c>
      <c r="AK98" s="180">
        <v>19</v>
      </c>
      <c r="AL98" s="180">
        <v>18</v>
      </c>
      <c r="AM98" s="180">
        <v>14</v>
      </c>
      <c r="AN98" s="180">
        <v>10</v>
      </c>
      <c r="AO98" s="180">
        <v>7</v>
      </c>
      <c r="AP98" s="180">
        <v>7</v>
      </c>
      <c r="AQ98" s="180">
        <v>0</v>
      </c>
      <c r="AR98" s="180">
        <v>2</v>
      </c>
      <c r="AS98" s="180">
        <v>4</v>
      </c>
      <c r="AT98" s="180">
        <v>8</v>
      </c>
      <c r="AU98" s="180">
        <v>648</v>
      </c>
      <c r="AV98" s="180">
        <v>35</v>
      </c>
      <c r="AW98" s="180">
        <v>43</v>
      </c>
      <c r="AX98" s="180">
        <v>309</v>
      </c>
      <c r="AY98" s="180">
        <v>24</v>
      </c>
      <c r="BA98" s="277">
        <f t="shared" si="143"/>
        <v>56</v>
      </c>
      <c r="BB98" s="277">
        <f t="shared" si="144"/>
        <v>30</v>
      </c>
      <c r="BC98" s="277">
        <f t="shared" si="145"/>
        <v>24</v>
      </c>
      <c r="BD98" s="277">
        <f t="shared" si="146"/>
        <v>26</v>
      </c>
      <c r="BE98" s="277">
        <f t="shared" si="147"/>
        <v>37</v>
      </c>
      <c r="BF98" s="277">
        <f t="shared" si="148"/>
        <v>36</v>
      </c>
      <c r="BG98" s="277">
        <f t="shared" si="149"/>
        <v>37</v>
      </c>
      <c r="BH98" s="277">
        <f t="shared" si="150"/>
        <v>31</v>
      </c>
      <c r="BI98" s="277">
        <f t="shared" si="151"/>
        <v>34</v>
      </c>
      <c r="BJ98" s="277">
        <f t="shared" si="152"/>
        <v>28</v>
      </c>
      <c r="BK98" s="277">
        <f t="shared" si="153"/>
        <v>24</v>
      </c>
      <c r="BL98" s="277">
        <f t="shared" si="154"/>
        <v>19</v>
      </c>
      <c r="BM98" s="277">
        <f t="shared" si="155"/>
        <v>19</v>
      </c>
      <c r="BN98" s="277">
        <f t="shared" si="156"/>
        <v>18</v>
      </c>
      <c r="BO98" s="277">
        <f t="shared" si="157"/>
        <v>14</v>
      </c>
      <c r="BP98" s="277">
        <f t="shared" si="158"/>
        <v>10</v>
      </c>
      <c r="BQ98" s="277">
        <f t="shared" si="159"/>
        <v>14</v>
      </c>
      <c r="BS98" s="131"/>
      <c r="BT98" s="279">
        <f t="shared" si="166"/>
        <v>69</v>
      </c>
      <c r="BU98" s="279">
        <f t="shared" si="167"/>
        <v>95</v>
      </c>
      <c r="BV98" s="279">
        <f t="shared" si="168"/>
        <v>29</v>
      </c>
      <c r="BW98" s="279">
        <f t="shared" si="169"/>
        <v>85</v>
      </c>
      <c r="BX98" s="279">
        <f t="shared" si="170"/>
        <v>173</v>
      </c>
      <c r="BY98" s="279">
        <f t="shared" si="171"/>
        <v>75</v>
      </c>
    </row>
    <row r="99" spans="2:77" s="96" customFormat="1" ht="15.75" thickBot="1" x14ac:dyDescent="0.3">
      <c r="B99" s="228" t="s">
        <v>20</v>
      </c>
      <c r="C99" s="226" t="s">
        <v>272</v>
      </c>
      <c r="D99" s="230">
        <v>5944</v>
      </c>
      <c r="E99" s="226" t="s">
        <v>91</v>
      </c>
      <c r="F99" s="227" t="s">
        <v>29</v>
      </c>
      <c r="G99" s="180">
        <v>4582</v>
      </c>
      <c r="H99" s="180">
        <v>516</v>
      </c>
      <c r="I99" s="180">
        <v>70</v>
      </c>
      <c r="J99" s="180">
        <v>73</v>
      </c>
      <c r="K99" s="180">
        <v>80</v>
      </c>
      <c r="L99" s="180">
        <v>94</v>
      </c>
      <c r="M99" s="180">
        <v>100</v>
      </c>
      <c r="N99" s="180">
        <v>99</v>
      </c>
      <c r="O99" s="180">
        <v>8</v>
      </c>
      <c r="P99" s="180">
        <v>17</v>
      </c>
      <c r="Q99" s="180">
        <v>8</v>
      </c>
      <c r="R99" s="180">
        <v>33</v>
      </c>
      <c r="S99" s="180">
        <v>25</v>
      </c>
      <c r="T99" s="180">
        <v>17</v>
      </c>
      <c r="U99" s="180">
        <v>25</v>
      </c>
      <c r="V99" s="180">
        <v>32</v>
      </c>
      <c r="W99" s="180">
        <v>32</v>
      </c>
      <c r="X99" s="180">
        <v>53</v>
      </c>
      <c r="Y99" s="180">
        <v>44</v>
      </c>
      <c r="Z99" s="180">
        <v>33</v>
      </c>
      <c r="AA99" s="180">
        <v>41</v>
      </c>
      <c r="AB99" s="180">
        <v>42</v>
      </c>
      <c r="AC99" s="180">
        <v>276</v>
      </c>
      <c r="AD99" s="180">
        <v>231</v>
      </c>
      <c r="AE99" s="180">
        <v>269</v>
      </c>
      <c r="AF99" s="180">
        <v>287</v>
      </c>
      <c r="AG99" s="180">
        <v>400</v>
      </c>
      <c r="AH99" s="180">
        <v>427</v>
      </c>
      <c r="AI99" s="180">
        <v>353</v>
      </c>
      <c r="AJ99" s="180">
        <v>276</v>
      </c>
      <c r="AK99" s="180">
        <v>261</v>
      </c>
      <c r="AL99" s="180">
        <v>254</v>
      </c>
      <c r="AM99" s="180">
        <v>231</v>
      </c>
      <c r="AN99" s="180">
        <v>171</v>
      </c>
      <c r="AO99" s="180">
        <v>110</v>
      </c>
      <c r="AP99" s="180">
        <v>110</v>
      </c>
      <c r="AQ99" s="180">
        <v>3</v>
      </c>
      <c r="AR99" s="180">
        <v>34</v>
      </c>
      <c r="AS99" s="180">
        <v>38</v>
      </c>
      <c r="AT99" s="180">
        <v>91</v>
      </c>
      <c r="AU99" s="180">
        <v>6093</v>
      </c>
      <c r="AV99" s="180">
        <v>331</v>
      </c>
      <c r="AW99" s="180">
        <v>402</v>
      </c>
      <c r="AX99" s="180">
        <v>2905</v>
      </c>
      <c r="AY99" s="180">
        <v>225</v>
      </c>
      <c r="BA99" s="277">
        <f t="shared" si="143"/>
        <v>417</v>
      </c>
      <c r="BB99" s="277">
        <f t="shared" si="144"/>
        <v>165</v>
      </c>
      <c r="BC99" s="277">
        <f t="shared" si="145"/>
        <v>131</v>
      </c>
      <c r="BD99" s="277">
        <f t="shared" si="146"/>
        <v>213</v>
      </c>
      <c r="BE99" s="277">
        <f t="shared" si="147"/>
        <v>276</v>
      </c>
      <c r="BF99" s="277">
        <f t="shared" si="148"/>
        <v>231</v>
      </c>
      <c r="BG99" s="277">
        <f t="shared" si="149"/>
        <v>269</v>
      </c>
      <c r="BH99" s="277">
        <f t="shared" si="150"/>
        <v>287</v>
      </c>
      <c r="BI99" s="277">
        <f t="shared" si="151"/>
        <v>400</v>
      </c>
      <c r="BJ99" s="277">
        <f t="shared" si="152"/>
        <v>427</v>
      </c>
      <c r="BK99" s="277">
        <f t="shared" si="153"/>
        <v>353</v>
      </c>
      <c r="BL99" s="277">
        <f t="shared" si="154"/>
        <v>276</v>
      </c>
      <c r="BM99" s="277">
        <f t="shared" si="155"/>
        <v>261</v>
      </c>
      <c r="BN99" s="277">
        <f t="shared" si="156"/>
        <v>254</v>
      </c>
      <c r="BO99" s="277">
        <f t="shared" si="157"/>
        <v>231</v>
      </c>
      <c r="BP99" s="277">
        <f t="shared" si="158"/>
        <v>171</v>
      </c>
      <c r="BQ99" s="277">
        <f t="shared" si="159"/>
        <v>220</v>
      </c>
      <c r="BS99" s="131"/>
      <c r="BT99" s="279">
        <f t="shared" si="166"/>
        <v>516</v>
      </c>
      <c r="BU99" s="279">
        <f t="shared" si="167"/>
        <v>624</v>
      </c>
      <c r="BV99" s="279">
        <f t="shared" si="168"/>
        <v>219</v>
      </c>
      <c r="BW99" s="279">
        <f t="shared" si="169"/>
        <v>590</v>
      </c>
      <c r="BX99" s="279">
        <f t="shared" si="170"/>
        <v>2012</v>
      </c>
      <c r="BY99" s="279">
        <f t="shared" si="171"/>
        <v>1137</v>
      </c>
    </row>
    <row r="100" spans="2:77" s="96" customFormat="1" ht="15.75" thickBot="1" x14ac:dyDescent="0.3">
      <c r="B100" s="166" t="s">
        <v>0</v>
      </c>
      <c r="C100" s="167" t="s">
        <v>269</v>
      </c>
      <c r="D100" s="144" t="s">
        <v>1</v>
      </c>
      <c r="E100" s="144" t="s">
        <v>263</v>
      </c>
      <c r="F100" s="145"/>
      <c r="G100" s="144">
        <v>118923</v>
      </c>
      <c r="H100" s="144">
        <v>6304</v>
      </c>
      <c r="I100" s="144">
        <v>847</v>
      </c>
      <c r="J100" s="144">
        <v>897</v>
      </c>
      <c r="K100" s="144">
        <v>977</v>
      </c>
      <c r="L100" s="144">
        <v>1156</v>
      </c>
      <c r="M100" s="144">
        <v>1219</v>
      </c>
      <c r="N100" s="144">
        <v>1208</v>
      </c>
      <c r="O100" s="144">
        <v>1479</v>
      </c>
      <c r="P100" s="144">
        <v>1456</v>
      </c>
      <c r="Q100" s="144">
        <v>1589</v>
      </c>
      <c r="R100" s="144">
        <v>1666</v>
      </c>
      <c r="S100" s="144">
        <v>1632</v>
      </c>
      <c r="T100" s="144">
        <v>1496</v>
      </c>
      <c r="U100" s="144">
        <v>1518</v>
      </c>
      <c r="V100" s="144">
        <v>1560</v>
      </c>
      <c r="W100" s="144">
        <v>1545</v>
      </c>
      <c r="X100" s="144">
        <v>1541</v>
      </c>
      <c r="Y100" s="144">
        <v>1562</v>
      </c>
      <c r="Z100" s="144">
        <v>1512</v>
      </c>
      <c r="AA100" s="144">
        <v>1728</v>
      </c>
      <c r="AB100" s="144">
        <v>1731</v>
      </c>
      <c r="AC100" s="144">
        <v>9760</v>
      </c>
      <c r="AD100" s="144">
        <v>10903</v>
      </c>
      <c r="AE100" s="144">
        <v>9767</v>
      </c>
      <c r="AF100" s="144">
        <v>10209</v>
      </c>
      <c r="AG100" s="144">
        <v>9846</v>
      </c>
      <c r="AH100" s="144">
        <v>8621</v>
      </c>
      <c r="AI100" s="144">
        <v>7820</v>
      </c>
      <c r="AJ100" s="144">
        <v>6326</v>
      </c>
      <c r="AK100" s="144">
        <v>5103</v>
      </c>
      <c r="AL100" s="144">
        <v>4140</v>
      </c>
      <c r="AM100" s="144">
        <v>3197</v>
      </c>
      <c r="AN100" s="144">
        <v>2204</v>
      </c>
      <c r="AO100" s="144">
        <v>1349</v>
      </c>
      <c r="AP100" s="144">
        <v>1359</v>
      </c>
      <c r="AQ100" s="144">
        <v>67</v>
      </c>
      <c r="AR100" s="144">
        <v>1176</v>
      </c>
      <c r="AS100" s="144">
        <v>1203</v>
      </c>
      <c r="AT100" s="144">
        <v>2852</v>
      </c>
      <c r="AU100" s="144">
        <v>116851</v>
      </c>
      <c r="AV100" s="144">
        <v>7368</v>
      </c>
      <c r="AW100" s="144">
        <v>7658</v>
      </c>
      <c r="AX100" s="144">
        <v>56382</v>
      </c>
      <c r="AY100" s="144">
        <v>5147</v>
      </c>
      <c r="BA100" s="275">
        <f t="shared" ref="BA100:BQ100" si="172">SUM(BA101:BA108)</f>
        <v>5096</v>
      </c>
      <c r="BB100" s="275">
        <f t="shared" si="172"/>
        <v>7398</v>
      </c>
      <c r="BC100" s="275">
        <f t="shared" si="172"/>
        <v>7751</v>
      </c>
      <c r="BD100" s="275">
        <f t="shared" si="172"/>
        <v>8074</v>
      </c>
      <c r="BE100" s="275">
        <f t="shared" si="172"/>
        <v>9760</v>
      </c>
      <c r="BF100" s="275">
        <f t="shared" si="172"/>
        <v>10903</v>
      </c>
      <c r="BG100" s="275">
        <f t="shared" si="172"/>
        <v>9767</v>
      </c>
      <c r="BH100" s="275">
        <f t="shared" si="172"/>
        <v>10209</v>
      </c>
      <c r="BI100" s="275">
        <f t="shared" si="172"/>
        <v>9846</v>
      </c>
      <c r="BJ100" s="275">
        <f t="shared" si="172"/>
        <v>8621</v>
      </c>
      <c r="BK100" s="275">
        <f t="shared" si="172"/>
        <v>7820</v>
      </c>
      <c r="BL100" s="275">
        <f t="shared" si="172"/>
        <v>6326</v>
      </c>
      <c r="BM100" s="275">
        <f t="shared" si="172"/>
        <v>5103</v>
      </c>
      <c r="BN100" s="275">
        <f t="shared" si="172"/>
        <v>4140</v>
      </c>
      <c r="BO100" s="275">
        <f t="shared" si="172"/>
        <v>3197</v>
      </c>
      <c r="BP100" s="275">
        <f t="shared" si="172"/>
        <v>2204</v>
      </c>
      <c r="BQ100" s="275">
        <f t="shared" si="172"/>
        <v>2708</v>
      </c>
      <c r="BS100" s="275">
        <f t="shared" ref="BS100:BY100" si="173">SUM(BS101:BS108)</f>
        <v>0</v>
      </c>
      <c r="BT100" s="275">
        <f t="shared" si="173"/>
        <v>6304</v>
      </c>
      <c r="BU100" s="275">
        <f t="shared" si="173"/>
        <v>15622</v>
      </c>
      <c r="BV100" s="275">
        <f t="shared" si="173"/>
        <v>9238</v>
      </c>
      <c r="BW100" s="275">
        <f t="shared" si="173"/>
        <v>24122</v>
      </c>
      <c r="BX100" s="275">
        <f t="shared" si="173"/>
        <v>52589</v>
      </c>
      <c r="BY100" s="275">
        <f t="shared" si="173"/>
        <v>17352</v>
      </c>
    </row>
    <row r="101" spans="2:77" s="96" customFormat="1" x14ac:dyDescent="0.25">
      <c r="B101" s="146" t="s">
        <v>20</v>
      </c>
      <c r="C101" s="147" t="s">
        <v>263</v>
      </c>
      <c r="D101" s="158">
        <v>5897</v>
      </c>
      <c r="E101" s="147" t="s">
        <v>104</v>
      </c>
      <c r="F101" s="148" t="s">
        <v>29</v>
      </c>
      <c r="G101" s="180">
        <v>27610</v>
      </c>
      <c r="H101" s="180">
        <v>1464</v>
      </c>
      <c r="I101" s="180">
        <v>197</v>
      </c>
      <c r="J101" s="180">
        <v>208</v>
      </c>
      <c r="K101" s="180">
        <v>227</v>
      </c>
      <c r="L101" s="180">
        <v>268</v>
      </c>
      <c r="M101" s="180">
        <v>283</v>
      </c>
      <c r="N101" s="180">
        <v>281</v>
      </c>
      <c r="O101" s="180">
        <v>343</v>
      </c>
      <c r="P101" s="180">
        <v>336</v>
      </c>
      <c r="Q101" s="180">
        <v>369</v>
      </c>
      <c r="R101" s="180">
        <v>387</v>
      </c>
      <c r="S101" s="180">
        <v>380</v>
      </c>
      <c r="T101" s="180">
        <v>346</v>
      </c>
      <c r="U101" s="180">
        <v>352</v>
      </c>
      <c r="V101" s="180">
        <v>361</v>
      </c>
      <c r="W101" s="180">
        <v>358</v>
      </c>
      <c r="X101" s="180">
        <v>359</v>
      </c>
      <c r="Y101" s="180">
        <v>363</v>
      </c>
      <c r="Z101" s="180">
        <v>352</v>
      </c>
      <c r="AA101" s="180">
        <v>403</v>
      </c>
      <c r="AB101" s="180">
        <v>402</v>
      </c>
      <c r="AC101" s="180">
        <v>2266</v>
      </c>
      <c r="AD101" s="180">
        <v>2532</v>
      </c>
      <c r="AE101" s="180">
        <v>2269</v>
      </c>
      <c r="AF101" s="180">
        <v>2369</v>
      </c>
      <c r="AG101" s="180">
        <v>2286</v>
      </c>
      <c r="AH101" s="180">
        <v>2002</v>
      </c>
      <c r="AI101" s="180">
        <v>1814</v>
      </c>
      <c r="AJ101" s="180">
        <v>1470</v>
      </c>
      <c r="AK101" s="180">
        <v>1183</v>
      </c>
      <c r="AL101" s="180">
        <v>962</v>
      </c>
      <c r="AM101" s="180">
        <v>742</v>
      </c>
      <c r="AN101" s="180">
        <v>511</v>
      </c>
      <c r="AO101" s="180">
        <v>314</v>
      </c>
      <c r="AP101" s="180">
        <v>315</v>
      </c>
      <c r="AQ101" s="180">
        <v>15</v>
      </c>
      <c r="AR101" s="180">
        <v>273</v>
      </c>
      <c r="AS101" s="180">
        <v>281</v>
      </c>
      <c r="AT101" s="180">
        <v>662</v>
      </c>
      <c r="AU101" s="180">
        <v>27133</v>
      </c>
      <c r="AV101" s="180">
        <v>1710</v>
      </c>
      <c r="AW101" s="180">
        <v>1779</v>
      </c>
      <c r="AX101" s="180">
        <v>13092</v>
      </c>
      <c r="AY101" s="180">
        <v>1195</v>
      </c>
      <c r="BA101" s="277">
        <f t="shared" ref="BA101:BA108" si="174">SUM(I101:M101)</f>
        <v>1183</v>
      </c>
      <c r="BB101" s="277">
        <f t="shared" ref="BB101:BB108" si="175">SUM(N101:R101)</f>
        <v>1716</v>
      </c>
      <c r="BC101" s="277">
        <f t="shared" ref="BC101:BC108" si="176">SUM(S101:W101)</f>
        <v>1797</v>
      </c>
      <c r="BD101" s="277">
        <f t="shared" ref="BD101:BD108" si="177">SUM(X101:AB101)</f>
        <v>1879</v>
      </c>
      <c r="BE101" s="277">
        <f t="shared" ref="BE101:BE108" si="178">+AC101</f>
        <v>2266</v>
      </c>
      <c r="BF101" s="277">
        <f t="shared" ref="BF101:BF108" si="179">+AD101</f>
        <v>2532</v>
      </c>
      <c r="BG101" s="277">
        <f t="shared" ref="BG101:BG108" si="180">+AE101</f>
        <v>2269</v>
      </c>
      <c r="BH101" s="277">
        <f t="shared" ref="BH101:BH108" si="181">+AF101</f>
        <v>2369</v>
      </c>
      <c r="BI101" s="277">
        <f t="shared" ref="BI101:BI108" si="182">+AG101</f>
        <v>2286</v>
      </c>
      <c r="BJ101" s="277">
        <f t="shared" ref="BJ101:BJ108" si="183">+AH101</f>
        <v>2002</v>
      </c>
      <c r="BK101" s="277">
        <f t="shared" ref="BK101:BK108" si="184">+AI101</f>
        <v>1814</v>
      </c>
      <c r="BL101" s="277">
        <f t="shared" ref="BL101:BL108" si="185">+AJ101</f>
        <v>1470</v>
      </c>
      <c r="BM101" s="277">
        <f t="shared" ref="BM101:BM108" si="186">+AK101</f>
        <v>1183</v>
      </c>
      <c r="BN101" s="277">
        <f t="shared" ref="BN101:BN108" si="187">+AL101</f>
        <v>962</v>
      </c>
      <c r="BO101" s="277">
        <f t="shared" ref="BO101:BO108" si="188">+AM101</f>
        <v>742</v>
      </c>
      <c r="BP101" s="277">
        <f t="shared" ref="BP101:BP108" si="189">+AN101</f>
        <v>511</v>
      </c>
      <c r="BQ101" s="277">
        <f t="shared" ref="BQ101:BQ108" si="190">+AO101+AP101</f>
        <v>629</v>
      </c>
      <c r="BS101" s="131"/>
      <c r="BT101" s="279">
        <f t="shared" ref="BT101:BT108" si="191">SUM(I101:N101)</f>
        <v>1464</v>
      </c>
      <c r="BU101" s="279">
        <f t="shared" ref="BU101:BU108" si="192">SUM(I101:T101)</f>
        <v>3625</v>
      </c>
      <c r="BV101" s="279">
        <f t="shared" ref="BV101:BV108" si="193">SUM(U101:Z101)</f>
        <v>2145</v>
      </c>
      <c r="BW101" s="279">
        <f t="shared" ref="BW101:BW108" si="194">SUM(AA101:AD101)</f>
        <v>5603</v>
      </c>
      <c r="BX101" s="279">
        <f t="shared" ref="BX101:BX108" si="195">SUM(AE101:AJ101)</f>
        <v>12210</v>
      </c>
      <c r="BY101" s="279">
        <f t="shared" ref="BY101:BY108" si="196">SUM(AK101:AP101)</f>
        <v>4027</v>
      </c>
    </row>
    <row r="102" spans="2:77" x14ac:dyDescent="0.25">
      <c r="B102" s="228" t="s">
        <v>20</v>
      </c>
      <c r="C102" s="226" t="s">
        <v>263</v>
      </c>
      <c r="D102" s="230">
        <v>5901</v>
      </c>
      <c r="E102" s="226" t="s">
        <v>108</v>
      </c>
      <c r="F102" s="227" t="s">
        <v>27</v>
      </c>
      <c r="G102" s="180">
        <v>9027</v>
      </c>
      <c r="H102" s="180">
        <v>478</v>
      </c>
      <c r="I102" s="180">
        <v>64</v>
      </c>
      <c r="J102" s="180">
        <v>68</v>
      </c>
      <c r="K102" s="180">
        <v>74</v>
      </c>
      <c r="L102" s="180">
        <v>88</v>
      </c>
      <c r="M102" s="180">
        <v>92</v>
      </c>
      <c r="N102" s="180">
        <v>92</v>
      </c>
      <c r="O102" s="180">
        <v>113</v>
      </c>
      <c r="P102" s="180">
        <v>111</v>
      </c>
      <c r="Q102" s="180">
        <v>121</v>
      </c>
      <c r="R102" s="180">
        <v>126</v>
      </c>
      <c r="S102" s="180">
        <v>124</v>
      </c>
      <c r="T102" s="180">
        <v>114</v>
      </c>
      <c r="U102" s="180">
        <v>115</v>
      </c>
      <c r="V102" s="180">
        <v>119</v>
      </c>
      <c r="W102" s="180">
        <v>118</v>
      </c>
      <c r="X102" s="180">
        <v>117</v>
      </c>
      <c r="Y102" s="180">
        <v>118</v>
      </c>
      <c r="Z102" s="180">
        <v>115</v>
      </c>
      <c r="AA102" s="180">
        <v>131</v>
      </c>
      <c r="AB102" s="180">
        <v>131</v>
      </c>
      <c r="AC102" s="180">
        <v>741</v>
      </c>
      <c r="AD102" s="180">
        <v>827</v>
      </c>
      <c r="AE102" s="180">
        <v>741</v>
      </c>
      <c r="AF102" s="180">
        <v>775</v>
      </c>
      <c r="AG102" s="180">
        <v>747</v>
      </c>
      <c r="AH102" s="180">
        <v>654</v>
      </c>
      <c r="AI102" s="180">
        <v>594</v>
      </c>
      <c r="AJ102" s="180">
        <v>480</v>
      </c>
      <c r="AK102" s="180">
        <v>387</v>
      </c>
      <c r="AL102" s="180">
        <v>315</v>
      </c>
      <c r="AM102" s="180">
        <v>243</v>
      </c>
      <c r="AN102" s="180">
        <v>167</v>
      </c>
      <c r="AO102" s="180">
        <v>102</v>
      </c>
      <c r="AP102" s="180">
        <v>103</v>
      </c>
      <c r="AQ102" s="180">
        <v>5</v>
      </c>
      <c r="AR102" s="180">
        <v>89</v>
      </c>
      <c r="AS102" s="180">
        <v>91</v>
      </c>
      <c r="AT102" s="180">
        <v>216</v>
      </c>
      <c r="AU102" s="180">
        <v>8870</v>
      </c>
      <c r="AV102" s="180">
        <v>559</v>
      </c>
      <c r="AW102" s="180">
        <v>581</v>
      </c>
      <c r="AX102" s="180">
        <v>4280</v>
      </c>
      <c r="AY102" s="180">
        <v>391</v>
      </c>
      <c r="BA102" s="277">
        <f t="shared" si="174"/>
        <v>386</v>
      </c>
      <c r="BB102" s="277">
        <f t="shared" si="175"/>
        <v>563</v>
      </c>
      <c r="BC102" s="277">
        <f t="shared" si="176"/>
        <v>590</v>
      </c>
      <c r="BD102" s="277">
        <f t="shared" si="177"/>
        <v>612</v>
      </c>
      <c r="BE102" s="277">
        <f t="shared" si="178"/>
        <v>741</v>
      </c>
      <c r="BF102" s="277">
        <f t="shared" si="179"/>
        <v>827</v>
      </c>
      <c r="BG102" s="277">
        <f t="shared" si="180"/>
        <v>741</v>
      </c>
      <c r="BH102" s="277">
        <f t="shared" si="181"/>
        <v>775</v>
      </c>
      <c r="BI102" s="277">
        <f t="shared" si="182"/>
        <v>747</v>
      </c>
      <c r="BJ102" s="277">
        <f t="shared" si="183"/>
        <v>654</v>
      </c>
      <c r="BK102" s="277">
        <f t="shared" si="184"/>
        <v>594</v>
      </c>
      <c r="BL102" s="277">
        <f t="shared" si="185"/>
        <v>480</v>
      </c>
      <c r="BM102" s="277">
        <f t="shared" si="186"/>
        <v>387</v>
      </c>
      <c r="BN102" s="277">
        <f t="shared" si="187"/>
        <v>315</v>
      </c>
      <c r="BO102" s="277">
        <f t="shared" si="188"/>
        <v>243</v>
      </c>
      <c r="BP102" s="277">
        <f t="shared" si="189"/>
        <v>167</v>
      </c>
      <c r="BQ102" s="277">
        <f t="shared" si="190"/>
        <v>205</v>
      </c>
      <c r="BS102" s="131"/>
      <c r="BT102" s="279">
        <f t="shared" si="191"/>
        <v>478</v>
      </c>
      <c r="BU102" s="279">
        <f t="shared" si="192"/>
        <v>1187</v>
      </c>
      <c r="BV102" s="279">
        <f t="shared" si="193"/>
        <v>702</v>
      </c>
      <c r="BW102" s="279">
        <f t="shared" si="194"/>
        <v>1830</v>
      </c>
      <c r="BX102" s="279">
        <f t="shared" si="195"/>
        <v>3991</v>
      </c>
      <c r="BY102" s="279">
        <f t="shared" si="196"/>
        <v>1317</v>
      </c>
    </row>
    <row r="103" spans="2:77" s="97" customFormat="1" x14ac:dyDescent="0.25">
      <c r="B103" s="228" t="s">
        <v>20</v>
      </c>
      <c r="C103" s="226" t="s">
        <v>263</v>
      </c>
      <c r="D103" s="230">
        <v>5898</v>
      </c>
      <c r="E103" s="226" t="s">
        <v>105</v>
      </c>
      <c r="F103" s="227" t="s">
        <v>29</v>
      </c>
      <c r="G103" s="180">
        <v>10409</v>
      </c>
      <c r="H103" s="180">
        <v>551</v>
      </c>
      <c r="I103" s="180">
        <v>74</v>
      </c>
      <c r="J103" s="180">
        <v>79</v>
      </c>
      <c r="K103" s="180">
        <v>85</v>
      </c>
      <c r="L103" s="180">
        <v>101</v>
      </c>
      <c r="M103" s="180">
        <v>107</v>
      </c>
      <c r="N103" s="180">
        <v>105</v>
      </c>
      <c r="O103" s="180">
        <v>129</v>
      </c>
      <c r="P103" s="180">
        <v>128</v>
      </c>
      <c r="Q103" s="180">
        <v>139</v>
      </c>
      <c r="R103" s="180">
        <v>146</v>
      </c>
      <c r="S103" s="180">
        <v>143</v>
      </c>
      <c r="T103" s="180">
        <v>131</v>
      </c>
      <c r="U103" s="180">
        <v>133</v>
      </c>
      <c r="V103" s="180">
        <v>137</v>
      </c>
      <c r="W103" s="180">
        <v>136</v>
      </c>
      <c r="X103" s="180">
        <v>134</v>
      </c>
      <c r="Y103" s="180">
        <v>137</v>
      </c>
      <c r="Z103" s="180">
        <v>132</v>
      </c>
      <c r="AA103" s="180">
        <v>151</v>
      </c>
      <c r="AB103" s="180">
        <v>152</v>
      </c>
      <c r="AC103" s="180">
        <v>854</v>
      </c>
      <c r="AD103" s="180">
        <v>954</v>
      </c>
      <c r="AE103" s="180">
        <v>855</v>
      </c>
      <c r="AF103" s="180">
        <v>893</v>
      </c>
      <c r="AG103" s="180">
        <v>862</v>
      </c>
      <c r="AH103" s="180">
        <v>755</v>
      </c>
      <c r="AI103" s="180">
        <v>684</v>
      </c>
      <c r="AJ103" s="180">
        <v>554</v>
      </c>
      <c r="AK103" s="180">
        <v>447</v>
      </c>
      <c r="AL103" s="180">
        <v>362</v>
      </c>
      <c r="AM103" s="180">
        <v>280</v>
      </c>
      <c r="AN103" s="180">
        <v>193</v>
      </c>
      <c r="AO103" s="180">
        <v>118</v>
      </c>
      <c r="AP103" s="180">
        <v>119</v>
      </c>
      <c r="AQ103" s="180">
        <v>6</v>
      </c>
      <c r="AR103" s="180">
        <v>103</v>
      </c>
      <c r="AS103" s="180">
        <v>106</v>
      </c>
      <c r="AT103" s="180">
        <v>250</v>
      </c>
      <c r="AU103" s="180">
        <v>10226</v>
      </c>
      <c r="AV103" s="180">
        <v>645</v>
      </c>
      <c r="AW103" s="180">
        <v>670</v>
      </c>
      <c r="AX103" s="180">
        <v>4934</v>
      </c>
      <c r="AY103" s="180">
        <v>450</v>
      </c>
      <c r="BA103" s="277">
        <f t="shared" si="174"/>
        <v>446</v>
      </c>
      <c r="BB103" s="277">
        <f t="shared" si="175"/>
        <v>647</v>
      </c>
      <c r="BC103" s="277">
        <f t="shared" si="176"/>
        <v>680</v>
      </c>
      <c r="BD103" s="277">
        <f t="shared" si="177"/>
        <v>706</v>
      </c>
      <c r="BE103" s="277">
        <f t="shared" si="178"/>
        <v>854</v>
      </c>
      <c r="BF103" s="277">
        <f t="shared" si="179"/>
        <v>954</v>
      </c>
      <c r="BG103" s="277">
        <f t="shared" si="180"/>
        <v>855</v>
      </c>
      <c r="BH103" s="277">
        <f t="shared" si="181"/>
        <v>893</v>
      </c>
      <c r="BI103" s="277">
        <f t="shared" si="182"/>
        <v>862</v>
      </c>
      <c r="BJ103" s="277">
        <f t="shared" si="183"/>
        <v>755</v>
      </c>
      <c r="BK103" s="277">
        <f t="shared" si="184"/>
        <v>684</v>
      </c>
      <c r="BL103" s="277">
        <f t="shared" si="185"/>
        <v>554</v>
      </c>
      <c r="BM103" s="277">
        <f t="shared" si="186"/>
        <v>447</v>
      </c>
      <c r="BN103" s="277">
        <f t="shared" si="187"/>
        <v>362</v>
      </c>
      <c r="BO103" s="277">
        <f t="shared" si="188"/>
        <v>280</v>
      </c>
      <c r="BP103" s="277">
        <f t="shared" si="189"/>
        <v>193</v>
      </c>
      <c r="BQ103" s="277">
        <f t="shared" si="190"/>
        <v>237</v>
      </c>
      <c r="BS103" s="131"/>
      <c r="BT103" s="279">
        <f t="shared" si="191"/>
        <v>551</v>
      </c>
      <c r="BU103" s="279">
        <f t="shared" si="192"/>
        <v>1367</v>
      </c>
      <c r="BV103" s="279">
        <f t="shared" si="193"/>
        <v>809</v>
      </c>
      <c r="BW103" s="279">
        <f t="shared" si="194"/>
        <v>2111</v>
      </c>
      <c r="BX103" s="279">
        <f t="shared" si="195"/>
        <v>4603</v>
      </c>
      <c r="BY103" s="279">
        <f t="shared" si="196"/>
        <v>1519</v>
      </c>
    </row>
    <row r="104" spans="2:77" s="97" customFormat="1" x14ac:dyDescent="0.25">
      <c r="B104" s="228" t="s">
        <v>20</v>
      </c>
      <c r="C104" s="226" t="s">
        <v>263</v>
      </c>
      <c r="D104" s="230">
        <v>5902</v>
      </c>
      <c r="E104" s="226" t="s">
        <v>109</v>
      </c>
      <c r="F104" s="227" t="s">
        <v>29</v>
      </c>
      <c r="G104" s="180">
        <v>10832</v>
      </c>
      <c r="H104" s="180">
        <v>574</v>
      </c>
      <c r="I104" s="180">
        <v>77</v>
      </c>
      <c r="J104" s="180">
        <v>82</v>
      </c>
      <c r="K104" s="180">
        <v>89</v>
      </c>
      <c r="L104" s="180">
        <v>105</v>
      </c>
      <c r="M104" s="180">
        <v>111</v>
      </c>
      <c r="N104" s="180">
        <v>110</v>
      </c>
      <c r="O104" s="180">
        <v>135</v>
      </c>
      <c r="P104" s="180">
        <v>132</v>
      </c>
      <c r="Q104" s="180">
        <v>145</v>
      </c>
      <c r="R104" s="180">
        <v>151</v>
      </c>
      <c r="S104" s="180">
        <v>149</v>
      </c>
      <c r="T104" s="180">
        <v>137</v>
      </c>
      <c r="U104" s="180">
        <v>138</v>
      </c>
      <c r="V104" s="180">
        <v>142</v>
      </c>
      <c r="W104" s="180">
        <v>141</v>
      </c>
      <c r="X104" s="180">
        <v>141</v>
      </c>
      <c r="Y104" s="180">
        <v>142</v>
      </c>
      <c r="Z104" s="180">
        <v>138</v>
      </c>
      <c r="AA104" s="180">
        <v>157</v>
      </c>
      <c r="AB104" s="180">
        <v>158</v>
      </c>
      <c r="AC104" s="180">
        <v>889</v>
      </c>
      <c r="AD104" s="180">
        <v>993</v>
      </c>
      <c r="AE104" s="180">
        <v>889</v>
      </c>
      <c r="AF104" s="180">
        <v>930</v>
      </c>
      <c r="AG104" s="180">
        <v>897</v>
      </c>
      <c r="AH104" s="180">
        <v>785</v>
      </c>
      <c r="AI104" s="180">
        <v>712</v>
      </c>
      <c r="AJ104" s="180">
        <v>576</v>
      </c>
      <c r="AK104" s="180">
        <v>465</v>
      </c>
      <c r="AL104" s="180">
        <v>377</v>
      </c>
      <c r="AM104" s="180">
        <v>291</v>
      </c>
      <c r="AN104" s="180">
        <v>201</v>
      </c>
      <c r="AO104" s="180">
        <v>123</v>
      </c>
      <c r="AP104" s="180">
        <v>124</v>
      </c>
      <c r="AQ104" s="180">
        <v>6</v>
      </c>
      <c r="AR104" s="180">
        <v>107</v>
      </c>
      <c r="AS104" s="180">
        <v>109</v>
      </c>
      <c r="AT104" s="180">
        <v>260</v>
      </c>
      <c r="AU104" s="180">
        <v>10642</v>
      </c>
      <c r="AV104" s="180">
        <v>671</v>
      </c>
      <c r="AW104" s="180">
        <v>697</v>
      </c>
      <c r="AX104" s="180">
        <v>5135</v>
      </c>
      <c r="AY104" s="180">
        <v>469</v>
      </c>
      <c r="BA104" s="277">
        <f t="shared" si="174"/>
        <v>464</v>
      </c>
      <c r="BB104" s="277">
        <f t="shared" si="175"/>
        <v>673</v>
      </c>
      <c r="BC104" s="277">
        <f t="shared" si="176"/>
        <v>707</v>
      </c>
      <c r="BD104" s="277">
        <f t="shared" si="177"/>
        <v>736</v>
      </c>
      <c r="BE104" s="277">
        <f t="shared" si="178"/>
        <v>889</v>
      </c>
      <c r="BF104" s="277">
        <f t="shared" si="179"/>
        <v>993</v>
      </c>
      <c r="BG104" s="277">
        <f t="shared" si="180"/>
        <v>889</v>
      </c>
      <c r="BH104" s="277">
        <f t="shared" si="181"/>
        <v>930</v>
      </c>
      <c r="BI104" s="277">
        <f t="shared" si="182"/>
        <v>897</v>
      </c>
      <c r="BJ104" s="277">
        <f t="shared" si="183"/>
        <v>785</v>
      </c>
      <c r="BK104" s="277">
        <f t="shared" si="184"/>
        <v>712</v>
      </c>
      <c r="BL104" s="277">
        <f t="shared" si="185"/>
        <v>576</v>
      </c>
      <c r="BM104" s="277">
        <f t="shared" si="186"/>
        <v>465</v>
      </c>
      <c r="BN104" s="277">
        <f t="shared" si="187"/>
        <v>377</v>
      </c>
      <c r="BO104" s="277">
        <f t="shared" si="188"/>
        <v>291</v>
      </c>
      <c r="BP104" s="277">
        <f t="shared" si="189"/>
        <v>201</v>
      </c>
      <c r="BQ104" s="277">
        <f t="shared" si="190"/>
        <v>247</v>
      </c>
      <c r="BS104" s="131"/>
      <c r="BT104" s="279">
        <f t="shared" si="191"/>
        <v>574</v>
      </c>
      <c r="BU104" s="279">
        <f t="shared" si="192"/>
        <v>1423</v>
      </c>
      <c r="BV104" s="279">
        <f t="shared" si="193"/>
        <v>842</v>
      </c>
      <c r="BW104" s="279">
        <f t="shared" si="194"/>
        <v>2197</v>
      </c>
      <c r="BX104" s="279">
        <f t="shared" si="195"/>
        <v>4789</v>
      </c>
      <c r="BY104" s="279">
        <f t="shared" si="196"/>
        <v>1581</v>
      </c>
    </row>
    <row r="105" spans="2:77" s="97" customFormat="1" x14ac:dyDescent="0.25">
      <c r="B105" s="228" t="s">
        <v>20</v>
      </c>
      <c r="C105" s="226" t="s">
        <v>263</v>
      </c>
      <c r="D105" s="230">
        <v>5900</v>
      </c>
      <c r="E105" s="226" t="s">
        <v>107</v>
      </c>
      <c r="F105" s="227" t="s">
        <v>29</v>
      </c>
      <c r="G105" s="180">
        <v>19055</v>
      </c>
      <c r="H105" s="180">
        <v>1011</v>
      </c>
      <c r="I105" s="180">
        <v>136</v>
      </c>
      <c r="J105" s="180">
        <v>144</v>
      </c>
      <c r="K105" s="180">
        <v>157</v>
      </c>
      <c r="L105" s="180">
        <v>185</v>
      </c>
      <c r="M105" s="180">
        <v>195</v>
      </c>
      <c r="N105" s="180">
        <v>194</v>
      </c>
      <c r="O105" s="180">
        <v>237</v>
      </c>
      <c r="P105" s="180">
        <v>234</v>
      </c>
      <c r="Q105" s="180">
        <v>254</v>
      </c>
      <c r="R105" s="180">
        <v>267</v>
      </c>
      <c r="S105" s="180">
        <v>261</v>
      </c>
      <c r="T105" s="180">
        <v>240</v>
      </c>
      <c r="U105" s="180">
        <v>243</v>
      </c>
      <c r="V105" s="180">
        <v>250</v>
      </c>
      <c r="W105" s="180">
        <v>247</v>
      </c>
      <c r="X105" s="180">
        <v>247</v>
      </c>
      <c r="Y105" s="180">
        <v>250</v>
      </c>
      <c r="Z105" s="180">
        <v>242</v>
      </c>
      <c r="AA105" s="180">
        <v>277</v>
      </c>
      <c r="AB105" s="180">
        <v>277</v>
      </c>
      <c r="AC105" s="180">
        <v>1564</v>
      </c>
      <c r="AD105" s="180">
        <v>1747</v>
      </c>
      <c r="AE105" s="180">
        <v>1565</v>
      </c>
      <c r="AF105" s="180">
        <v>1636</v>
      </c>
      <c r="AG105" s="180">
        <v>1578</v>
      </c>
      <c r="AH105" s="180">
        <v>1381</v>
      </c>
      <c r="AI105" s="180">
        <v>1253</v>
      </c>
      <c r="AJ105" s="180">
        <v>1013</v>
      </c>
      <c r="AK105" s="180">
        <v>818</v>
      </c>
      <c r="AL105" s="180">
        <v>663</v>
      </c>
      <c r="AM105" s="180">
        <v>513</v>
      </c>
      <c r="AN105" s="180">
        <v>353</v>
      </c>
      <c r="AO105" s="180">
        <v>216</v>
      </c>
      <c r="AP105" s="180">
        <v>218</v>
      </c>
      <c r="AQ105" s="180">
        <v>11</v>
      </c>
      <c r="AR105" s="180">
        <v>188</v>
      </c>
      <c r="AS105" s="180">
        <v>193</v>
      </c>
      <c r="AT105" s="180">
        <v>458</v>
      </c>
      <c r="AU105" s="180">
        <v>18725</v>
      </c>
      <c r="AV105" s="180">
        <v>1181</v>
      </c>
      <c r="AW105" s="180">
        <v>1227</v>
      </c>
      <c r="AX105" s="180">
        <v>9035</v>
      </c>
      <c r="AY105" s="180">
        <v>825</v>
      </c>
      <c r="BA105" s="277">
        <f t="shared" si="174"/>
        <v>817</v>
      </c>
      <c r="BB105" s="277">
        <f t="shared" si="175"/>
        <v>1186</v>
      </c>
      <c r="BC105" s="277">
        <f t="shared" si="176"/>
        <v>1241</v>
      </c>
      <c r="BD105" s="277">
        <f t="shared" si="177"/>
        <v>1293</v>
      </c>
      <c r="BE105" s="277">
        <f t="shared" si="178"/>
        <v>1564</v>
      </c>
      <c r="BF105" s="277">
        <f t="shared" si="179"/>
        <v>1747</v>
      </c>
      <c r="BG105" s="277">
        <f t="shared" si="180"/>
        <v>1565</v>
      </c>
      <c r="BH105" s="277">
        <f t="shared" si="181"/>
        <v>1636</v>
      </c>
      <c r="BI105" s="277">
        <f t="shared" si="182"/>
        <v>1578</v>
      </c>
      <c r="BJ105" s="277">
        <f t="shared" si="183"/>
        <v>1381</v>
      </c>
      <c r="BK105" s="277">
        <f t="shared" si="184"/>
        <v>1253</v>
      </c>
      <c r="BL105" s="277">
        <f t="shared" si="185"/>
        <v>1013</v>
      </c>
      <c r="BM105" s="277">
        <f t="shared" si="186"/>
        <v>818</v>
      </c>
      <c r="BN105" s="277">
        <f t="shared" si="187"/>
        <v>663</v>
      </c>
      <c r="BO105" s="277">
        <f t="shared" si="188"/>
        <v>513</v>
      </c>
      <c r="BP105" s="277">
        <f t="shared" si="189"/>
        <v>353</v>
      </c>
      <c r="BQ105" s="277">
        <f t="shared" si="190"/>
        <v>434</v>
      </c>
      <c r="BS105" s="131"/>
      <c r="BT105" s="279">
        <f t="shared" si="191"/>
        <v>1011</v>
      </c>
      <c r="BU105" s="279">
        <f t="shared" si="192"/>
        <v>2504</v>
      </c>
      <c r="BV105" s="279">
        <f t="shared" si="193"/>
        <v>1479</v>
      </c>
      <c r="BW105" s="279">
        <f t="shared" si="194"/>
        <v>3865</v>
      </c>
      <c r="BX105" s="279">
        <f t="shared" si="195"/>
        <v>8426</v>
      </c>
      <c r="BY105" s="279">
        <f t="shared" si="196"/>
        <v>2781</v>
      </c>
    </row>
    <row r="106" spans="2:77" s="97" customFormat="1" x14ac:dyDescent="0.25">
      <c r="B106" s="228" t="s">
        <v>20</v>
      </c>
      <c r="C106" s="226" t="s">
        <v>263</v>
      </c>
      <c r="D106" s="230">
        <v>6735</v>
      </c>
      <c r="E106" s="226" t="s">
        <v>110</v>
      </c>
      <c r="F106" s="227" t="s">
        <v>27</v>
      </c>
      <c r="G106" s="180">
        <v>9970</v>
      </c>
      <c r="H106" s="180">
        <v>529</v>
      </c>
      <c r="I106" s="180">
        <v>71</v>
      </c>
      <c r="J106" s="180">
        <v>75</v>
      </c>
      <c r="K106" s="180">
        <v>82</v>
      </c>
      <c r="L106" s="180">
        <v>97</v>
      </c>
      <c r="M106" s="180">
        <v>103</v>
      </c>
      <c r="N106" s="180">
        <v>101</v>
      </c>
      <c r="O106" s="180">
        <v>124</v>
      </c>
      <c r="P106" s="180">
        <v>123</v>
      </c>
      <c r="Q106" s="180">
        <v>133</v>
      </c>
      <c r="R106" s="180">
        <v>140</v>
      </c>
      <c r="S106" s="180">
        <v>136</v>
      </c>
      <c r="T106" s="180">
        <v>125</v>
      </c>
      <c r="U106" s="180">
        <v>128</v>
      </c>
      <c r="V106" s="180">
        <v>131</v>
      </c>
      <c r="W106" s="180">
        <v>129</v>
      </c>
      <c r="X106" s="180">
        <v>129</v>
      </c>
      <c r="Y106" s="180">
        <v>131</v>
      </c>
      <c r="Z106" s="180">
        <v>127</v>
      </c>
      <c r="AA106" s="180">
        <v>145</v>
      </c>
      <c r="AB106" s="180">
        <v>145</v>
      </c>
      <c r="AC106" s="180">
        <v>818</v>
      </c>
      <c r="AD106" s="180">
        <v>914</v>
      </c>
      <c r="AE106" s="180">
        <v>818</v>
      </c>
      <c r="AF106" s="180">
        <v>856</v>
      </c>
      <c r="AG106" s="180">
        <v>825</v>
      </c>
      <c r="AH106" s="180">
        <v>723</v>
      </c>
      <c r="AI106" s="180">
        <v>656</v>
      </c>
      <c r="AJ106" s="180">
        <v>530</v>
      </c>
      <c r="AK106" s="180">
        <v>428</v>
      </c>
      <c r="AL106" s="180">
        <v>347</v>
      </c>
      <c r="AM106" s="180">
        <v>268</v>
      </c>
      <c r="AN106" s="180">
        <v>185</v>
      </c>
      <c r="AO106" s="180">
        <v>113</v>
      </c>
      <c r="AP106" s="180">
        <v>114</v>
      </c>
      <c r="AQ106" s="180">
        <v>5</v>
      </c>
      <c r="AR106" s="180">
        <v>99</v>
      </c>
      <c r="AS106" s="180">
        <v>100</v>
      </c>
      <c r="AT106" s="180">
        <v>239</v>
      </c>
      <c r="AU106" s="180">
        <v>9793</v>
      </c>
      <c r="AV106" s="180">
        <v>618</v>
      </c>
      <c r="AW106" s="180">
        <v>642</v>
      </c>
      <c r="AX106" s="180">
        <v>4725</v>
      </c>
      <c r="AY106" s="180">
        <v>431</v>
      </c>
      <c r="BA106" s="277">
        <f t="shared" si="174"/>
        <v>428</v>
      </c>
      <c r="BB106" s="277">
        <f t="shared" si="175"/>
        <v>621</v>
      </c>
      <c r="BC106" s="277">
        <f t="shared" si="176"/>
        <v>649</v>
      </c>
      <c r="BD106" s="277">
        <f t="shared" si="177"/>
        <v>677</v>
      </c>
      <c r="BE106" s="277">
        <f t="shared" si="178"/>
        <v>818</v>
      </c>
      <c r="BF106" s="277">
        <f t="shared" si="179"/>
        <v>914</v>
      </c>
      <c r="BG106" s="277">
        <f t="shared" si="180"/>
        <v>818</v>
      </c>
      <c r="BH106" s="277">
        <f t="shared" si="181"/>
        <v>856</v>
      </c>
      <c r="BI106" s="277">
        <f t="shared" si="182"/>
        <v>825</v>
      </c>
      <c r="BJ106" s="277">
        <f t="shared" si="183"/>
        <v>723</v>
      </c>
      <c r="BK106" s="277">
        <f t="shared" si="184"/>
        <v>656</v>
      </c>
      <c r="BL106" s="277">
        <f t="shared" si="185"/>
        <v>530</v>
      </c>
      <c r="BM106" s="277">
        <f t="shared" si="186"/>
        <v>428</v>
      </c>
      <c r="BN106" s="277">
        <f t="shared" si="187"/>
        <v>347</v>
      </c>
      <c r="BO106" s="277">
        <f t="shared" si="188"/>
        <v>268</v>
      </c>
      <c r="BP106" s="277">
        <f t="shared" si="189"/>
        <v>185</v>
      </c>
      <c r="BQ106" s="277">
        <f t="shared" si="190"/>
        <v>227</v>
      </c>
      <c r="BS106" s="131"/>
      <c r="BT106" s="279">
        <f t="shared" si="191"/>
        <v>529</v>
      </c>
      <c r="BU106" s="279">
        <f t="shared" si="192"/>
        <v>1310</v>
      </c>
      <c r="BV106" s="279">
        <f t="shared" si="193"/>
        <v>775</v>
      </c>
      <c r="BW106" s="279">
        <f t="shared" si="194"/>
        <v>2022</v>
      </c>
      <c r="BX106" s="279">
        <f t="shared" si="195"/>
        <v>4408</v>
      </c>
      <c r="BY106" s="279">
        <f t="shared" si="196"/>
        <v>1455</v>
      </c>
    </row>
    <row r="107" spans="2:77" s="97" customFormat="1" x14ac:dyDescent="0.25">
      <c r="B107" s="228" t="s">
        <v>20</v>
      </c>
      <c r="C107" s="226" t="s">
        <v>263</v>
      </c>
      <c r="D107" s="230">
        <v>10093</v>
      </c>
      <c r="E107" s="226" t="s">
        <v>103</v>
      </c>
      <c r="F107" s="227" t="s">
        <v>27</v>
      </c>
      <c r="G107" s="180">
        <v>9607</v>
      </c>
      <c r="H107" s="180">
        <v>508</v>
      </c>
      <c r="I107" s="180">
        <v>68</v>
      </c>
      <c r="J107" s="180">
        <v>72</v>
      </c>
      <c r="K107" s="180">
        <v>79</v>
      </c>
      <c r="L107" s="180">
        <v>94</v>
      </c>
      <c r="M107" s="180">
        <v>98</v>
      </c>
      <c r="N107" s="180">
        <v>97</v>
      </c>
      <c r="O107" s="180">
        <v>120</v>
      </c>
      <c r="P107" s="180">
        <v>117</v>
      </c>
      <c r="Q107" s="180">
        <v>128</v>
      </c>
      <c r="R107" s="180">
        <v>135</v>
      </c>
      <c r="S107" s="180">
        <v>131</v>
      </c>
      <c r="T107" s="180">
        <v>121</v>
      </c>
      <c r="U107" s="180">
        <v>123</v>
      </c>
      <c r="V107" s="180">
        <v>126</v>
      </c>
      <c r="W107" s="180">
        <v>125</v>
      </c>
      <c r="X107" s="180">
        <v>124</v>
      </c>
      <c r="Y107" s="180">
        <v>126</v>
      </c>
      <c r="Z107" s="180">
        <v>122</v>
      </c>
      <c r="AA107" s="180">
        <v>139</v>
      </c>
      <c r="AB107" s="180">
        <v>140</v>
      </c>
      <c r="AC107" s="180">
        <v>789</v>
      </c>
      <c r="AD107" s="180">
        <v>881</v>
      </c>
      <c r="AE107" s="180">
        <v>789</v>
      </c>
      <c r="AF107" s="180">
        <v>825</v>
      </c>
      <c r="AG107" s="180">
        <v>796</v>
      </c>
      <c r="AH107" s="180">
        <v>697</v>
      </c>
      <c r="AI107" s="180">
        <v>632</v>
      </c>
      <c r="AJ107" s="180">
        <v>511</v>
      </c>
      <c r="AK107" s="180">
        <v>413</v>
      </c>
      <c r="AL107" s="180">
        <v>334</v>
      </c>
      <c r="AM107" s="180">
        <v>258</v>
      </c>
      <c r="AN107" s="180">
        <v>178</v>
      </c>
      <c r="AO107" s="180">
        <v>109</v>
      </c>
      <c r="AP107" s="180">
        <v>110</v>
      </c>
      <c r="AQ107" s="180">
        <v>6</v>
      </c>
      <c r="AR107" s="180">
        <v>95</v>
      </c>
      <c r="AS107" s="180">
        <v>97</v>
      </c>
      <c r="AT107" s="180">
        <v>230</v>
      </c>
      <c r="AU107" s="180">
        <v>9440</v>
      </c>
      <c r="AV107" s="180">
        <v>595</v>
      </c>
      <c r="AW107" s="180">
        <v>619</v>
      </c>
      <c r="AX107" s="180">
        <v>4555</v>
      </c>
      <c r="AY107" s="180">
        <v>416</v>
      </c>
      <c r="BA107" s="277">
        <f t="shared" si="174"/>
        <v>411</v>
      </c>
      <c r="BB107" s="277">
        <f t="shared" si="175"/>
        <v>597</v>
      </c>
      <c r="BC107" s="277">
        <f t="shared" si="176"/>
        <v>626</v>
      </c>
      <c r="BD107" s="277">
        <f t="shared" si="177"/>
        <v>651</v>
      </c>
      <c r="BE107" s="277">
        <f t="shared" si="178"/>
        <v>789</v>
      </c>
      <c r="BF107" s="277">
        <f t="shared" si="179"/>
        <v>881</v>
      </c>
      <c r="BG107" s="277">
        <f t="shared" si="180"/>
        <v>789</v>
      </c>
      <c r="BH107" s="277">
        <f t="shared" si="181"/>
        <v>825</v>
      </c>
      <c r="BI107" s="277">
        <f t="shared" si="182"/>
        <v>796</v>
      </c>
      <c r="BJ107" s="277">
        <f t="shared" si="183"/>
        <v>697</v>
      </c>
      <c r="BK107" s="277">
        <f t="shared" si="184"/>
        <v>632</v>
      </c>
      <c r="BL107" s="277">
        <f t="shared" si="185"/>
        <v>511</v>
      </c>
      <c r="BM107" s="277">
        <f t="shared" si="186"/>
        <v>413</v>
      </c>
      <c r="BN107" s="277">
        <f t="shared" si="187"/>
        <v>334</v>
      </c>
      <c r="BO107" s="277">
        <f t="shared" si="188"/>
        <v>258</v>
      </c>
      <c r="BP107" s="277">
        <f t="shared" si="189"/>
        <v>178</v>
      </c>
      <c r="BQ107" s="277">
        <f t="shared" si="190"/>
        <v>219</v>
      </c>
      <c r="BS107" s="131"/>
      <c r="BT107" s="279">
        <f t="shared" si="191"/>
        <v>508</v>
      </c>
      <c r="BU107" s="279">
        <f t="shared" si="192"/>
        <v>1260</v>
      </c>
      <c r="BV107" s="279">
        <f t="shared" si="193"/>
        <v>746</v>
      </c>
      <c r="BW107" s="279">
        <f t="shared" si="194"/>
        <v>1949</v>
      </c>
      <c r="BX107" s="279">
        <f t="shared" si="195"/>
        <v>4250</v>
      </c>
      <c r="BY107" s="279">
        <f t="shared" si="196"/>
        <v>1402</v>
      </c>
    </row>
    <row r="108" spans="2:77" s="97" customFormat="1" ht="15.75" thickBot="1" x14ac:dyDescent="0.3">
      <c r="B108" s="153" t="s">
        <v>20</v>
      </c>
      <c r="C108" s="150" t="s">
        <v>263</v>
      </c>
      <c r="D108" s="159">
        <v>5899</v>
      </c>
      <c r="E108" s="150" t="s">
        <v>106</v>
      </c>
      <c r="F108" s="155" t="s">
        <v>27</v>
      </c>
      <c r="G108" s="180">
        <v>22413</v>
      </c>
      <c r="H108" s="180">
        <v>1189</v>
      </c>
      <c r="I108" s="180">
        <v>160</v>
      </c>
      <c r="J108" s="180">
        <v>169</v>
      </c>
      <c r="K108" s="180">
        <v>184</v>
      </c>
      <c r="L108" s="180">
        <v>218</v>
      </c>
      <c r="M108" s="180">
        <v>230</v>
      </c>
      <c r="N108" s="180">
        <v>228</v>
      </c>
      <c r="O108" s="180">
        <v>278</v>
      </c>
      <c r="P108" s="180">
        <v>275</v>
      </c>
      <c r="Q108" s="180">
        <v>300</v>
      </c>
      <c r="R108" s="180">
        <v>314</v>
      </c>
      <c r="S108" s="180">
        <v>308</v>
      </c>
      <c r="T108" s="180">
        <v>282</v>
      </c>
      <c r="U108" s="180">
        <v>286</v>
      </c>
      <c r="V108" s="180">
        <v>294</v>
      </c>
      <c r="W108" s="180">
        <v>291</v>
      </c>
      <c r="X108" s="180">
        <v>290</v>
      </c>
      <c r="Y108" s="180">
        <v>295</v>
      </c>
      <c r="Z108" s="180">
        <v>284</v>
      </c>
      <c r="AA108" s="180">
        <v>325</v>
      </c>
      <c r="AB108" s="180">
        <v>326</v>
      </c>
      <c r="AC108" s="180">
        <v>1839</v>
      </c>
      <c r="AD108" s="180">
        <v>2055</v>
      </c>
      <c r="AE108" s="180">
        <v>1841</v>
      </c>
      <c r="AF108" s="180">
        <v>1925</v>
      </c>
      <c r="AG108" s="180">
        <v>1855</v>
      </c>
      <c r="AH108" s="180">
        <v>1624</v>
      </c>
      <c r="AI108" s="180">
        <v>1475</v>
      </c>
      <c r="AJ108" s="180">
        <v>1192</v>
      </c>
      <c r="AK108" s="180">
        <v>962</v>
      </c>
      <c r="AL108" s="180">
        <v>780</v>
      </c>
      <c r="AM108" s="180">
        <v>602</v>
      </c>
      <c r="AN108" s="180">
        <v>416</v>
      </c>
      <c r="AO108" s="180">
        <v>254</v>
      </c>
      <c r="AP108" s="180">
        <v>256</v>
      </c>
      <c r="AQ108" s="180">
        <v>13</v>
      </c>
      <c r="AR108" s="180">
        <v>222</v>
      </c>
      <c r="AS108" s="180">
        <v>226</v>
      </c>
      <c r="AT108" s="180">
        <v>537</v>
      </c>
      <c r="AU108" s="180">
        <v>22022</v>
      </c>
      <c r="AV108" s="180">
        <v>1389</v>
      </c>
      <c r="AW108" s="180">
        <v>1443</v>
      </c>
      <c r="AX108" s="180">
        <v>10626</v>
      </c>
      <c r="AY108" s="180">
        <v>970</v>
      </c>
      <c r="BA108" s="277">
        <f t="shared" si="174"/>
        <v>961</v>
      </c>
      <c r="BB108" s="277">
        <f t="shared" si="175"/>
        <v>1395</v>
      </c>
      <c r="BC108" s="277">
        <f t="shared" si="176"/>
        <v>1461</v>
      </c>
      <c r="BD108" s="277">
        <f t="shared" si="177"/>
        <v>1520</v>
      </c>
      <c r="BE108" s="277">
        <f t="shared" si="178"/>
        <v>1839</v>
      </c>
      <c r="BF108" s="277">
        <f t="shared" si="179"/>
        <v>2055</v>
      </c>
      <c r="BG108" s="277">
        <f t="shared" si="180"/>
        <v>1841</v>
      </c>
      <c r="BH108" s="277">
        <f t="shared" si="181"/>
        <v>1925</v>
      </c>
      <c r="BI108" s="277">
        <f t="shared" si="182"/>
        <v>1855</v>
      </c>
      <c r="BJ108" s="277">
        <f t="shared" si="183"/>
        <v>1624</v>
      </c>
      <c r="BK108" s="277">
        <f t="shared" si="184"/>
        <v>1475</v>
      </c>
      <c r="BL108" s="277">
        <f t="shared" si="185"/>
        <v>1192</v>
      </c>
      <c r="BM108" s="277">
        <f t="shared" si="186"/>
        <v>962</v>
      </c>
      <c r="BN108" s="277">
        <f t="shared" si="187"/>
        <v>780</v>
      </c>
      <c r="BO108" s="277">
        <f t="shared" si="188"/>
        <v>602</v>
      </c>
      <c r="BP108" s="277">
        <f t="shared" si="189"/>
        <v>416</v>
      </c>
      <c r="BQ108" s="277">
        <f t="shared" si="190"/>
        <v>510</v>
      </c>
      <c r="BS108" s="131"/>
      <c r="BT108" s="279">
        <f t="shared" si="191"/>
        <v>1189</v>
      </c>
      <c r="BU108" s="279">
        <f t="shared" si="192"/>
        <v>2946</v>
      </c>
      <c r="BV108" s="279">
        <f t="shared" si="193"/>
        <v>1740</v>
      </c>
      <c r="BW108" s="279">
        <f t="shared" si="194"/>
        <v>4545</v>
      </c>
      <c r="BX108" s="279">
        <f t="shared" si="195"/>
        <v>9912</v>
      </c>
      <c r="BY108" s="279">
        <f t="shared" si="196"/>
        <v>3270</v>
      </c>
    </row>
    <row r="109" spans="2:77" s="101" customFormat="1" x14ac:dyDescent="0.25">
      <c r="B109" s="181" t="s">
        <v>261</v>
      </c>
      <c r="C109" s="20"/>
      <c r="D109" s="118"/>
      <c r="E109" s="20"/>
      <c r="F109" s="95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</row>
    <row r="110" spans="2:77" s="97" customFormat="1" x14ac:dyDescent="0.25">
      <c r="B110" s="181" t="s">
        <v>251</v>
      </c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114"/>
    </row>
    <row r="111" spans="2:77" s="97" customFormat="1" x14ac:dyDescent="0.25">
      <c r="B111" s="181" t="s">
        <v>252</v>
      </c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114"/>
    </row>
    <row r="112" spans="2:77" s="97" customFormat="1" x14ac:dyDescent="0.25">
      <c r="B112" s="55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114"/>
    </row>
    <row r="113" spans="2:51" s="101" customFormat="1" x14ac:dyDescent="0.25">
      <c r="B113" s="2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</row>
    <row r="114" spans="2:51" s="101" customFormat="1" x14ac:dyDescent="0.25">
      <c r="B114" s="2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</row>
    <row r="115" spans="2:51" s="101" customFormat="1" ht="15.75" thickBot="1" x14ac:dyDescent="0.3">
      <c r="B115" s="2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</row>
    <row r="116" spans="2:51" s="97" customFormat="1" ht="15.75" thickBot="1" x14ac:dyDescent="0.3">
      <c r="B116" s="101"/>
      <c r="C116" s="121"/>
      <c r="D116" s="101"/>
      <c r="E116" s="390" t="s">
        <v>249</v>
      </c>
      <c r="F116" s="391"/>
      <c r="G116" s="385" t="s">
        <v>154</v>
      </c>
      <c r="H116" s="385" t="s">
        <v>250</v>
      </c>
      <c r="I116" s="366" t="s">
        <v>219</v>
      </c>
      <c r="J116" s="367"/>
      <c r="K116" s="367"/>
      <c r="L116" s="367"/>
      <c r="M116" s="367"/>
      <c r="N116" s="367"/>
      <c r="O116" s="367"/>
      <c r="P116" s="367"/>
      <c r="Q116" s="367"/>
      <c r="R116" s="367"/>
      <c r="S116" s="367"/>
      <c r="T116" s="367"/>
      <c r="U116" s="367"/>
      <c r="V116" s="367"/>
      <c r="W116" s="367"/>
      <c r="X116" s="367"/>
      <c r="Y116" s="367"/>
      <c r="Z116" s="367"/>
      <c r="AA116" s="367"/>
      <c r="AB116" s="368"/>
      <c r="AC116" s="369" t="s">
        <v>135</v>
      </c>
      <c r="AD116" s="370"/>
      <c r="AE116" s="370"/>
      <c r="AF116" s="370"/>
      <c r="AG116" s="370"/>
      <c r="AH116" s="370"/>
      <c r="AI116" s="370"/>
      <c r="AJ116" s="370"/>
      <c r="AK116" s="370"/>
      <c r="AL116" s="370"/>
      <c r="AM116" s="370"/>
      <c r="AN116" s="370"/>
      <c r="AO116" s="370"/>
      <c r="AP116" s="454"/>
      <c r="AQ116" s="387" t="s">
        <v>220</v>
      </c>
      <c r="AR116" s="388"/>
      <c r="AS116" s="461"/>
      <c r="AT116" s="358" t="s">
        <v>221</v>
      </c>
      <c r="AU116" s="360" t="s">
        <v>222</v>
      </c>
      <c r="AV116" s="362" t="s">
        <v>223</v>
      </c>
      <c r="AW116" s="363"/>
      <c r="AX116" s="364"/>
      <c r="AY116" s="360" t="s">
        <v>224</v>
      </c>
    </row>
    <row r="117" spans="2:51" s="97" customFormat="1" ht="15.75" thickBot="1" x14ac:dyDescent="0.3">
      <c r="B117" s="101"/>
      <c r="C117" s="121"/>
      <c r="D117" s="101"/>
      <c r="E117" s="392"/>
      <c r="F117" s="393"/>
      <c r="G117" s="386"/>
      <c r="H117" s="386"/>
      <c r="I117" s="102" t="s">
        <v>225</v>
      </c>
      <c r="J117" s="103">
        <v>1</v>
      </c>
      <c r="K117" s="104">
        <v>2</v>
      </c>
      <c r="L117" s="104">
        <v>3</v>
      </c>
      <c r="M117" s="105">
        <v>4</v>
      </c>
      <c r="N117" s="104">
        <v>5</v>
      </c>
      <c r="O117" s="104">
        <v>6</v>
      </c>
      <c r="P117" s="103">
        <v>7</v>
      </c>
      <c r="Q117" s="104">
        <v>8</v>
      </c>
      <c r="R117" s="105">
        <v>9</v>
      </c>
      <c r="S117" s="104">
        <v>10</v>
      </c>
      <c r="T117" s="103">
        <v>11</v>
      </c>
      <c r="U117" s="104">
        <v>12</v>
      </c>
      <c r="V117" s="104">
        <v>13</v>
      </c>
      <c r="W117" s="105">
        <v>14</v>
      </c>
      <c r="X117" s="104">
        <v>15</v>
      </c>
      <c r="Y117" s="103">
        <v>16</v>
      </c>
      <c r="Z117" s="104">
        <v>17</v>
      </c>
      <c r="AA117" s="104">
        <v>18</v>
      </c>
      <c r="AB117" s="105">
        <v>19</v>
      </c>
      <c r="AC117" s="106" t="s">
        <v>226</v>
      </c>
      <c r="AD117" s="107" t="s">
        <v>227</v>
      </c>
      <c r="AE117" s="106" t="s">
        <v>228</v>
      </c>
      <c r="AF117" s="107" t="s">
        <v>229</v>
      </c>
      <c r="AG117" s="106" t="s">
        <v>230</v>
      </c>
      <c r="AH117" s="107" t="s">
        <v>231</v>
      </c>
      <c r="AI117" s="106" t="s">
        <v>232</v>
      </c>
      <c r="AJ117" s="107" t="s">
        <v>233</v>
      </c>
      <c r="AK117" s="106" t="s">
        <v>234</v>
      </c>
      <c r="AL117" s="107" t="s">
        <v>235</v>
      </c>
      <c r="AM117" s="106" t="s">
        <v>236</v>
      </c>
      <c r="AN117" s="107" t="s">
        <v>237</v>
      </c>
      <c r="AO117" s="106" t="s">
        <v>238</v>
      </c>
      <c r="AP117" s="237" t="s">
        <v>258</v>
      </c>
      <c r="AQ117" s="108" t="s">
        <v>239</v>
      </c>
      <c r="AR117" s="109" t="s">
        <v>240</v>
      </c>
      <c r="AS117" s="110" t="s">
        <v>241</v>
      </c>
      <c r="AT117" s="359"/>
      <c r="AU117" s="361"/>
      <c r="AV117" s="111" t="s">
        <v>242</v>
      </c>
      <c r="AW117" s="112" t="s">
        <v>243</v>
      </c>
      <c r="AX117" s="113" t="s">
        <v>244</v>
      </c>
      <c r="AY117" s="365"/>
    </row>
    <row r="118" spans="2:51" ht="15" customHeight="1" x14ac:dyDescent="0.25">
      <c r="B118" s="101"/>
      <c r="C118" s="122"/>
      <c r="D118" s="101"/>
      <c r="E118" s="407" t="s">
        <v>12</v>
      </c>
      <c r="F118" s="408"/>
      <c r="G118" s="116">
        <f>SUM(G119:G125)</f>
        <v>905040</v>
      </c>
      <c r="H118" s="116">
        <f>+I118+J118+K118+L118+M118+N118</f>
        <v>68840</v>
      </c>
      <c r="I118" s="116">
        <f>SUM(I119:I125)</f>
        <v>9308</v>
      </c>
      <c r="J118" s="116">
        <f t="shared" ref="J118:AY118" si="197">SUM(J119:J125)</f>
        <v>10285</v>
      </c>
      <c r="K118" s="116">
        <f t="shared" si="197"/>
        <v>11274</v>
      </c>
      <c r="L118" s="116">
        <f t="shared" si="197"/>
        <v>12199</v>
      </c>
      <c r="M118" s="116">
        <f t="shared" si="197"/>
        <v>12759</v>
      </c>
      <c r="N118" s="116">
        <f t="shared" si="197"/>
        <v>13015</v>
      </c>
      <c r="O118" s="116">
        <f t="shared" si="197"/>
        <v>10748</v>
      </c>
      <c r="P118" s="116">
        <f t="shared" si="197"/>
        <v>10659</v>
      </c>
      <c r="Q118" s="116">
        <f t="shared" si="197"/>
        <v>10738</v>
      </c>
      <c r="R118" s="116">
        <f t="shared" si="197"/>
        <v>11200</v>
      </c>
      <c r="S118" s="116">
        <f t="shared" si="197"/>
        <v>11264</v>
      </c>
      <c r="T118" s="116">
        <f t="shared" si="197"/>
        <v>11365</v>
      </c>
      <c r="U118" s="116">
        <f t="shared" si="197"/>
        <v>11419</v>
      </c>
      <c r="V118" s="116">
        <f t="shared" si="197"/>
        <v>11277</v>
      </c>
      <c r="W118" s="116">
        <f t="shared" si="197"/>
        <v>11449</v>
      </c>
      <c r="X118" s="116">
        <f t="shared" si="197"/>
        <v>11555</v>
      </c>
      <c r="Y118" s="116">
        <f t="shared" si="197"/>
        <v>11571</v>
      </c>
      <c r="Z118" s="116">
        <f t="shared" si="197"/>
        <v>11729</v>
      </c>
      <c r="AA118" s="116">
        <f t="shared" si="197"/>
        <v>12376</v>
      </c>
      <c r="AB118" s="116">
        <f t="shared" si="197"/>
        <v>12970</v>
      </c>
      <c r="AC118" s="116">
        <f t="shared" si="197"/>
        <v>73579</v>
      </c>
      <c r="AD118" s="116">
        <f t="shared" si="197"/>
        <v>78853</v>
      </c>
      <c r="AE118" s="116">
        <f t="shared" si="197"/>
        <v>71661</v>
      </c>
      <c r="AF118" s="116">
        <f t="shared" si="197"/>
        <v>70566</v>
      </c>
      <c r="AG118" s="116">
        <f t="shared" si="197"/>
        <v>68542</v>
      </c>
      <c r="AH118" s="116">
        <f t="shared" si="197"/>
        <v>64702</v>
      </c>
      <c r="AI118" s="116">
        <f t="shared" si="197"/>
        <v>59252</v>
      </c>
      <c r="AJ118" s="116">
        <f t="shared" si="197"/>
        <v>50707</v>
      </c>
      <c r="AK118" s="116">
        <f t="shared" si="197"/>
        <v>41324</v>
      </c>
      <c r="AL118" s="116">
        <f t="shared" si="197"/>
        <v>33394</v>
      </c>
      <c r="AM118" s="116">
        <f t="shared" si="197"/>
        <v>24979</v>
      </c>
      <c r="AN118" s="116">
        <f t="shared" si="197"/>
        <v>17005</v>
      </c>
      <c r="AO118" s="116">
        <f t="shared" si="197"/>
        <v>10538</v>
      </c>
      <c r="AP118" s="158">
        <f t="shared" ref="AP118" si="198">SUM(AP119:AP125)</f>
        <v>10778</v>
      </c>
      <c r="AQ118" s="116">
        <f t="shared" si="197"/>
        <v>643</v>
      </c>
      <c r="AR118" s="116">
        <f t="shared" si="197"/>
        <v>7669</v>
      </c>
      <c r="AS118" s="116">
        <f t="shared" si="197"/>
        <v>7800</v>
      </c>
      <c r="AT118" s="116">
        <f t="shared" si="197"/>
        <v>17734</v>
      </c>
      <c r="AU118" s="116">
        <f t="shared" si="197"/>
        <v>906550</v>
      </c>
      <c r="AV118" s="116">
        <f t="shared" si="197"/>
        <v>56774</v>
      </c>
      <c r="AW118" s="116">
        <f t="shared" si="197"/>
        <v>60201</v>
      </c>
      <c r="AX118" s="116">
        <f t="shared" si="197"/>
        <v>427903</v>
      </c>
      <c r="AY118" s="123">
        <f t="shared" si="197"/>
        <v>36433</v>
      </c>
    </row>
    <row r="119" spans="2:51" x14ac:dyDescent="0.25">
      <c r="B119" s="101"/>
      <c r="C119" s="122"/>
      <c r="D119" s="101"/>
      <c r="E119" s="403" t="s">
        <v>17</v>
      </c>
      <c r="F119" s="404"/>
      <c r="G119" s="115">
        <f>SUM(I119:AP119)</f>
        <v>120850</v>
      </c>
      <c r="H119" s="116">
        <f t="shared" ref="H119:H125" si="199">+I119+J119+K119+L119+M119+N119</f>
        <v>9940</v>
      </c>
      <c r="I119" s="115">
        <f>SUM(I19:I29)</f>
        <v>1410</v>
      </c>
      <c r="J119" s="115">
        <f t="shared" ref="J119:AY119" si="200">SUM(J19:J29)</f>
        <v>1527</v>
      </c>
      <c r="K119" s="115">
        <f t="shared" si="200"/>
        <v>1616</v>
      </c>
      <c r="L119" s="115">
        <f t="shared" si="200"/>
        <v>1727</v>
      </c>
      <c r="M119" s="115">
        <f t="shared" si="200"/>
        <v>1798</v>
      </c>
      <c r="N119" s="115">
        <f t="shared" si="200"/>
        <v>1862</v>
      </c>
      <c r="O119" s="115">
        <f t="shared" si="200"/>
        <v>1507</v>
      </c>
      <c r="P119" s="115">
        <f t="shared" si="200"/>
        <v>1446</v>
      </c>
      <c r="Q119" s="115">
        <f t="shared" si="200"/>
        <v>1431</v>
      </c>
      <c r="R119" s="115">
        <f t="shared" si="200"/>
        <v>1486</v>
      </c>
      <c r="S119" s="115">
        <f t="shared" si="200"/>
        <v>1520</v>
      </c>
      <c r="T119" s="115">
        <f t="shared" si="200"/>
        <v>1548</v>
      </c>
      <c r="U119" s="115">
        <f t="shared" si="200"/>
        <v>1510</v>
      </c>
      <c r="V119" s="115">
        <f t="shared" si="200"/>
        <v>1447</v>
      </c>
      <c r="W119" s="115">
        <f t="shared" si="200"/>
        <v>1534</v>
      </c>
      <c r="X119" s="115">
        <f t="shared" si="200"/>
        <v>1566</v>
      </c>
      <c r="Y119" s="115">
        <f t="shared" si="200"/>
        <v>1553</v>
      </c>
      <c r="Z119" s="115">
        <f t="shared" si="200"/>
        <v>1659</v>
      </c>
      <c r="AA119" s="115">
        <f t="shared" si="200"/>
        <v>1643</v>
      </c>
      <c r="AB119" s="115">
        <f t="shared" si="200"/>
        <v>1725</v>
      </c>
      <c r="AC119" s="115">
        <f t="shared" si="200"/>
        <v>10006</v>
      </c>
      <c r="AD119" s="115">
        <f t="shared" si="200"/>
        <v>10403</v>
      </c>
      <c r="AE119" s="115">
        <f t="shared" si="200"/>
        <v>9725</v>
      </c>
      <c r="AF119" s="115">
        <f t="shared" si="200"/>
        <v>9479</v>
      </c>
      <c r="AG119" s="115">
        <f t="shared" si="200"/>
        <v>8965</v>
      </c>
      <c r="AH119" s="115">
        <f t="shared" si="200"/>
        <v>8513</v>
      </c>
      <c r="AI119" s="115">
        <f t="shared" si="200"/>
        <v>7746</v>
      </c>
      <c r="AJ119" s="115">
        <f t="shared" si="200"/>
        <v>6409</v>
      </c>
      <c r="AK119" s="115">
        <f t="shared" si="200"/>
        <v>5357</v>
      </c>
      <c r="AL119" s="115">
        <f t="shared" si="200"/>
        <v>4229</v>
      </c>
      <c r="AM119" s="115">
        <f t="shared" si="200"/>
        <v>3191</v>
      </c>
      <c r="AN119" s="115">
        <f t="shared" si="200"/>
        <v>2253</v>
      </c>
      <c r="AO119" s="115">
        <f t="shared" si="200"/>
        <v>1506</v>
      </c>
      <c r="AP119" s="230">
        <f t="shared" ref="AP119" si="201">SUM(AP19:AP29)</f>
        <v>1553</v>
      </c>
      <c r="AQ119" s="115">
        <f t="shared" si="200"/>
        <v>99</v>
      </c>
      <c r="AR119" s="115">
        <f t="shared" si="200"/>
        <v>775</v>
      </c>
      <c r="AS119" s="115">
        <f t="shared" si="200"/>
        <v>834</v>
      </c>
      <c r="AT119" s="115">
        <f t="shared" si="200"/>
        <v>1971</v>
      </c>
      <c r="AU119" s="115">
        <f t="shared" si="200"/>
        <v>120242</v>
      </c>
      <c r="AV119" s="115">
        <f t="shared" si="200"/>
        <v>7559</v>
      </c>
      <c r="AW119" s="115">
        <f t="shared" si="200"/>
        <v>8146</v>
      </c>
      <c r="AX119" s="115">
        <f t="shared" si="200"/>
        <v>57091</v>
      </c>
      <c r="AY119" s="124">
        <f t="shared" si="200"/>
        <v>4632</v>
      </c>
    </row>
    <row r="120" spans="2:51" x14ac:dyDescent="0.25">
      <c r="B120" s="101"/>
      <c r="C120" s="122"/>
      <c r="D120" s="101"/>
      <c r="E120" s="403" t="s">
        <v>23</v>
      </c>
      <c r="F120" s="404"/>
      <c r="G120" s="230">
        <f t="shared" ref="G120:G125" si="202">SUM(I120:AP120)</f>
        <v>120947</v>
      </c>
      <c r="H120" s="116">
        <f t="shared" si="199"/>
        <v>11024</v>
      </c>
      <c r="I120" s="115">
        <f>SUM(I30:I40)</f>
        <v>1496</v>
      </c>
      <c r="J120" s="115">
        <f t="shared" ref="J120:AY120" si="203">SUM(J30:J40)</f>
        <v>1595</v>
      </c>
      <c r="K120" s="115">
        <f t="shared" si="203"/>
        <v>1852</v>
      </c>
      <c r="L120" s="115">
        <f t="shared" si="203"/>
        <v>1948</v>
      </c>
      <c r="M120" s="115">
        <f t="shared" si="203"/>
        <v>2014</v>
      </c>
      <c r="N120" s="115">
        <f t="shared" si="203"/>
        <v>2119</v>
      </c>
      <c r="O120" s="115">
        <f t="shared" si="203"/>
        <v>1385</v>
      </c>
      <c r="P120" s="115">
        <f t="shared" si="203"/>
        <v>1459</v>
      </c>
      <c r="Q120" s="115">
        <f t="shared" si="203"/>
        <v>1421</v>
      </c>
      <c r="R120" s="115">
        <f t="shared" si="203"/>
        <v>1465</v>
      </c>
      <c r="S120" s="115">
        <f t="shared" si="203"/>
        <v>1523</v>
      </c>
      <c r="T120" s="115">
        <f t="shared" si="203"/>
        <v>1521</v>
      </c>
      <c r="U120" s="115">
        <f t="shared" si="203"/>
        <v>1595</v>
      </c>
      <c r="V120" s="115">
        <f t="shared" si="203"/>
        <v>1643</v>
      </c>
      <c r="W120" s="115">
        <f t="shared" si="203"/>
        <v>1601</v>
      </c>
      <c r="X120" s="115">
        <f t="shared" si="203"/>
        <v>1616</v>
      </c>
      <c r="Y120" s="115">
        <f t="shared" si="203"/>
        <v>1568</v>
      </c>
      <c r="Z120" s="115">
        <f t="shared" si="203"/>
        <v>1657</v>
      </c>
      <c r="AA120" s="115">
        <f t="shared" si="203"/>
        <v>1602</v>
      </c>
      <c r="AB120" s="115">
        <f t="shared" si="203"/>
        <v>1722</v>
      </c>
      <c r="AC120" s="115">
        <f t="shared" si="203"/>
        <v>9459</v>
      </c>
      <c r="AD120" s="115">
        <f t="shared" si="203"/>
        <v>10397</v>
      </c>
      <c r="AE120" s="115">
        <f t="shared" si="203"/>
        <v>9271</v>
      </c>
      <c r="AF120" s="115">
        <f t="shared" si="203"/>
        <v>8454</v>
      </c>
      <c r="AG120" s="115">
        <f t="shared" si="203"/>
        <v>8642</v>
      </c>
      <c r="AH120" s="115">
        <f t="shared" si="203"/>
        <v>8307</v>
      </c>
      <c r="AI120" s="115">
        <f t="shared" si="203"/>
        <v>7957</v>
      </c>
      <c r="AJ120" s="115">
        <f t="shared" si="203"/>
        <v>7088</v>
      </c>
      <c r="AK120" s="115">
        <f t="shared" si="203"/>
        <v>5862</v>
      </c>
      <c r="AL120" s="115">
        <f t="shared" si="203"/>
        <v>4739</v>
      </c>
      <c r="AM120" s="115">
        <f t="shared" si="203"/>
        <v>3385</v>
      </c>
      <c r="AN120" s="115">
        <f t="shared" si="203"/>
        <v>2087</v>
      </c>
      <c r="AO120" s="115">
        <f t="shared" si="203"/>
        <v>1230</v>
      </c>
      <c r="AP120" s="230">
        <f t="shared" ref="AP120" si="204">SUM(AP30:AP40)</f>
        <v>1267</v>
      </c>
      <c r="AQ120" s="115">
        <f t="shared" si="203"/>
        <v>87</v>
      </c>
      <c r="AR120" s="115">
        <f t="shared" si="203"/>
        <v>1004</v>
      </c>
      <c r="AS120" s="115">
        <f t="shared" si="203"/>
        <v>1001</v>
      </c>
      <c r="AT120" s="115">
        <f t="shared" si="203"/>
        <v>2458</v>
      </c>
      <c r="AU120" s="115">
        <f t="shared" si="203"/>
        <v>119482</v>
      </c>
      <c r="AV120" s="115">
        <f t="shared" si="203"/>
        <v>7883</v>
      </c>
      <c r="AW120" s="115">
        <f t="shared" si="203"/>
        <v>8165</v>
      </c>
      <c r="AX120" s="115">
        <f t="shared" si="203"/>
        <v>54530</v>
      </c>
      <c r="AY120" s="124">
        <f t="shared" si="203"/>
        <v>5408</v>
      </c>
    </row>
    <row r="121" spans="2:51" x14ac:dyDescent="0.25">
      <c r="B121" s="101"/>
      <c r="C121" s="122"/>
      <c r="D121" s="101"/>
      <c r="E121" s="403" t="s">
        <v>14</v>
      </c>
      <c r="F121" s="404"/>
      <c r="G121" s="230">
        <f t="shared" si="202"/>
        <v>376202</v>
      </c>
      <c r="H121" s="116">
        <f t="shared" si="199"/>
        <v>29676</v>
      </c>
      <c r="I121" s="115">
        <f>+I42+I43+I44+I45+I46+I47+I48+I49+I50+I54+I55+I56+I57+I58+I60+I61+I63+I64+I16</f>
        <v>3999</v>
      </c>
      <c r="J121" s="115">
        <f t="shared" ref="J121:AY121" si="205">+J42+J43+J44+J45+J46+J47+J48+J49+J50+J54+J55+J56+J57+J58+J60+J61+J63+J64+J16</f>
        <v>4539</v>
      </c>
      <c r="K121" s="115">
        <f t="shared" si="205"/>
        <v>4892</v>
      </c>
      <c r="L121" s="115">
        <f t="shared" si="205"/>
        <v>5205</v>
      </c>
      <c r="M121" s="115">
        <f t="shared" si="205"/>
        <v>5450</v>
      </c>
      <c r="N121" s="115">
        <f t="shared" si="205"/>
        <v>5591</v>
      </c>
      <c r="O121" s="115">
        <f t="shared" si="205"/>
        <v>4743</v>
      </c>
      <c r="P121" s="115">
        <f t="shared" si="205"/>
        <v>4636</v>
      </c>
      <c r="Q121" s="115">
        <f t="shared" si="205"/>
        <v>4566</v>
      </c>
      <c r="R121" s="115">
        <f t="shared" si="205"/>
        <v>4767</v>
      </c>
      <c r="S121" s="115">
        <f t="shared" si="205"/>
        <v>4833</v>
      </c>
      <c r="T121" s="115">
        <f t="shared" si="205"/>
        <v>4949</v>
      </c>
      <c r="U121" s="115">
        <f t="shared" si="205"/>
        <v>4858</v>
      </c>
      <c r="V121" s="115">
        <f t="shared" si="205"/>
        <v>4751</v>
      </c>
      <c r="W121" s="115">
        <f t="shared" si="205"/>
        <v>4800</v>
      </c>
      <c r="X121" s="115">
        <f t="shared" si="205"/>
        <v>4838</v>
      </c>
      <c r="Y121" s="115">
        <f t="shared" si="205"/>
        <v>4820</v>
      </c>
      <c r="Z121" s="115">
        <f t="shared" si="205"/>
        <v>4816</v>
      </c>
      <c r="AA121" s="115">
        <f t="shared" si="205"/>
        <v>5168</v>
      </c>
      <c r="AB121" s="115">
        <f t="shared" si="205"/>
        <v>5455</v>
      </c>
      <c r="AC121" s="115">
        <f t="shared" si="205"/>
        <v>31052</v>
      </c>
      <c r="AD121" s="115">
        <f t="shared" si="205"/>
        <v>32798</v>
      </c>
      <c r="AE121" s="115">
        <f t="shared" si="205"/>
        <v>29641</v>
      </c>
      <c r="AF121" s="115">
        <f t="shared" si="205"/>
        <v>29231</v>
      </c>
      <c r="AG121" s="115">
        <f t="shared" si="205"/>
        <v>28265</v>
      </c>
      <c r="AH121" s="115">
        <f t="shared" si="205"/>
        <v>27048</v>
      </c>
      <c r="AI121" s="115">
        <f t="shared" si="205"/>
        <v>25008</v>
      </c>
      <c r="AJ121" s="115">
        <f t="shared" si="205"/>
        <v>21380</v>
      </c>
      <c r="AK121" s="115">
        <f t="shared" si="205"/>
        <v>16965</v>
      </c>
      <c r="AL121" s="115">
        <f t="shared" si="205"/>
        <v>13195</v>
      </c>
      <c r="AM121" s="115">
        <f t="shared" si="205"/>
        <v>9583</v>
      </c>
      <c r="AN121" s="115">
        <f t="shared" si="205"/>
        <v>6494</v>
      </c>
      <c r="AO121" s="115">
        <f t="shared" si="205"/>
        <v>3985</v>
      </c>
      <c r="AP121" s="230">
        <f t="shared" ref="AP121" si="206">+AP42+AP43+AP44+AP45+AP46+AP47+AP48+AP49+AP50+AP54+AP55+AP56+AP57+AP58+AP60+AP61+AP63+AP64+AP16</f>
        <v>3881</v>
      </c>
      <c r="AQ121" s="115">
        <f t="shared" si="205"/>
        <v>285</v>
      </c>
      <c r="AR121" s="115">
        <f t="shared" si="205"/>
        <v>3444</v>
      </c>
      <c r="AS121" s="115">
        <f t="shared" si="205"/>
        <v>3568</v>
      </c>
      <c r="AT121" s="115">
        <f t="shared" si="205"/>
        <v>7456</v>
      </c>
      <c r="AU121" s="115">
        <f t="shared" si="205"/>
        <v>376748</v>
      </c>
      <c r="AV121" s="115">
        <f t="shared" si="205"/>
        <v>24191</v>
      </c>
      <c r="AW121" s="115">
        <f t="shared" si="205"/>
        <v>25097</v>
      </c>
      <c r="AX121" s="115">
        <f t="shared" si="205"/>
        <v>178035</v>
      </c>
      <c r="AY121" s="124">
        <f t="shared" si="205"/>
        <v>15027</v>
      </c>
    </row>
    <row r="122" spans="2:51" x14ac:dyDescent="0.25">
      <c r="B122" s="101"/>
      <c r="C122" s="122"/>
      <c r="D122" s="101"/>
      <c r="E122" s="403" t="s">
        <v>69</v>
      </c>
      <c r="F122" s="404"/>
      <c r="G122" s="230">
        <f t="shared" si="202"/>
        <v>85711</v>
      </c>
      <c r="H122" s="116">
        <f t="shared" si="199"/>
        <v>5711</v>
      </c>
      <c r="I122" s="115">
        <f>SUM(I66:I72)</f>
        <v>678</v>
      </c>
      <c r="J122" s="115">
        <f t="shared" ref="J122:AY122" si="207">SUM(J66:J72)</f>
        <v>817</v>
      </c>
      <c r="K122" s="115">
        <f t="shared" si="207"/>
        <v>971</v>
      </c>
      <c r="L122" s="115">
        <f t="shared" si="207"/>
        <v>1069</v>
      </c>
      <c r="M122" s="115">
        <f t="shared" si="207"/>
        <v>1092</v>
      </c>
      <c r="N122" s="115">
        <f t="shared" si="207"/>
        <v>1084</v>
      </c>
      <c r="O122" s="115">
        <f t="shared" si="207"/>
        <v>694</v>
      </c>
      <c r="P122" s="115">
        <f t="shared" si="207"/>
        <v>747</v>
      </c>
      <c r="Q122" s="115">
        <f t="shared" si="207"/>
        <v>762</v>
      </c>
      <c r="R122" s="115">
        <f t="shared" si="207"/>
        <v>776</v>
      </c>
      <c r="S122" s="115">
        <f t="shared" si="207"/>
        <v>761</v>
      </c>
      <c r="T122" s="115">
        <f t="shared" si="207"/>
        <v>874</v>
      </c>
      <c r="U122" s="115">
        <f t="shared" si="207"/>
        <v>930</v>
      </c>
      <c r="V122" s="115">
        <f t="shared" si="207"/>
        <v>874</v>
      </c>
      <c r="W122" s="115">
        <f t="shared" si="207"/>
        <v>922</v>
      </c>
      <c r="X122" s="115">
        <f t="shared" si="207"/>
        <v>947</v>
      </c>
      <c r="Y122" s="115">
        <f t="shared" si="207"/>
        <v>1001</v>
      </c>
      <c r="Z122" s="115">
        <f t="shared" si="207"/>
        <v>1080</v>
      </c>
      <c r="AA122" s="115">
        <f t="shared" si="207"/>
        <v>1100</v>
      </c>
      <c r="AB122" s="115">
        <f t="shared" si="207"/>
        <v>1166</v>
      </c>
      <c r="AC122" s="115">
        <f t="shared" si="207"/>
        <v>6668</v>
      </c>
      <c r="AD122" s="115">
        <f t="shared" si="207"/>
        <v>7129</v>
      </c>
      <c r="AE122" s="115">
        <f t="shared" si="207"/>
        <v>6661</v>
      </c>
      <c r="AF122" s="115">
        <f t="shared" si="207"/>
        <v>6618</v>
      </c>
      <c r="AG122" s="115">
        <f t="shared" si="207"/>
        <v>6302</v>
      </c>
      <c r="AH122" s="115">
        <f t="shared" si="207"/>
        <v>6227</v>
      </c>
      <c r="AI122" s="115">
        <f t="shared" si="207"/>
        <v>5419</v>
      </c>
      <c r="AJ122" s="115">
        <f t="shared" si="207"/>
        <v>5200</v>
      </c>
      <c r="AK122" s="115">
        <f t="shared" si="207"/>
        <v>4355</v>
      </c>
      <c r="AL122" s="115">
        <f t="shared" si="207"/>
        <v>3991</v>
      </c>
      <c r="AM122" s="115">
        <f t="shared" si="207"/>
        <v>3255</v>
      </c>
      <c r="AN122" s="115">
        <f t="shared" si="207"/>
        <v>2344</v>
      </c>
      <c r="AO122" s="115">
        <f t="shared" si="207"/>
        <v>1481</v>
      </c>
      <c r="AP122" s="230">
        <f t="shared" ref="AP122" si="208">SUM(AP66:AP72)</f>
        <v>1716</v>
      </c>
      <c r="AQ122" s="115">
        <f t="shared" si="207"/>
        <v>61</v>
      </c>
      <c r="AR122" s="115">
        <f t="shared" si="207"/>
        <v>477</v>
      </c>
      <c r="AS122" s="115">
        <f t="shared" si="207"/>
        <v>311</v>
      </c>
      <c r="AT122" s="115">
        <f t="shared" si="207"/>
        <v>963</v>
      </c>
      <c r="AU122" s="115">
        <f t="shared" si="207"/>
        <v>84567</v>
      </c>
      <c r="AV122" s="115">
        <f t="shared" si="207"/>
        <v>4361</v>
      </c>
      <c r="AW122" s="115">
        <f t="shared" si="207"/>
        <v>5294</v>
      </c>
      <c r="AX122" s="115">
        <f t="shared" si="207"/>
        <v>39605</v>
      </c>
      <c r="AY122" s="124">
        <f t="shared" si="207"/>
        <v>2189</v>
      </c>
    </row>
    <row r="123" spans="2:51" x14ac:dyDescent="0.25">
      <c r="B123" s="101"/>
      <c r="C123" s="122"/>
      <c r="D123" s="101"/>
      <c r="E123" s="403" t="s">
        <v>76</v>
      </c>
      <c r="F123" s="404"/>
      <c r="G123" s="230">
        <f t="shared" si="202"/>
        <v>21275</v>
      </c>
      <c r="H123" s="116">
        <f t="shared" si="199"/>
        <v>1495</v>
      </c>
      <c r="I123" s="115">
        <f>SUM(I73:I76)</f>
        <v>239</v>
      </c>
      <c r="J123" s="115">
        <f t="shared" ref="J123:AY123" si="209">SUM(J73:J76)</f>
        <v>222</v>
      </c>
      <c r="K123" s="115">
        <f t="shared" si="209"/>
        <v>244</v>
      </c>
      <c r="L123" s="115">
        <f t="shared" si="209"/>
        <v>278</v>
      </c>
      <c r="M123" s="115">
        <f t="shared" si="209"/>
        <v>265</v>
      </c>
      <c r="N123" s="115">
        <f t="shared" si="209"/>
        <v>247</v>
      </c>
      <c r="O123" s="115">
        <f t="shared" si="209"/>
        <v>255</v>
      </c>
      <c r="P123" s="115">
        <f t="shared" si="209"/>
        <v>254</v>
      </c>
      <c r="Q123" s="115">
        <f t="shared" si="209"/>
        <v>268</v>
      </c>
      <c r="R123" s="115">
        <f t="shared" si="209"/>
        <v>255</v>
      </c>
      <c r="S123" s="115">
        <f t="shared" si="209"/>
        <v>234</v>
      </c>
      <c r="T123" s="115">
        <f t="shared" si="209"/>
        <v>293</v>
      </c>
      <c r="U123" s="115">
        <f t="shared" si="209"/>
        <v>288</v>
      </c>
      <c r="V123" s="115">
        <f t="shared" si="209"/>
        <v>271</v>
      </c>
      <c r="W123" s="115">
        <f t="shared" si="209"/>
        <v>313</v>
      </c>
      <c r="X123" s="115">
        <f t="shared" si="209"/>
        <v>271</v>
      </c>
      <c r="Y123" s="115">
        <f t="shared" si="209"/>
        <v>296</v>
      </c>
      <c r="Z123" s="115">
        <f t="shared" si="209"/>
        <v>284</v>
      </c>
      <c r="AA123" s="115">
        <f t="shared" si="209"/>
        <v>293</v>
      </c>
      <c r="AB123" s="115">
        <f t="shared" si="209"/>
        <v>309</v>
      </c>
      <c r="AC123" s="115">
        <f t="shared" si="209"/>
        <v>1720</v>
      </c>
      <c r="AD123" s="115">
        <f t="shared" si="209"/>
        <v>1956</v>
      </c>
      <c r="AE123" s="115">
        <f t="shared" si="209"/>
        <v>1689</v>
      </c>
      <c r="AF123" s="115">
        <f t="shared" si="209"/>
        <v>1646</v>
      </c>
      <c r="AG123" s="115">
        <f t="shared" si="209"/>
        <v>1548</v>
      </c>
      <c r="AH123" s="115">
        <f t="shared" si="209"/>
        <v>1606</v>
      </c>
      <c r="AI123" s="115">
        <f t="shared" si="209"/>
        <v>1376</v>
      </c>
      <c r="AJ123" s="115">
        <f t="shared" si="209"/>
        <v>1168</v>
      </c>
      <c r="AK123" s="115">
        <f t="shared" si="209"/>
        <v>1021</v>
      </c>
      <c r="AL123" s="115">
        <f t="shared" si="209"/>
        <v>819</v>
      </c>
      <c r="AM123" s="115">
        <f t="shared" si="209"/>
        <v>586</v>
      </c>
      <c r="AN123" s="115">
        <f t="shared" si="209"/>
        <v>363</v>
      </c>
      <c r="AO123" s="115">
        <f t="shared" si="209"/>
        <v>210</v>
      </c>
      <c r="AP123" s="230">
        <f t="shared" ref="AP123" si="210">SUM(AP73:AP76)</f>
        <v>188</v>
      </c>
      <c r="AQ123" s="115">
        <f t="shared" si="209"/>
        <v>12</v>
      </c>
      <c r="AR123" s="115">
        <f t="shared" si="209"/>
        <v>247</v>
      </c>
      <c r="AS123" s="115">
        <f t="shared" si="209"/>
        <v>301</v>
      </c>
      <c r="AT123" s="115">
        <f t="shared" si="209"/>
        <v>672</v>
      </c>
      <c r="AU123" s="115">
        <f t="shared" si="209"/>
        <v>21877</v>
      </c>
      <c r="AV123" s="115">
        <f t="shared" si="209"/>
        <v>1399</v>
      </c>
      <c r="AW123" s="115">
        <f t="shared" si="209"/>
        <v>1453</v>
      </c>
      <c r="AX123" s="115">
        <f t="shared" si="209"/>
        <v>10165</v>
      </c>
      <c r="AY123" s="124">
        <f t="shared" si="209"/>
        <v>1252</v>
      </c>
    </row>
    <row r="124" spans="2:51" x14ac:dyDescent="0.25">
      <c r="B124" s="101"/>
      <c r="C124" s="122"/>
      <c r="D124" s="101"/>
      <c r="E124" s="403" t="s">
        <v>81</v>
      </c>
      <c r="F124" s="404"/>
      <c r="G124" s="230">
        <f t="shared" si="202"/>
        <v>11724</v>
      </c>
      <c r="H124" s="116">
        <f t="shared" si="199"/>
        <v>1793</v>
      </c>
      <c r="I124" s="115">
        <f>SUM(I91:I98)</f>
        <v>249</v>
      </c>
      <c r="J124" s="115">
        <f t="shared" ref="J124:AY124" si="211">SUM(J91:J98)</f>
        <v>276</v>
      </c>
      <c r="K124" s="115">
        <f t="shared" si="211"/>
        <v>271</v>
      </c>
      <c r="L124" s="115">
        <f t="shared" si="211"/>
        <v>285</v>
      </c>
      <c r="M124" s="115">
        <f t="shared" si="211"/>
        <v>362</v>
      </c>
      <c r="N124" s="115">
        <f t="shared" si="211"/>
        <v>350</v>
      </c>
      <c r="O124" s="115">
        <f t="shared" si="211"/>
        <v>120</v>
      </c>
      <c r="P124" s="115">
        <f t="shared" si="211"/>
        <v>94</v>
      </c>
      <c r="Q124" s="115">
        <f t="shared" si="211"/>
        <v>93</v>
      </c>
      <c r="R124" s="115">
        <f t="shared" si="211"/>
        <v>124</v>
      </c>
      <c r="S124" s="115">
        <f t="shared" si="211"/>
        <v>121</v>
      </c>
      <c r="T124" s="115">
        <f t="shared" si="211"/>
        <v>102</v>
      </c>
      <c r="U124" s="115">
        <f t="shared" si="211"/>
        <v>120</v>
      </c>
      <c r="V124" s="115">
        <f t="shared" si="211"/>
        <v>111</v>
      </c>
      <c r="W124" s="115">
        <f t="shared" si="211"/>
        <v>118</v>
      </c>
      <c r="X124" s="115">
        <f t="shared" si="211"/>
        <v>142</v>
      </c>
      <c r="Y124" s="115">
        <f t="shared" si="211"/>
        <v>140</v>
      </c>
      <c r="Z124" s="115">
        <f t="shared" si="211"/>
        <v>122</v>
      </c>
      <c r="AA124" s="115">
        <f t="shared" si="211"/>
        <v>150</v>
      </c>
      <c r="AB124" s="115">
        <f t="shared" si="211"/>
        <v>170</v>
      </c>
      <c r="AC124" s="115">
        <f t="shared" si="211"/>
        <v>958</v>
      </c>
      <c r="AD124" s="115">
        <f t="shared" si="211"/>
        <v>924</v>
      </c>
      <c r="AE124" s="115">
        <f t="shared" si="211"/>
        <v>958</v>
      </c>
      <c r="AF124" s="115">
        <f t="shared" si="211"/>
        <v>792</v>
      </c>
      <c r="AG124" s="115">
        <f t="shared" si="211"/>
        <v>867</v>
      </c>
      <c r="AH124" s="115">
        <f t="shared" si="211"/>
        <v>705</v>
      </c>
      <c r="AI124" s="115">
        <f t="shared" si="211"/>
        <v>624</v>
      </c>
      <c r="AJ124" s="115">
        <f t="shared" si="211"/>
        <v>477</v>
      </c>
      <c r="AK124" s="115">
        <f t="shared" si="211"/>
        <v>474</v>
      </c>
      <c r="AL124" s="115">
        <f t="shared" si="211"/>
        <v>468</v>
      </c>
      <c r="AM124" s="115">
        <f t="shared" si="211"/>
        <v>349</v>
      </c>
      <c r="AN124" s="115">
        <f t="shared" si="211"/>
        <v>258</v>
      </c>
      <c r="AO124" s="115">
        <f t="shared" si="211"/>
        <v>157</v>
      </c>
      <c r="AP124" s="230">
        <f t="shared" ref="AP124" si="212">SUM(AP91:AP98)</f>
        <v>193</v>
      </c>
      <c r="AQ124" s="115">
        <f t="shared" si="211"/>
        <v>2</v>
      </c>
      <c r="AR124" s="115">
        <f t="shared" si="211"/>
        <v>67</v>
      </c>
      <c r="AS124" s="115">
        <f t="shared" si="211"/>
        <v>93</v>
      </c>
      <c r="AT124" s="115">
        <f t="shared" si="211"/>
        <v>196</v>
      </c>
      <c r="AU124" s="115">
        <f t="shared" si="211"/>
        <v>16655</v>
      </c>
      <c r="AV124" s="115">
        <f t="shared" si="211"/>
        <v>905</v>
      </c>
      <c r="AW124" s="115">
        <f t="shared" si="211"/>
        <v>1100</v>
      </c>
      <c r="AX124" s="115">
        <f t="shared" si="211"/>
        <v>7941</v>
      </c>
      <c r="AY124" s="124">
        <f t="shared" si="211"/>
        <v>615</v>
      </c>
    </row>
    <row r="125" spans="2:51" ht="15.75" thickBot="1" x14ac:dyDescent="0.3">
      <c r="B125" s="101"/>
      <c r="C125" s="122"/>
      <c r="D125" s="101"/>
      <c r="E125" s="405" t="s">
        <v>20</v>
      </c>
      <c r="F125" s="406"/>
      <c r="G125" s="230">
        <f t="shared" si="202"/>
        <v>168331</v>
      </c>
      <c r="H125" s="126">
        <f t="shared" si="199"/>
        <v>9201</v>
      </c>
      <c r="I125" s="117">
        <f>+I108+I107+I106+I105+I104+I103+I102+I101+I99+I79+I80+I81+I82+I83+I85+I86+I87+I88+I89+I90</f>
        <v>1237</v>
      </c>
      <c r="J125" s="117">
        <f t="shared" ref="J125:AY125" si="213">+J108+J107+J106+J105+J104+J103+J102+J101+J99+J79+J80+J81+J82+J83+J85+J86+J87+J88+J89+J90</f>
        <v>1309</v>
      </c>
      <c r="K125" s="117">
        <f t="shared" si="213"/>
        <v>1428</v>
      </c>
      <c r="L125" s="117">
        <f t="shared" si="213"/>
        <v>1687</v>
      </c>
      <c r="M125" s="117">
        <f t="shared" si="213"/>
        <v>1778</v>
      </c>
      <c r="N125" s="117">
        <f t="shared" si="213"/>
        <v>1762</v>
      </c>
      <c r="O125" s="117">
        <f t="shared" si="213"/>
        <v>2044</v>
      </c>
      <c r="P125" s="117">
        <f t="shared" si="213"/>
        <v>2023</v>
      </c>
      <c r="Q125" s="117">
        <f t="shared" si="213"/>
        <v>2197</v>
      </c>
      <c r="R125" s="117">
        <f t="shared" si="213"/>
        <v>2327</v>
      </c>
      <c r="S125" s="117">
        <f t="shared" si="213"/>
        <v>2272</v>
      </c>
      <c r="T125" s="117">
        <f t="shared" si="213"/>
        <v>2078</v>
      </c>
      <c r="U125" s="117">
        <f t="shared" si="213"/>
        <v>2118</v>
      </c>
      <c r="V125" s="117">
        <f t="shared" si="213"/>
        <v>2180</v>
      </c>
      <c r="W125" s="117">
        <f t="shared" si="213"/>
        <v>2161</v>
      </c>
      <c r="X125" s="117">
        <f t="shared" si="213"/>
        <v>2175</v>
      </c>
      <c r="Y125" s="117">
        <f t="shared" si="213"/>
        <v>2193</v>
      </c>
      <c r="Z125" s="117">
        <f t="shared" si="213"/>
        <v>2111</v>
      </c>
      <c r="AA125" s="117">
        <f t="shared" si="213"/>
        <v>2420</v>
      </c>
      <c r="AB125" s="117">
        <f t="shared" si="213"/>
        <v>2423</v>
      </c>
      <c r="AC125" s="117">
        <f t="shared" si="213"/>
        <v>13716</v>
      </c>
      <c r="AD125" s="117">
        <f t="shared" si="213"/>
        <v>15246</v>
      </c>
      <c r="AE125" s="117">
        <f t="shared" si="213"/>
        <v>13716</v>
      </c>
      <c r="AF125" s="117">
        <f t="shared" si="213"/>
        <v>14346</v>
      </c>
      <c r="AG125" s="117">
        <f t="shared" si="213"/>
        <v>13953</v>
      </c>
      <c r="AH125" s="117">
        <f t="shared" si="213"/>
        <v>12296</v>
      </c>
      <c r="AI125" s="117">
        <f t="shared" si="213"/>
        <v>11122</v>
      </c>
      <c r="AJ125" s="117">
        <f t="shared" si="213"/>
        <v>8985</v>
      </c>
      <c r="AK125" s="117">
        <f t="shared" si="213"/>
        <v>7290</v>
      </c>
      <c r="AL125" s="117">
        <f t="shared" si="213"/>
        <v>5953</v>
      </c>
      <c r="AM125" s="117">
        <f t="shared" si="213"/>
        <v>4630</v>
      </c>
      <c r="AN125" s="117">
        <f t="shared" si="213"/>
        <v>3206</v>
      </c>
      <c r="AO125" s="117">
        <f t="shared" si="213"/>
        <v>1969</v>
      </c>
      <c r="AP125" s="159">
        <f t="shared" ref="AP125" si="214">+AP108+AP107+AP106+AP105+AP104+AP103+AP102+AP101+AP99+AP79+AP80+AP81+AP82+AP83+AP85+AP86+AP87+AP88+AP89+AP90</f>
        <v>1980</v>
      </c>
      <c r="AQ125" s="117">
        <f t="shared" si="213"/>
        <v>97</v>
      </c>
      <c r="AR125" s="117">
        <f t="shared" si="213"/>
        <v>1655</v>
      </c>
      <c r="AS125" s="117">
        <f t="shared" si="213"/>
        <v>1692</v>
      </c>
      <c r="AT125" s="117">
        <f t="shared" si="213"/>
        <v>4018</v>
      </c>
      <c r="AU125" s="117">
        <f t="shared" si="213"/>
        <v>166979</v>
      </c>
      <c r="AV125" s="117">
        <f t="shared" si="213"/>
        <v>10476</v>
      </c>
      <c r="AW125" s="117">
        <f t="shared" si="213"/>
        <v>10946</v>
      </c>
      <c r="AX125" s="117">
        <f t="shared" si="213"/>
        <v>80536</v>
      </c>
      <c r="AY125" s="125">
        <f t="shared" si="213"/>
        <v>7310</v>
      </c>
    </row>
    <row r="126" spans="2:51" x14ac:dyDescent="0.25">
      <c r="E126" s="181" t="s">
        <v>261</v>
      </c>
    </row>
    <row r="127" spans="2:51" x14ac:dyDescent="0.25">
      <c r="E127" s="181" t="s">
        <v>251</v>
      </c>
    </row>
    <row r="128" spans="2:51" x14ac:dyDescent="0.25">
      <c r="E128" s="181" t="s">
        <v>252</v>
      </c>
    </row>
    <row r="129" spans="5:5" x14ac:dyDescent="0.25">
      <c r="E129" s="55"/>
    </row>
  </sheetData>
  <mergeCells count="31">
    <mergeCell ref="BA8:BQ8"/>
    <mergeCell ref="BS8:BT8"/>
    <mergeCell ref="BU8:BY8"/>
    <mergeCell ref="G116:G117"/>
    <mergeCell ref="H116:H117"/>
    <mergeCell ref="I116:AB116"/>
    <mergeCell ref="AQ116:AS116"/>
    <mergeCell ref="AT116:AT117"/>
    <mergeCell ref="AU116:AU117"/>
    <mergeCell ref="AV116:AX116"/>
    <mergeCell ref="AY116:AY117"/>
    <mergeCell ref="E116:F117"/>
    <mergeCell ref="AC116:AP116"/>
    <mergeCell ref="E123:F123"/>
    <mergeCell ref="E124:F124"/>
    <mergeCell ref="E125:F125"/>
    <mergeCell ref="E118:F118"/>
    <mergeCell ref="E119:F119"/>
    <mergeCell ref="E120:F120"/>
    <mergeCell ref="E121:F121"/>
    <mergeCell ref="E122:F122"/>
    <mergeCell ref="E3:AC3"/>
    <mergeCell ref="AU8:AU9"/>
    <mergeCell ref="AV8:AX8"/>
    <mergeCell ref="AY8:AY9"/>
    <mergeCell ref="B8:F9"/>
    <mergeCell ref="G8:G9"/>
    <mergeCell ref="H8:H9"/>
    <mergeCell ref="AQ8:AS8"/>
    <mergeCell ref="AT8:AT9"/>
    <mergeCell ref="AC8:AP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3:DZ199"/>
  <sheetViews>
    <sheetView showGridLines="0" topLeftCell="D1" zoomScale="70" zoomScaleNormal="70" zoomScaleSheetLayoutView="85" workbookViewId="0">
      <selection activeCell="K128" sqref="K128"/>
    </sheetView>
  </sheetViews>
  <sheetFormatPr baseColWidth="10" defaultRowHeight="15" x14ac:dyDescent="0.25"/>
  <cols>
    <col min="1" max="1" width="3.5703125" style="13" customWidth="1"/>
    <col min="2" max="2" width="9.7109375" style="7" customWidth="1"/>
    <col min="3" max="3" width="14.28515625" style="7" customWidth="1"/>
    <col min="4" max="4" width="9.7109375" style="7" customWidth="1"/>
    <col min="5" max="5" width="35.42578125" style="7" customWidth="1"/>
    <col min="6" max="6" width="6.7109375" style="7" customWidth="1"/>
    <col min="7" max="7" width="14.5703125" style="7" customWidth="1"/>
    <col min="8" max="8" width="11.85546875" style="7" customWidth="1"/>
    <col min="9" max="9" width="23" style="7" customWidth="1"/>
    <col min="10" max="10" width="18.140625" style="7" bestFit="1" customWidth="1"/>
    <col min="11" max="12" width="11.85546875" style="7" customWidth="1"/>
    <col min="13" max="13" width="12.42578125" style="7" bestFit="1" customWidth="1"/>
    <col min="14" max="16" width="10.7109375" style="7" customWidth="1"/>
    <col min="17" max="17" width="14.7109375" style="7" customWidth="1"/>
    <col min="18" max="21" width="10.7109375" style="7" customWidth="1"/>
    <col min="22" max="22" width="11.7109375" style="7" customWidth="1"/>
    <col min="23" max="23" width="2.140625" style="7" customWidth="1"/>
    <col min="24" max="32" width="10.7109375" style="7" customWidth="1"/>
    <col min="33" max="33" width="11.85546875" style="7" customWidth="1"/>
    <col min="34" max="34" width="12.140625" style="7" customWidth="1"/>
    <col min="35" max="37" width="11.85546875" style="7" customWidth="1"/>
    <col min="38" max="38" width="12.42578125" style="7" customWidth="1"/>
    <col min="39" max="40" width="11.85546875" style="7" customWidth="1"/>
    <col min="41" max="41" width="11.42578125" style="7" customWidth="1"/>
    <col min="42" max="45" width="10.7109375" style="7" customWidth="1"/>
    <col min="46" max="58" width="11.42578125" style="13" customWidth="1"/>
    <col min="59" max="68" width="11.42578125" style="13"/>
    <col min="69" max="71" width="11.85546875" style="13" bestFit="1" customWidth="1"/>
    <col min="72" max="72" width="11.42578125" style="13" bestFit="1" customWidth="1"/>
    <col min="73" max="73" width="10.85546875" style="13" bestFit="1" customWidth="1"/>
    <col min="74" max="74" width="9.5703125" style="13" bestFit="1" customWidth="1"/>
    <col min="75" max="77" width="10" style="13" bestFit="1" customWidth="1"/>
    <col min="78" max="80" width="10.42578125" style="13" bestFit="1" customWidth="1"/>
    <col min="81" max="81" width="10" style="13" bestFit="1" customWidth="1"/>
    <col min="82" max="94" width="11.42578125" style="13"/>
    <col min="95" max="95" width="6.7109375" style="13" customWidth="1"/>
    <col min="96" max="112" width="7.42578125" style="13" customWidth="1"/>
    <col min="113" max="129" width="7.5703125" style="13" customWidth="1"/>
    <col min="130" max="16384" width="11.42578125" style="13"/>
  </cols>
  <sheetData>
    <row r="3" spans="1:60" ht="23.25" x14ac:dyDescent="0.25">
      <c r="B3" s="13"/>
      <c r="E3" s="6" t="s">
        <v>267</v>
      </c>
    </row>
    <row r="4" spans="1:60" ht="1.5" customHeight="1" x14ac:dyDescent="0.25"/>
    <row r="5" spans="1:60" ht="5.25" customHeight="1" x14ac:dyDescent="0.25"/>
    <row r="6" spans="1:60" ht="5.25" customHeight="1" x14ac:dyDescent="0.25"/>
    <row r="7" spans="1:60" ht="5.25" customHeight="1" x14ac:dyDescent="0.25"/>
    <row r="8" spans="1:60" s="7" customFormat="1" ht="15.75" hidden="1" customHeight="1" thickBot="1" x14ac:dyDescent="0.3">
      <c r="A8" s="4"/>
      <c r="B8" s="486" t="s">
        <v>0</v>
      </c>
      <c r="C8" s="473" t="s">
        <v>134</v>
      </c>
      <c r="D8" s="473" t="s">
        <v>1</v>
      </c>
      <c r="E8" s="473" t="s">
        <v>2</v>
      </c>
      <c r="F8" s="490" t="s">
        <v>3</v>
      </c>
      <c r="G8" s="308" t="s">
        <v>111</v>
      </c>
      <c r="H8" s="475"/>
      <c r="I8" s="488" t="s">
        <v>155</v>
      </c>
      <c r="J8" s="476" t="s">
        <v>156</v>
      </c>
      <c r="K8" s="423" t="s">
        <v>157</v>
      </c>
      <c r="L8" s="424"/>
      <c r="M8" s="425" t="s">
        <v>158</v>
      </c>
      <c r="N8" s="426"/>
      <c r="O8" s="426"/>
      <c r="P8" s="426"/>
      <c r="Q8" s="427"/>
      <c r="R8" s="478" t="s">
        <v>159</v>
      </c>
      <c r="S8" s="479"/>
      <c r="T8" s="479"/>
      <c r="U8" s="479"/>
      <c r="V8" s="480"/>
      <c r="X8" s="481" t="s">
        <v>158</v>
      </c>
      <c r="Y8" s="482"/>
      <c r="Z8" s="482"/>
      <c r="AA8" s="482"/>
      <c r="AB8" s="482"/>
      <c r="AC8" s="482"/>
      <c r="AD8" s="482"/>
      <c r="AE8" s="482"/>
      <c r="AF8" s="482"/>
      <c r="AG8" s="482"/>
      <c r="AH8" s="482"/>
      <c r="AI8" s="482"/>
      <c r="AJ8" s="482"/>
      <c r="AK8" s="482"/>
      <c r="AL8" s="482"/>
      <c r="AM8" s="482"/>
      <c r="AN8" s="482"/>
      <c r="AO8" s="483" t="s">
        <v>159</v>
      </c>
      <c r="AP8" s="484"/>
      <c r="AQ8" s="484"/>
      <c r="AR8" s="484"/>
      <c r="AS8" s="484"/>
      <c r="AT8" s="484"/>
      <c r="AU8" s="484"/>
      <c r="AV8" s="484"/>
      <c r="AW8" s="484"/>
      <c r="AX8" s="484"/>
      <c r="AY8" s="484"/>
      <c r="AZ8" s="484"/>
      <c r="BA8" s="484"/>
      <c r="BB8" s="484"/>
      <c r="BC8" s="484"/>
      <c r="BD8" s="484"/>
      <c r="BE8" s="485"/>
    </row>
    <row r="9" spans="1:60" s="7" customFormat="1" ht="33.75" hidden="1" customHeight="1" thickBot="1" x14ac:dyDescent="0.3">
      <c r="A9" s="4"/>
      <c r="B9" s="487"/>
      <c r="C9" s="474"/>
      <c r="D9" s="474"/>
      <c r="E9" s="474"/>
      <c r="F9" s="491"/>
      <c r="G9" s="81" t="s">
        <v>112</v>
      </c>
      <c r="H9" s="82" t="s">
        <v>5</v>
      </c>
      <c r="I9" s="489"/>
      <c r="J9" s="477"/>
      <c r="K9" s="90" t="s">
        <v>160</v>
      </c>
      <c r="L9" s="75" t="s">
        <v>161</v>
      </c>
      <c r="M9" s="86" t="s">
        <v>136</v>
      </c>
      <c r="N9" s="87" t="s">
        <v>137</v>
      </c>
      <c r="O9" s="87" t="s">
        <v>138</v>
      </c>
      <c r="P9" s="87" t="s">
        <v>139</v>
      </c>
      <c r="Q9" s="88" t="s">
        <v>140</v>
      </c>
      <c r="R9" s="76" t="s">
        <v>136</v>
      </c>
      <c r="S9" s="77" t="s">
        <v>137</v>
      </c>
      <c r="T9" s="77" t="s">
        <v>138</v>
      </c>
      <c r="U9" s="77" t="s">
        <v>139</v>
      </c>
      <c r="V9" s="78" t="s">
        <v>140</v>
      </c>
      <c r="X9" s="86" t="s">
        <v>162</v>
      </c>
      <c r="Y9" s="87" t="s">
        <v>163</v>
      </c>
      <c r="Z9" s="87" t="s">
        <v>164</v>
      </c>
      <c r="AA9" s="87" t="s">
        <v>165</v>
      </c>
      <c r="AB9" s="87" t="s">
        <v>166</v>
      </c>
      <c r="AC9" s="87" t="s">
        <v>167</v>
      </c>
      <c r="AD9" s="87" t="s">
        <v>168</v>
      </c>
      <c r="AE9" s="87" t="s">
        <v>169</v>
      </c>
      <c r="AF9" s="87" t="s">
        <v>170</v>
      </c>
      <c r="AG9" s="87" t="s">
        <v>171</v>
      </c>
      <c r="AH9" s="87" t="s">
        <v>172</v>
      </c>
      <c r="AI9" s="87" t="s">
        <v>173</v>
      </c>
      <c r="AJ9" s="87" t="s">
        <v>174</v>
      </c>
      <c r="AK9" s="87" t="s">
        <v>175</v>
      </c>
      <c r="AL9" s="87" t="s">
        <v>176</v>
      </c>
      <c r="AM9" s="87" t="s">
        <v>177</v>
      </c>
      <c r="AN9" s="89" t="s">
        <v>178</v>
      </c>
      <c r="AO9" s="83" t="s">
        <v>162</v>
      </c>
      <c r="AP9" s="84" t="s">
        <v>163</v>
      </c>
      <c r="AQ9" s="84" t="s">
        <v>164</v>
      </c>
      <c r="AR9" s="84" t="s">
        <v>165</v>
      </c>
      <c r="AS9" s="84" t="s">
        <v>166</v>
      </c>
      <c r="AT9" s="84" t="s">
        <v>167</v>
      </c>
      <c r="AU9" s="84" t="s">
        <v>168</v>
      </c>
      <c r="AV9" s="84" t="s">
        <v>169</v>
      </c>
      <c r="AW9" s="84" t="s">
        <v>170</v>
      </c>
      <c r="AX9" s="84" t="s">
        <v>171</v>
      </c>
      <c r="AY9" s="84" t="s">
        <v>172</v>
      </c>
      <c r="AZ9" s="84" t="s">
        <v>173</v>
      </c>
      <c r="BA9" s="84" t="s">
        <v>174</v>
      </c>
      <c r="BB9" s="84" t="s">
        <v>175</v>
      </c>
      <c r="BC9" s="84" t="s">
        <v>176</v>
      </c>
      <c r="BD9" s="84" t="s">
        <v>177</v>
      </c>
      <c r="BE9" s="85" t="s">
        <v>178</v>
      </c>
    </row>
    <row r="10" spans="1:60" ht="21.75" hidden="1" customHeight="1" thickBot="1" x14ac:dyDescent="0.3">
      <c r="B10" s="8"/>
      <c r="C10" s="8"/>
      <c r="D10" s="8"/>
      <c r="E10" s="8" t="s">
        <v>12</v>
      </c>
      <c r="F10" s="8"/>
      <c r="G10" s="285">
        <f>+G11+G18++G41+G53+G65+G78+G100</f>
        <v>1709382</v>
      </c>
      <c r="H10" s="285">
        <f>+H11+H18++H41+H53+H65+H78+H100</f>
        <v>140892</v>
      </c>
      <c r="I10" s="285">
        <f t="shared" ref="I10:J10" si="0">+I11+I18++I41+I53+I65+I78+I100</f>
        <v>804342</v>
      </c>
      <c r="J10" s="285">
        <f t="shared" si="0"/>
        <v>905040</v>
      </c>
      <c r="K10" s="285">
        <f>+K11+K18++K41+K53+K65+K78+K100</f>
        <v>72052</v>
      </c>
      <c r="L10" s="285">
        <f>+L11+L18++L41+L53+L65+L78+L100</f>
        <v>68840</v>
      </c>
      <c r="M10" s="285">
        <f>+M11+M18++M41+M53+M65+M78+M100</f>
        <v>137300</v>
      </c>
      <c r="N10" s="285">
        <f>+N11+N18++N41+N53+N65+N78+N100</f>
        <v>65116</v>
      </c>
      <c r="O10" s="285">
        <f t="shared" ref="O10:V10" si="1">+O11+O18++O41+O53+O65+O78+O100</f>
        <v>151811</v>
      </c>
      <c r="P10" s="285">
        <f t="shared" si="1"/>
        <v>345091</v>
      </c>
      <c r="Q10" s="285">
        <f t="shared" si="1"/>
        <v>105024</v>
      </c>
      <c r="R10" s="285">
        <f t="shared" si="1"/>
        <v>134814</v>
      </c>
      <c r="S10" s="285">
        <f t="shared" si="1"/>
        <v>69000</v>
      </c>
      <c r="T10" s="285">
        <f t="shared" si="1"/>
        <v>177778</v>
      </c>
      <c r="U10" s="285">
        <f t="shared" si="1"/>
        <v>385430</v>
      </c>
      <c r="V10" s="285">
        <f t="shared" si="1"/>
        <v>138018</v>
      </c>
      <c r="W10" s="25"/>
      <c r="X10" s="272">
        <v>58038</v>
      </c>
      <c r="Y10" s="272">
        <v>57864</v>
      </c>
      <c r="Z10" s="272">
        <v>53883</v>
      </c>
      <c r="AA10" s="272">
        <v>55136</v>
      </c>
      <c r="AB10" s="272">
        <v>60054</v>
      </c>
      <c r="AC10" s="272">
        <v>69252</v>
      </c>
      <c r="AD10" s="272">
        <v>70485</v>
      </c>
      <c r="AE10" s="272">
        <v>69322</v>
      </c>
      <c r="AF10" s="272">
        <v>63285</v>
      </c>
      <c r="AG10" s="272">
        <v>53887</v>
      </c>
      <c r="AH10" s="272">
        <v>46979</v>
      </c>
      <c r="AI10" s="272">
        <v>41133</v>
      </c>
      <c r="AJ10" s="272">
        <v>30889</v>
      </c>
      <c r="AK10" s="272">
        <v>24909</v>
      </c>
      <c r="AL10" s="272">
        <v>20411</v>
      </c>
      <c r="AM10" s="272">
        <v>13914</v>
      </c>
      <c r="AN10" s="272">
        <v>14901</v>
      </c>
      <c r="AO10" s="272">
        <v>55825</v>
      </c>
      <c r="AP10" s="272">
        <v>56360</v>
      </c>
      <c r="AQ10" s="272">
        <v>56774</v>
      </c>
      <c r="AR10" s="272">
        <v>60201</v>
      </c>
      <c r="AS10" s="272">
        <v>73579</v>
      </c>
      <c r="AT10" s="272">
        <v>78853</v>
      </c>
      <c r="AU10" s="272">
        <v>71661</v>
      </c>
      <c r="AV10" s="272">
        <v>70566</v>
      </c>
      <c r="AW10" s="272">
        <v>68542</v>
      </c>
      <c r="AX10" s="272">
        <v>64702</v>
      </c>
      <c r="AY10" s="272">
        <v>59252</v>
      </c>
      <c r="AZ10" s="272">
        <v>50707</v>
      </c>
      <c r="BA10" s="272">
        <v>41324</v>
      </c>
      <c r="BB10" s="272">
        <v>33394</v>
      </c>
      <c r="BC10" s="272">
        <v>24979</v>
      </c>
      <c r="BD10" s="272">
        <v>17005</v>
      </c>
      <c r="BE10" s="272">
        <v>21316</v>
      </c>
    </row>
    <row r="11" spans="1:60" customFormat="1" ht="15.75" hidden="1" thickBot="1" x14ac:dyDescent="0.3">
      <c r="A11" s="5"/>
      <c r="B11" s="132" t="s">
        <v>0</v>
      </c>
      <c r="C11" s="133" t="s">
        <v>269</v>
      </c>
      <c r="D11" s="134" t="s">
        <v>1</v>
      </c>
      <c r="E11" s="134" t="s">
        <v>13</v>
      </c>
      <c r="F11" s="135"/>
      <c r="G11" s="273">
        <f>SUM(G12:G17)</f>
        <v>103085</v>
      </c>
      <c r="H11" s="273">
        <f>SUM(H12:H17)</f>
        <v>8922</v>
      </c>
      <c r="I11" s="273">
        <f>SUM(I12:I17)</f>
        <v>47802</v>
      </c>
      <c r="J11" s="273">
        <f>SUM(J12:J17)</f>
        <v>55283</v>
      </c>
      <c r="K11" s="273">
        <v>4566</v>
      </c>
      <c r="L11" s="273">
        <v>4356</v>
      </c>
      <c r="M11" s="273">
        <v>8630</v>
      </c>
      <c r="N11" s="273">
        <v>4004</v>
      </c>
      <c r="O11" s="273">
        <v>9376</v>
      </c>
      <c r="P11" s="273">
        <v>20398</v>
      </c>
      <c r="Q11" s="273">
        <v>5394</v>
      </c>
      <c r="R11" s="273">
        <v>8544</v>
      </c>
      <c r="S11" s="273">
        <v>4245</v>
      </c>
      <c r="T11" s="273">
        <v>10946</v>
      </c>
      <c r="U11" s="273">
        <v>23596</v>
      </c>
      <c r="V11" s="273">
        <v>7952</v>
      </c>
      <c r="W11" s="136"/>
      <c r="X11" s="273">
        <v>3687</v>
      </c>
      <c r="Y11" s="273">
        <v>3634</v>
      </c>
      <c r="Z11" s="273">
        <v>3317</v>
      </c>
      <c r="AA11" s="273">
        <v>3382</v>
      </c>
      <c r="AB11" s="273">
        <v>3686</v>
      </c>
      <c r="AC11" s="273">
        <v>4304</v>
      </c>
      <c r="AD11" s="273">
        <v>4393</v>
      </c>
      <c r="AE11" s="273">
        <v>4283</v>
      </c>
      <c r="AF11" s="273">
        <v>3739</v>
      </c>
      <c r="AG11" s="273">
        <v>3061</v>
      </c>
      <c r="AH11" s="273">
        <v>2650</v>
      </c>
      <c r="AI11" s="273">
        <v>2272</v>
      </c>
      <c r="AJ11" s="273">
        <v>1667</v>
      </c>
      <c r="AK11" s="273">
        <v>1305</v>
      </c>
      <c r="AL11" s="273">
        <v>1031</v>
      </c>
      <c r="AM11" s="273">
        <v>696</v>
      </c>
      <c r="AN11" s="273">
        <v>695</v>
      </c>
      <c r="AO11" s="273">
        <v>3536</v>
      </c>
      <c r="AP11" s="273">
        <v>3569</v>
      </c>
      <c r="AQ11" s="273">
        <v>3558</v>
      </c>
      <c r="AR11" s="273">
        <v>3684</v>
      </c>
      <c r="AS11" s="273">
        <v>4565</v>
      </c>
      <c r="AT11" s="273">
        <v>4823</v>
      </c>
      <c r="AU11" s="273">
        <v>4354</v>
      </c>
      <c r="AV11" s="273">
        <v>4296</v>
      </c>
      <c r="AW11" s="273">
        <v>4152</v>
      </c>
      <c r="AX11" s="273">
        <v>3977</v>
      </c>
      <c r="AY11" s="273">
        <v>3677</v>
      </c>
      <c r="AZ11" s="273">
        <v>3140</v>
      </c>
      <c r="BA11" s="273">
        <v>2494</v>
      </c>
      <c r="BB11" s="273">
        <v>1935</v>
      </c>
      <c r="BC11" s="273">
        <v>1409</v>
      </c>
      <c r="BD11" s="273">
        <v>953</v>
      </c>
      <c r="BE11" s="273">
        <v>1161</v>
      </c>
    </row>
    <row r="12" spans="1:60" customFormat="1" hidden="1" x14ac:dyDescent="0.25">
      <c r="A12" s="3">
        <v>1</v>
      </c>
      <c r="B12" s="137" t="s">
        <v>14</v>
      </c>
      <c r="C12" s="138" t="s">
        <v>13</v>
      </c>
      <c r="D12" s="156">
        <v>5945</v>
      </c>
      <c r="E12" s="156" t="s">
        <v>15</v>
      </c>
      <c r="F12" s="162" t="s">
        <v>16</v>
      </c>
      <c r="G12" s="100">
        <f>+I12+J12</f>
        <v>0</v>
      </c>
      <c r="H12" s="100">
        <f>+K12+L12</f>
        <v>0</v>
      </c>
      <c r="I12" s="131">
        <f>SUM(M12:Q12)</f>
        <v>0</v>
      </c>
      <c r="J12" s="131">
        <f>SUM(R12:V12)</f>
        <v>0</v>
      </c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40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</row>
    <row r="13" spans="1:60" customFormat="1" hidden="1" x14ac:dyDescent="0.25">
      <c r="A13" s="1">
        <v>2</v>
      </c>
      <c r="B13" s="141" t="s">
        <v>17</v>
      </c>
      <c r="C13" s="226" t="s">
        <v>13</v>
      </c>
      <c r="D13" s="230">
        <v>5946</v>
      </c>
      <c r="E13" s="230" t="s">
        <v>18</v>
      </c>
      <c r="F13" s="163" t="s">
        <v>19</v>
      </c>
      <c r="G13" s="140">
        <f t="shared" ref="G13:G17" si="2">+I13+J13</f>
        <v>0</v>
      </c>
      <c r="H13" s="140">
        <f t="shared" ref="H13:H17" si="3">+K13+L13</f>
        <v>0</v>
      </c>
      <c r="I13" s="131">
        <f t="shared" ref="I13:I17" si="4">SUM(M13:Q13)</f>
        <v>0</v>
      </c>
      <c r="J13" s="131">
        <f t="shared" ref="J13:J17" si="5">SUM(R13:V13)</f>
        <v>0</v>
      </c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43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131"/>
      <c r="BG13" s="131"/>
      <c r="BH13" s="131"/>
    </row>
    <row r="14" spans="1:60" customFormat="1" hidden="1" x14ac:dyDescent="0.25">
      <c r="A14" s="1">
        <v>3</v>
      </c>
      <c r="B14" s="141" t="s">
        <v>20</v>
      </c>
      <c r="C14" s="226" t="s">
        <v>13</v>
      </c>
      <c r="D14" s="230">
        <v>5947</v>
      </c>
      <c r="E14" s="230" t="s">
        <v>21</v>
      </c>
      <c r="F14" s="163" t="s">
        <v>22</v>
      </c>
      <c r="G14" s="140">
        <f t="shared" si="2"/>
        <v>0</v>
      </c>
      <c r="H14" s="140">
        <f t="shared" si="3"/>
        <v>0</v>
      </c>
      <c r="I14" s="131">
        <f t="shared" si="4"/>
        <v>0</v>
      </c>
      <c r="J14" s="131">
        <f t="shared" si="5"/>
        <v>0</v>
      </c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43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131"/>
      <c r="BG14" s="131"/>
      <c r="BH14" s="131"/>
    </row>
    <row r="15" spans="1:60" customFormat="1" hidden="1" x14ac:dyDescent="0.25">
      <c r="A15" s="1">
        <v>4</v>
      </c>
      <c r="B15" s="141" t="s">
        <v>23</v>
      </c>
      <c r="C15" s="226" t="s">
        <v>13</v>
      </c>
      <c r="D15" s="230">
        <v>5948</v>
      </c>
      <c r="E15" s="230" t="s">
        <v>24</v>
      </c>
      <c r="F15" s="163" t="s">
        <v>19</v>
      </c>
      <c r="G15" s="140">
        <f t="shared" si="2"/>
        <v>0</v>
      </c>
      <c r="H15" s="140">
        <f t="shared" si="3"/>
        <v>0</v>
      </c>
      <c r="I15" s="131">
        <f t="shared" si="4"/>
        <v>0</v>
      </c>
      <c r="J15" s="131">
        <f t="shared" si="5"/>
        <v>0</v>
      </c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43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131"/>
      <c r="BG15" s="131"/>
      <c r="BH15" s="131"/>
    </row>
    <row r="16" spans="1:60" customFormat="1" hidden="1" x14ac:dyDescent="0.25">
      <c r="A16" s="3">
        <v>5</v>
      </c>
      <c r="B16" s="141" t="s">
        <v>14</v>
      </c>
      <c r="C16" s="226" t="s">
        <v>13</v>
      </c>
      <c r="D16" s="160">
        <v>5883</v>
      </c>
      <c r="E16" s="160" t="s">
        <v>25</v>
      </c>
      <c r="F16" s="164" t="s">
        <v>16</v>
      </c>
      <c r="G16" s="140">
        <f t="shared" si="2"/>
        <v>103085</v>
      </c>
      <c r="H16" s="140">
        <f t="shared" si="3"/>
        <v>8922</v>
      </c>
      <c r="I16" s="131">
        <f t="shared" si="4"/>
        <v>47802</v>
      </c>
      <c r="J16" s="131">
        <f t="shared" si="5"/>
        <v>55283</v>
      </c>
      <c r="K16" s="131">
        <v>4566</v>
      </c>
      <c r="L16" s="279">
        <v>4356</v>
      </c>
      <c r="M16" s="131">
        <v>8630</v>
      </c>
      <c r="N16" s="131">
        <v>4004</v>
      </c>
      <c r="O16" s="131">
        <v>9376</v>
      </c>
      <c r="P16" s="131">
        <v>20398</v>
      </c>
      <c r="Q16" s="131">
        <v>5394</v>
      </c>
      <c r="R16" s="279">
        <v>8544</v>
      </c>
      <c r="S16" s="279">
        <v>4245</v>
      </c>
      <c r="T16" s="279">
        <v>10946</v>
      </c>
      <c r="U16" s="279">
        <v>23596</v>
      </c>
      <c r="V16" s="279">
        <v>7952</v>
      </c>
      <c r="W16" s="142"/>
      <c r="X16" s="274">
        <v>3687</v>
      </c>
      <c r="Y16" s="274">
        <v>3634</v>
      </c>
      <c r="Z16" s="274">
        <v>3317</v>
      </c>
      <c r="AA16" s="274">
        <v>3382</v>
      </c>
      <c r="AB16" s="274">
        <v>3686</v>
      </c>
      <c r="AC16" s="274">
        <v>4304</v>
      </c>
      <c r="AD16" s="274">
        <v>4393</v>
      </c>
      <c r="AE16" s="274">
        <v>4283</v>
      </c>
      <c r="AF16" s="274">
        <v>3739</v>
      </c>
      <c r="AG16" s="274">
        <v>3061</v>
      </c>
      <c r="AH16" s="274">
        <v>2650</v>
      </c>
      <c r="AI16" s="274">
        <v>2272</v>
      </c>
      <c r="AJ16" s="274">
        <v>1667</v>
      </c>
      <c r="AK16" s="274">
        <v>1305</v>
      </c>
      <c r="AL16" s="274">
        <v>1031</v>
      </c>
      <c r="AM16" s="274">
        <v>696</v>
      </c>
      <c r="AN16" s="274">
        <v>695</v>
      </c>
      <c r="AO16" s="277">
        <v>3536</v>
      </c>
      <c r="AP16" s="277">
        <v>3569</v>
      </c>
      <c r="AQ16" s="277">
        <v>3558</v>
      </c>
      <c r="AR16" s="277">
        <v>3684</v>
      </c>
      <c r="AS16" s="277">
        <v>4565</v>
      </c>
      <c r="AT16" s="277">
        <v>4823</v>
      </c>
      <c r="AU16" s="277">
        <v>4354</v>
      </c>
      <c r="AV16" s="277">
        <v>4296</v>
      </c>
      <c r="AW16" s="277">
        <v>4152</v>
      </c>
      <c r="AX16" s="277">
        <v>3977</v>
      </c>
      <c r="AY16" s="277">
        <v>3677</v>
      </c>
      <c r="AZ16" s="277">
        <v>3140</v>
      </c>
      <c r="BA16" s="277">
        <v>2494</v>
      </c>
      <c r="BB16" s="277">
        <v>1935</v>
      </c>
      <c r="BC16" s="277">
        <v>1409</v>
      </c>
      <c r="BD16" s="277">
        <v>953</v>
      </c>
      <c r="BE16" s="277">
        <v>1161</v>
      </c>
      <c r="BF16" s="131"/>
      <c r="BG16" s="131"/>
      <c r="BH16" s="131"/>
    </row>
    <row r="17" spans="1:60" customFormat="1" ht="15.75" hidden="1" thickBot="1" x14ac:dyDescent="0.3">
      <c r="A17" s="1">
        <v>6</v>
      </c>
      <c r="B17" s="141" t="s">
        <v>14</v>
      </c>
      <c r="C17" s="226" t="s">
        <v>13</v>
      </c>
      <c r="D17" s="150">
        <v>28025</v>
      </c>
      <c r="E17" s="150" t="s">
        <v>245</v>
      </c>
      <c r="F17" s="165" t="s">
        <v>246</v>
      </c>
      <c r="G17" s="140">
        <f t="shared" si="2"/>
        <v>0</v>
      </c>
      <c r="H17" s="140">
        <f t="shared" si="3"/>
        <v>0</v>
      </c>
      <c r="I17" s="131">
        <f t="shared" si="4"/>
        <v>0</v>
      </c>
      <c r="J17" s="131">
        <f t="shared" si="5"/>
        <v>0</v>
      </c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61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131"/>
      <c r="BG17" s="131"/>
      <c r="BH17" s="131"/>
    </row>
    <row r="18" spans="1:60" customFormat="1" ht="15.75" hidden="1" thickBot="1" x14ac:dyDescent="0.3">
      <c r="A18" s="1">
        <v>7</v>
      </c>
      <c r="B18" s="166" t="s">
        <v>0</v>
      </c>
      <c r="C18" s="167" t="s">
        <v>269</v>
      </c>
      <c r="D18" s="144" t="s">
        <v>1</v>
      </c>
      <c r="E18" s="144" t="s">
        <v>189</v>
      </c>
      <c r="F18" s="145"/>
      <c r="G18" s="275">
        <f>SUM(G19:G40)</f>
        <v>461144</v>
      </c>
      <c r="H18" s="275">
        <f>SUM(H19:H40)</f>
        <v>43038</v>
      </c>
      <c r="I18" s="275">
        <f>SUM(I19:I40)</f>
        <v>219347</v>
      </c>
      <c r="J18" s="275">
        <f>SUM(J19:J40)</f>
        <v>241797</v>
      </c>
      <c r="K18" s="275">
        <v>22074</v>
      </c>
      <c r="L18" s="275">
        <v>20964</v>
      </c>
      <c r="M18" s="275">
        <v>39811</v>
      </c>
      <c r="N18" s="275">
        <v>17417</v>
      </c>
      <c r="O18" s="275">
        <v>39898</v>
      </c>
      <c r="P18" s="275">
        <v>94550</v>
      </c>
      <c r="Q18" s="275">
        <v>27671</v>
      </c>
      <c r="R18" s="275">
        <v>38676</v>
      </c>
      <c r="S18" s="275">
        <v>18949</v>
      </c>
      <c r="T18" s="275">
        <v>46957</v>
      </c>
      <c r="U18" s="275">
        <v>100556</v>
      </c>
      <c r="V18" s="275">
        <v>36659</v>
      </c>
      <c r="W18" s="144"/>
      <c r="X18" s="275">
        <v>17783</v>
      </c>
      <c r="Y18" s="275">
        <v>16205</v>
      </c>
      <c r="Z18" s="275">
        <v>14552</v>
      </c>
      <c r="AA18" s="275">
        <v>14364</v>
      </c>
      <c r="AB18" s="275">
        <v>15640</v>
      </c>
      <c r="AC18" s="275">
        <v>18582</v>
      </c>
      <c r="AD18" s="275">
        <v>19278</v>
      </c>
      <c r="AE18" s="275">
        <v>19059</v>
      </c>
      <c r="AF18" s="275">
        <v>17555</v>
      </c>
      <c r="AG18" s="275">
        <v>14946</v>
      </c>
      <c r="AH18" s="275">
        <v>12597</v>
      </c>
      <c r="AI18" s="275">
        <v>11115</v>
      </c>
      <c r="AJ18" s="275">
        <v>8253</v>
      </c>
      <c r="AK18" s="275">
        <v>6598</v>
      </c>
      <c r="AL18" s="275">
        <v>5486</v>
      </c>
      <c r="AM18" s="275">
        <v>3569</v>
      </c>
      <c r="AN18" s="275">
        <v>3765</v>
      </c>
      <c r="AO18" s="275">
        <v>16983</v>
      </c>
      <c r="AP18" s="275">
        <v>15581</v>
      </c>
      <c r="AQ18" s="275">
        <v>15442</v>
      </c>
      <c r="AR18" s="275">
        <v>16311</v>
      </c>
      <c r="AS18" s="275">
        <v>19465</v>
      </c>
      <c r="AT18" s="275">
        <v>20800</v>
      </c>
      <c r="AU18" s="275">
        <v>18996</v>
      </c>
      <c r="AV18" s="275">
        <v>17933</v>
      </c>
      <c r="AW18" s="275">
        <v>17607</v>
      </c>
      <c r="AX18" s="275">
        <v>16820</v>
      </c>
      <c r="AY18" s="275">
        <v>15703</v>
      </c>
      <c r="AZ18" s="275">
        <v>13497</v>
      </c>
      <c r="BA18" s="275">
        <v>11219</v>
      </c>
      <c r="BB18" s="275">
        <v>8968</v>
      </c>
      <c r="BC18" s="275">
        <v>6576</v>
      </c>
      <c r="BD18" s="275">
        <v>4340</v>
      </c>
      <c r="BE18" s="275">
        <v>5556</v>
      </c>
      <c r="BF18" s="131"/>
      <c r="BG18" s="131"/>
      <c r="BH18" s="131"/>
    </row>
    <row r="19" spans="1:60" customFormat="1" hidden="1" x14ac:dyDescent="0.25">
      <c r="A19" s="1">
        <v>8</v>
      </c>
      <c r="B19" s="146" t="s">
        <v>17</v>
      </c>
      <c r="C19" s="147" t="s">
        <v>270</v>
      </c>
      <c r="D19" s="158">
        <v>5918</v>
      </c>
      <c r="E19" s="147" t="s">
        <v>28</v>
      </c>
      <c r="F19" s="148" t="s">
        <v>29</v>
      </c>
      <c r="G19" s="140">
        <f t="shared" ref="G19:G40" si="6">+I19+J19</f>
        <v>42371</v>
      </c>
      <c r="H19" s="140">
        <f t="shared" ref="H19:H40" si="7">+K19+L19</f>
        <v>3725</v>
      </c>
      <c r="I19" s="131">
        <f t="shared" ref="I19:I40" si="8">SUM(M19:Q19)</f>
        <v>20142</v>
      </c>
      <c r="J19" s="131">
        <f t="shared" ref="J19:J40" si="9">SUM(R19:V19)</f>
        <v>22229</v>
      </c>
      <c r="K19" s="131">
        <v>1894</v>
      </c>
      <c r="L19" s="279">
        <v>1831</v>
      </c>
      <c r="M19" s="131">
        <v>3503</v>
      </c>
      <c r="N19" s="131">
        <v>1615</v>
      </c>
      <c r="O19" s="131">
        <v>3649</v>
      </c>
      <c r="P19" s="131">
        <v>8599</v>
      </c>
      <c r="Q19" s="131">
        <v>2776</v>
      </c>
      <c r="R19" s="279">
        <v>3472</v>
      </c>
      <c r="S19" s="279">
        <v>1709</v>
      </c>
      <c r="T19" s="279">
        <v>4376</v>
      </c>
      <c r="U19" s="279">
        <v>9349</v>
      </c>
      <c r="V19" s="279">
        <v>3323</v>
      </c>
      <c r="W19" s="147"/>
      <c r="X19" s="274">
        <v>1530</v>
      </c>
      <c r="Y19" s="274">
        <v>1449</v>
      </c>
      <c r="Z19" s="274">
        <v>1331</v>
      </c>
      <c r="AA19" s="274">
        <v>1346</v>
      </c>
      <c r="AB19" s="274">
        <v>1446</v>
      </c>
      <c r="AC19" s="274">
        <v>1665</v>
      </c>
      <c r="AD19" s="274">
        <v>1685</v>
      </c>
      <c r="AE19" s="274">
        <v>1666</v>
      </c>
      <c r="AF19" s="274">
        <v>1541</v>
      </c>
      <c r="AG19" s="274">
        <v>1351</v>
      </c>
      <c r="AH19" s="274">
        <v>1224</v>
      </c>
      <c r="AI19" s="274">
        <v>1132</v>
      </c>
      <c r="AJ19" s="274">
        <v>878</v>
      </c>
      <c r="AK19" s="274">
        <v>681</v>
      </c>
      <c r="AL19" s="274">
        <v>517</v>
      </c>
      <c r="AM19" s="274">
        <v>323</v>
      </c>
      <c r="AN19" s="274">
        <v>377</v>
      </c>
      <c r="AO19" s="277">
        <v>1487</v>
      </c>
      <c r="AP19" s="277">
        <v>1420</v>
      </c>
      <c r="AQ19" s="277">
        <v>1391</v>
      </c>
      <c r="AR19" s="277">
        <v>1504</v>
      </c>
      <c r="AS19" s="277">
        <v>1842</v>
      </c>
      <c r="AT19" s="277">
        <v>1913</v>
      </c>
      <c r="AU19" s="277">
        <v>1789</v>
      </c>
      <c r="AV19" s="277">
        <v>1743</v>
      </c>
      <c r="AW19" s="277">
        <v>1649</v>
      </c>
      <c r="AX19" s="277">
        <v>1565</v>
      </c>
      <c r="AY19" s="277">
        <v>1423</v>
      </c>
      <c r="AZ19" s="277">
        <v>1180</v>
      </c>
      <c r="BA19" s="277">
        <v>986</v>
      </c>
      <c r="BB19" s="277">
        <v>776</v>
      </c>
      <c r="BC19" s="277">
        <v>585</v>
      </c>
      <c r="BD19" s="277">
        <v>416</v>
      </c>
      <c r="BE19" s="277">
        <v>560</v>
      </c>
      <c r="BF19" s="131"/>
      <c r="BG19" s="131"/>
      <c r="BH19" s="131"/>
    </row>
    <row r="20" spans="1:60" customFormat="1" hidden="1" x14ac:dyDescent="0.25">
      <c r="A20" s="3">
        <v>9</v>
      </c>
      <c r="B20" s="228" t="s">
        <v>17</v>
      </c>
      <c r="C20" s="226" t="s">
        <v>270</v>
      </c>
      <c r="D20" s="230">
        <v>5965</v>
      </c>
      <c r="E20" s="226" t="s">
        <v>35</v>
      </c>
      <c r="F20" s="227" t="s">
        <v>29</v>
      </c>
      <c r="G20" s="140">
        <f t="shared" si="6"/>
        <v>20524</v>
      </c>
      <c r="H20" s="140">
        <f t="shared" si="7"/>
        <v>1804</v>
      </c>
      <c r="I20" s="131">
        <f t="shared" si="8"/>
        <v>9757</v>
      </c>
      <c r="J20" s="131">
        <f t="shared" si="9"/>
        <v>10767</v>
      </c>
      <c r="K20" s="131">
        <v>919</v>
      </c>
      <c r="L20" s="279">
        <v>885</v>
      </c>
      <c r="M20" s="131">
        <v>1695</v>
      </c>
      <c r="N20" s="131">
        <v>784</v>
      </c>
      <c r="O20" s="131">
        <v>1769</v>
      </c>
      <c r="P20" s="131">
        <v>4166</v>
      </c>
      <c r="Q20" s="131">
        <v>1343</v>
      </c>
      <c r="R20" s="279">
        <v>1683</v>
      </c>
      <c r="S20" s="279">
        <v>825</v>
      </c>
      <c r="T20" s="279">
        <v>2120</v>
      </c>
      <c r="U20" s="279">
        <v>4529</v>
      </c>
      <c r="V20" s="279">
        <v>1610</v>
      </c>
      <c r="W20" s="142"/>
      <c r="X20" s="274">
        <v>742</v>
      </c>
      <c r="Y20" s="274">
        <v>700</v>
      </c>
      <c r="Z20" s="274">
        <v>644</v>
      </c>
      <c r="AA20" s="274">
        <v>654</v>
      </c>
      <c r="AB20" s="274">
        <v>701</v>
      </c>
      <c r="AC20" s="274">
        <v>807</v>
      </c>
      <c r="AD20" s="274">
        <v>817</v>
      </c>
      <c r="AE20" s="274">
        <v>807</v>
      </c>
      <c r="AF20" s="274">
        <v>746</v>
      </c>
      <c r="AG20" s="274">
        <v>654</v>
      </c>
      <c r="AH20" s="274">
        <v>593</v>
      </c>
      <c r="AI20" s="274">
        <v>549</v>
      </c>
      <c r="AJ20" s="274">
        <v>425</v>
      </c>
      <c r="AK20" s="274">
        <v>329</v>
      </c>
      <c r="AL20" s="274">
        <v>250</v>
      </c>
      <c r="AM20" s="274">
        <v>157</v>
      </c>
      <c r="AN20" s="274">
        <v>182</v>
      </c>
      <c r="AO20" s="277">
        <v>719</v>
      </c>
      <c r="AP20" s="277">
        <v>691</v>
      </c>
      <c r="AQ20" s="277">
        <v>672</v>
      </c>
      <c r="AR20" s="277">
        <v>727</v>
      </c>
      <c r="AS20" s="277">
        <v>892</v>
      </c>
      <c r="AT20" s="277">
        <v>927</v>
      </c>
      <c r="AU20" s="277">
        <v>866</v>
      </c>
      <c r="AV20" s="277">
        <v>844</v>
      </c>
      <c r="AW20" s="277">
        <v>799</v>
      </c>
      <c r="AX20" s="277">
        <v>759</v>
      </c>
      <c r="AY20" s="277">
        <v>690</v>
      </c>
      <c r="AZ20" s="277">
        <v>571</v>
      </c>
      <c r="BA20" s="277">
        <v>477</v>
      </c>
      <c r="BB20" s="277">
        <v>377</v>
      </c>
      <c r="BC20" s="277">
        <v>284</v>
      </c>
      <c r="BD20" s="277">
        <v>200</v>
      </c>
      <c r="BE20" s="277">
        <v>272</v>
      </c>
      <c r="BF20" s="131"/>
      <c r="BG20" s="131"/>
      <c r="BH20" s="131"/>
    </row>
    <row r="21" spans="1:60" customFormat="1" hidden="1" x14ac:dyDescent="0.25">
      <c r="A21" s="1">
        <v>10</v>
      </c>
      <c r="B21" s="228" t="s">
        <v>17</v>
      </c>
      <c r="C21" s="226" t="s">
        <v>270</v>
      </c>
      <c r="D21" s="230">
        <v>5923</v>
      </c>
      <c r="E21" s="226" t="s">
        <v>34</v>
      </c>
      <c r="F21" s="227" t="s">
        <v>29</v>
      </c>
      <c r="G21" s="140">
        <f t="shared" si="6"/>
        <v>25170</v>
      </c>
      <c r="H21" s="140">
        <f t="shared" si="7"/>
        <v>2214</v>
      </c>
      <c r="I21" s="131">
        <f t="shared" si="8"/>
        <v>11964</v>
      </c>
      <c r="J21" s="131">
        <f t="shared" si="9"/>
        <v>13206</v>
      </c>
      <c r="K21" s="131">
        <v>1127</v>
      </c>
      <c r="L21" s="279">
        <v>1087</v>
      </c>
      <c r="M21" s="131">
        <v>2081</v>
      </c>
      <c r="N21" s="131">
        <v>962</v>
      </c>
      <c r="O21" s="131">
        <v>2169</v>
      </c>
      <c r="P21" s="131">
        <v>5107</v>
      </c>
      <c r="Q21" s="131">
        <v>1645</v>
      </c>
      <c r="R21" s="279">
        <v>2064</v>
      </c>
      <c r="S21" s="279">
        <v>1012</v>
      </c>
      <c r="T21" s="279">
        <v>2598</v>
      </c>
      <c r="U21" s="279">
        <v>5554</v>
      </c>
      <c r="V21" s="279">
        <v>1978</v>
      </c>
      <c r="W21" s="142"/>
      <c r="X21" s="274">
        <v>910</v>
      </c>
      <c r="Y21" s="274">
        <v>860</v>
      </c>
      <c r="Z21" s="274">
        <v>790</v>
      </c>
      <c r="AA21" s="274">
        <v>803</v>
      </c>
      <c r="AB21" s="274">
        <v>860</v>
      </c>
      <c r="AC21" s="274">
        <v>989</v>
      </c>
      <c r="AD21" s="274">
        <v>1001</v>
      </c>
      <c r="AE21" s="274">
        <v>989</v>
      </c>
      <c r="AF21" s="274">
        <v>915</v>
      </c>
      <c r="AG21" s="274">
        <v>802</v>
      </c>
      <c r="AH21" s="274">
        <v>727</v>
      </c>
      <c r="AI21" s="274">
        <v>673</v>
      </c>
      <c r="AJ21" s="274">
        <v>521</v>
      </c>
      <c r="AK21" s="274">
        <v>404</v>
      </c>
      <c r="AL21" s="274">
        <v>306</v>
      </c>
      <c r="AM21" s="274">
        <v>192</v>
      </c>
      <c r="AN21" s="274">
        <v>222</v>
      </c>
      <c r="AO21" s="277">
        <v>883</v>
      </c>
      <c r="AP21" s="277">
        <v>846</v>
      </c>
      <c r="AQ21" s="277">
        <v>825</v>
      </c>
      <c r="AR21" s="277">
        <v>890</v>
      </c>
      <c r="AS21" s="277">
        <v>1093</v>
      </c>
      <c r="AT21" s="277">
        <v>1137</v>
      </c>
      <c r="AU21" s="277">
        <v>1063</v>
      </c>
      <c r="AV21" s="277">
        <v>1036</v>
      </c>
      <c r="AW21" s="277">
        <v>979</v>
      </c>
      <c r="AX21" s="277">
        <v>930</v>
      </c>
      <c r="AY21" s="277">
        <v>846</v>
      </c>
      <c r="AZ21" s="277">
        <v>700</v>
      </c>
      <c r="BA21" s="277">
        <v>586</v>
      </c>
      <c r="BB21" s="277">
        <v>462</v>
      </c>
      <c r="BC21" s="277">
        <v>349</v>
      </c>
      <c r="BD21" s="277">
        <v>246</v>
      </c>
      <c r="BE21" s="277">
        <v>335</v>
      </c>
      <c r="BF21" s="131"/>
      <c r="BG21" s="131"/>
      <c r="BH21" s="131"/>
    </row>
    <row r="22" spans="1:60" customFormat="1" hidden="1" x14ac:dyDescent="0.25">
      <c r="A22" s="1">
        <v>11</v>
      </c>
      <c r="B22" s="228" t="s">
        <v>17</v>
      </c>
      <c r="C22" s="226" t="s">
        <v>270</v>
      </c>
      <c r="D22" s="230">
        <v>5919</v>
      </c>
      <c r="E22" s="226" t="s">
        <v>30</v>
      </c>
      <c r="F22" s="227" t="s">
        <v>29</v>
      </c>
      <c r="G22" s="140">
        <f t="shared" si="6"/>
        <v>16293</v>
      </c>
      <c r="H22" s="140">
        <f t="shared" si="7"/>
        <v>1433</v>
      </c>
      <c r="I22" s="131">
        <f t="shared" si="8"/>
        <v>7745</v>
      </c>
      <c r="J22" s="131">
        <f t="shared" si="9"/>
        <v>8548</v>
      </c>
      <c r="K22" s="131">
        <v>730</v>
      </c>
      <c r="L22" s="279">
        <v>703</v>
      </c>
      <c r="M22" s="131">
        <v>1347</v>
      </c>
      <c r="N22" s="131">
        <v>623</v>
      </c>
      <c r="O22" s="131">
        <v>1404</v>
      </c>
      <c r="P22" s="131">
        <v>3305</v>
      </c>
      <c r="Q22" s="131">
        <v>1066</v>
      </c>
      <c r="R22" s="279">
        <v>1336</v>
      </c>
      <c r="S22" s="279">
        <v>654</v>
      </c>
      <c r="T22" s="279">
        <v>1681</v>
      </c>
      <c r="U22" s="279">
        <v>3597</v>
      </c>
      <c r="V22" s="279">
        <v>1280</v>
      </c>
      <c r="W22" s="142"/>
      <c r="X22" s="274">
        <v>589</v>
      </c>
      <c r="Y22" s="274">
        <v>557</v>
      </c>
      <c r="Z22" s="274">
        <v>511</v>
      </c>
      <c r="AA22" s="274">
        <v>520</v>
      </c>
      <c r="AB22" s="274">
        <v>557</v>
      </c>
      <c r="AC22" s="274">
        <v>640</v>
      </c>
      <c r="AD22" s="274">
        <v>648</v>
      </c>
      <c r="AE22" s="274">
        <v>640</v>
      </c>
      <c r="AF22" s="274">
        <v>592</v>
      </c>
      <c r="AG22" s="274">
        <v>519</v>
      </c>
      <c r="AH22" s="274">
        <v>470</v>
      </c>
      <c r="AI22" s="274">
        <v>436</v>
      </c>
      <c r="AJ22" s="274">
        <v>338</v>
      </c>
      <c r="AK22" s="274">
        <v>262</v>
      </c>
      <c r="AL22" s="274">
        <v>198</v>
      </c>
      <c r="AM22" s="274">
        <v>124</v>
      </c>
      <c r="AN22" s="274">
        <v>144</v>
      </c>
      <c r="AO22" s="277">
        <v>572</v>
      </c>
      <c r="AP22" s="277">
        <v>547</v>
      </c>
      <c r="AQ22" s="277">
        <v>534</v>
      </c>
      <c r="AR22" s="277">
        <v>575</v>
      </c>
      <c r="AS22" s="277">
        <v>707</v>
      </c>
      <c r="AT22" s="277">
        <v>736</v>
      </c>
      <c r="AU22" s="277">
        <v>688</v>
      </c>
      <c r="AV22" s="277">
        <v>671</v>
      </c>
      <c r="AW22" s="277">
        <v>634</v>
      </c>
      <c r="AX22" s="277">
        <v>603</v>
      </c>
      <c r="AY22" s="277">
        <v>548</v>
      </c>
      <c r="AZ22" s="277">
        <v>453</v>
      </c>
      <c r="BA22" s="277">
        <v>378</v>
      </c>
      <c r="BB22" s="277">
        <v>299</v>
      </c>
      <c r="BC22" s="277">
        <v>226</v>
      </c>
      <c r="BD22" s="277">
        <v>160</v>
      </c>
      <c r="BE22" s="277">
        <v>217</v>
      </c>
      <c r="BF22" s="131"/>
      <c r="BG22" s="131"/>
      <c r="BH22" s="131"/>
    </row>
    <row r="23" spans="1:60" customFormat="1" hidden="1" x14ac:dyDescent="0.25">
      <c r="A23" s="1">
        <v>12</v>
      </c>
      <c r="B23" s="228" t="s">
        <v>17</v>
      </c>
      <c r="C23" s="226" t="s">
        <v>270</v>
      </c>
      <c r="D23" s="230">
        <v>26996</v>
      </c>
      <c r="E23" s="229" t="s">
        <v>38</v>
      </c>
      <c r="F23" s="227" t="s">
        <v>27</v>
      </c>
      <c r="G23" s="140">
        <f t="shared" si="6"/>
        <v>0</v>
      </c>
      <c r="H23" s="140">
        <f t="shared" si="7"/>
        <v>0</v>
      </c>
      <c r="I23" s="131">
        <f t="shared" si="8"/>
        <v>0</v>
      </c>
      <c r="J23" s="131">
        <f t="shared" si="9"/>
        <v>0</v>
      </c>
      <c r="K23" s="131"/>
      <c r="L23" s="279">
        <v>0</v>
      </c>
      <c r="M23" s="131"/>
      <c r="N23" s="131"/>
      <c r="O23" s="131"/>
      <c r="P23" s="131"/>
      <c r="Q23" s="131"/>
      <c r="R23" s="279">
        <v>0</v>
      </c>
      <c r="S23" s="279">
        <v>0</v>
      </c>
      <c r="T23" s="279">
        <v>0</v>
      </c>
      <c r="U23" s="279">
        <v>0</v>
      </c>
      <c r="V23" s="279">
        <v>0</v>
      </c>
      <c r="W23" s="149"/>
      <c r="X23" s="276"/>
      <c r="Y23" s="276"/>
      <c r="Z23" s="276"/>
      <c r="AA23" s="276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7">
        <v>0</v>
      </c>
      <c r="AP23" s="277">
        <v>0</v>
      </c>
      <c r="AQ23" s="277">
        <v>0</v>
      </c>
      <c r="AR23" s="277">
        <v>0</v>
      </c>
      <c r="AS23" s="277">
        <v>0</v>
      </c>
      <c r="AT23" s="277">
        <v>0</v>
      </c>
      <c r="AU23" s="277">
        <v>0</v>
      </c>
      <c r="AV23" s="277">
        <v>0</v>
      </c>
      <c r="AW23" s="277">
        <v>0</v>
      </c>
      <c r="AX23" s="277">
        <v>0</v>
      </c>
      <c r="AY23" s="277">
        <v>0</v>
      </c>
      <c r="AZ23" s="277">
        <v>0</v>
      </c>
      <c r="BA23" s="277">
        <v>0</v>
      </c>
      <c r="BB23" s="277">
        <v>0</v>
      </c>
      <c r="BC23" s="277">
        <v>0</v>
      </c>
      <c r="BD23" s="277">
        <v>0</v>
      </c>
      <c r="BE23" s="277">
        <v>0</v>
      </c>
      <c r="BF23" s="131"/>
      <c r="BG23" s="131"/>
      <c r="BH23" s="131"/>
    </row>
    <row r="24" spans="1:60" customFormat="1" hidden="1" x14ac:dyDescent="0.25">
      <c r="A24" s="3">
        <v>13</v>
      </c>
      <c r="B24" s="228" t="s">
        <v>17</v>
      </c>
      <c r="C24" s="226" t="s">
        <v>270</v>
      </c>
      <c r="D24" s="230">
        <v>13261</v>
      </c>
      <c r="E24" s="226" t="s">
        <v>26</v>
      </c>
      <c r="F24" s="227" t="s">
        <v>27</v>
      </c>
      <c r="G24" s="140">
        <f t="shared" si="6"/>
        <v>14668</v>
      </c>
      <c r="H24" s="140">
        <f t="shared" si="7"/>
        <v>1290</v>
      </c>
      <c r="I24" s="131">
        <f t="shared" si="8"/>
        <v>6971</v>
      </c>
      <c r="J24" s="131">
        <f t="shared" si="9"/>
        <v>7697</v>
      </c>
      <c r="K24" s="131">
        <v>657</v>
      </c>
      <c r="L24" s="279">
        <v>633</v>
      </c>
      <c r="M24" s="131">
        <v>1212</v>
      </c>
      <c r="N24" s="131">
        <v>560</v>
      </c>
      <c r="O24" s="131">
        <v>1264</v>
      </c>
      <c r="P24" s="131">
        <v>2976</v>
      </c>
      <c r="Q24" s="131">
        <v>959</v>
      </c>
      <c r="R24" s="279">
        <v>1203</v>
      </c>
      <c r="S24" s="279">
        <v>590</v>
      </c>
      <c r="T24" s="279">
        <v>1514</v>
      </c>
      <c r="U24" s="279">
        <v>3238</v>
      </c>
      <c r="V24" s="279">
        <v>1152</v>
      </c>
      <c r="W24" s="142"/>
      <c r="X24" s="274">
        <v>530</v>
      </c>
      <c r="Y24" s="274">
        <v>501</v>
      </c>
      <c r="Z24" s="274">
        <v>459</v>
      </c>
      <c r="AA24" s="274">
        <v>469</v>
      </c>
      <c r="AB24" s="274">
        <v>501</v>
      </c>
      <c r="AC24" s="274">
        <v>576</v>
      </c>
      <c r="AD24" s="274">
        <v>584</v>
      </c>
      <c r="AE24" s="274">
        <v>576</v>
      </c>
      <c r="AF24" s="274">
        <v>533</v>
      </c>
      <c r="AG24" s="274">
        <v>468</v>
      </c>
      <c r="AH24" s="274">
        <v>423</v>
      </c>
      <c r="AI24" s="274">
        <v>392</v>
      </c>
      <c r="AJ24" s="274">
        <v>304</v>
      </c>
      <c r="AK24" s="274">
        <v>235</v>
      </c>
      <c r="AL24" s="274">
        <v>179</v>
      </c>
      <c r="AM24" s="274">
        <v>112</v>
      </c>
      <c r="AN24" s="274">
        <v>129</v>
      </c>
      <c r="AO24" s="277">
        <v>515</v>
      </c>
      <c r="AP24" s="277">
        <v>492</v>
      </c>
      <c r="AQ24" s="277">
        <v>483</v>
      </c>
      <c r="AR24" s="277">
        <v>517</v>
      </c>
      <c r="AS24" s="277">
        <v>637</v>
      </c>
      <c r="AT24" s="277">
        <v>663</v>
      </c>
      <c r="AU24" s="277">
        <v>619</v>
      </c>
      <c r="AV24" s="277">
        <v>604</v>
      </c>
      <c r="AW24" s="277">
        <v>571</v>
      </c>
      <c r="AX24" s="277">
        <v>542</v>
      </c>
      <c r="AY24" s="277">
        <v>494</v>
      </c>
      <c r="AZ24" s="277">
        <v>408</v>
      </c>
      <c r="BA24" s="277">
        <v>341</v>
      </c>
      <c r="BB24" s="277">
        <v>270</v>
      </c>
      <c r="BC24" s="277">
        <v>203</v>
      </c>
      <c r="BD24" s="277">
        <v>143</v>
      </c>
      <c r="BE24" s="277">
        <v>195</v>
      </c>
      <c r="BF24" s="131"/>
      <c r="BG24" s="131"/>
      <c r="BH24" s="131"/>
    </row>
    <row r="25" spans="1:60" customFormat="1" hidden="1" x14ac:dyDescent="0.25">
      <c r="A25" s="1">
        <v>14</v>
      </c>
      <c r="B25" s="228" t="s">
        <v>17</v>
      </c>
      <c r="C25" s="226" t="s">
        <v>270</v>
      </c>
      <c r="D25" s="230">
        <v>5967</v>
      </c>
      <c r="E25" s="226" t="s">
        <v>36</v>
      </c>
      <c r="F25" s="227" t="s">
        <v>29</v>
      </c>
      <c r="G25" s="140">
        <f t="shared" si="6"/>
        <v>9533</v>
      </c>
      <c r="H25" s="140">
        <f t="shared" si="7"/>
        <v>838</v>
      </c>
      <c r="I25" s="131">
        <f t="shared" si="8"/>
        <v>4532</v>
      </c>
      <c r="J25" s="131">
        <f t="shared" si="9"/>
        <v>5001</v>
      </c>
      <c r="K25" s="131">
        <v>427</v>
      </c>
      <c r="L25" s="279">
        <v>411</v>
      </c>
      <c r="M25" s="131">
        <v>788</v>
      </c>
      <c r="N25" s="131">
        <v>364</v>
      </c>
      <c r="O25" s="131">
        <v>823</v>
      </c>
      <c r="P25" s="131">
        <v>1934</v>
      </c>
      <c r="Q25" s="131">
        <v>623</v>
      </c>
      <c r="R25" s="279">
        <v>781</v>
      </c>
      <c r="S25" s="279">
        <v>384</v>
      </c>
      <c r="T25" s="279">
        <v>983</v>
      </c>
      <c r="U25" s="279">
        <v>2104</v>
      </c>
      <c r="V25" s="279">
        <v>749</v>
      </c>
      <c r="W25" s="142"/>
      <c r="X25" s="274">
        <v>345</v>
      </c>
      <c r="Y25" s="274">
        <v>325</v>
      </c>
      <c r="Z25" s="274">
        <v>299</v>
      </c>
      <c r="AA25" s="274">
        <v>305</v>
      </c>
      <c r="AB25" s="274">
        <v>326</v>
      </c>
      <c r="AC25" s="274">
        <v>375</v>
      </c>
      <c r="AD25" s="274">
        <v>379</v>
      </c>
      <c r="AE25" s="274">
        <v>375</v>
      </c>
      <c r="AF25" s="274">
        <v>346</v>
      </c>
      <c r="AG25" s="274">
        <v>304</v>
      </c>
      <c r="AH25" s="274">
        <v>275</v>
      </c>
      <c r="AI25" s="274">
        <v>255</v>
      </c>
      <c r="AJ25" s="274">
        <v>197</v>
      </c>
      <c r="AK25" s="274">
        <v>153</v>
      </c>
      <c r="AL25" s="274">
        <v>116</v>
      </c>
      <c r="AM25" s="274">
        <v>73</v>
      </c>
      <c r="AN25" s="274">
        <v>84</v>
      </c>
      <c r="AO25" s="277">
        <v>334</v>
      </c>
      <c r="AP25" s="277">
        <v>320</v>
      </c>
      <c r="AQ25" s="277">
        <v>314</v>
      </c>
      <c r="AR25" s="277">
        <v>336</v>
      </c>
      <c r="AS25" s="277">
        <v>414</v>
      </c>
      <c r="AT25" s="277">
        <v>430</v>
      </c>
      <c r="AU25" s="277">
        <v>403</v>
      </c>
      <c r="AV25" s="277">
        <v>392</v>
      </c>
      <c r="AW25" s="277">
        <v>371</v>
      </c>
      <c r="AX25" s="277">
        <v>352</v>
      </c>
      <c r="AY25" s="277">
        <v>321</v>
      </c>
      <c r="AZ25" s="277">
        <v>265</v>
      </c>
      <c r="BA25" s="277">
        <v>222</v>
      </c>
      <c r="BB25" s="277">
        <v>175</v>
      </c>
      <c r="BC25" s="277">
        <v>132</v>
      </c>
      <c r="BD25" s="277">
        <v>93</v>
      </c>
      <c r="BE25" s="277">
        <v>127</v>
      </c>
      <c r="BF25" s="131"/>
      <c r="BG25" s="131"/>
      <c r="BH25" s="131"/>
    </row>
    <row r="26" spans="1:60" customFormat="1" hidden="1" x14ac:dyDescent="0.25">
      <c r="A26" s="1">
        <v>15</v>
      </c>
      <c r="B26" s="228" t="s">
        <v>17</v>
      </c>
      <c r="C26" s="226" t="s">
        <v>270</v>
      </c>
      <c r="D26" s="230">
        <v>5922</v>
      </c>
      <c r="E26" s="226" t="s">
        <v>33</v>
      </c>
      <c r="F26" s="227" t="s">
        <v>29</v>
      </c>
      <c r="G26" s="140">
        <f t="shared" si="6"/>
        <v>61321</v>
      </c>
      <c r="H26" s="140">
        <f t="shared" si="7"/>
        <v>5392</v>
      </c>
      <c r="I26" s="131">
        <f t="shared" si="8"/>
        <v>29153</v>
      </c>
      <c r="J26" s="131">
        <f t="shared" si="9"/>
        <v>32168</v>
      </c>
      <c r="K26" s="131">
        <v>2746</v>
      </c>
      <c r="L26" s="279">
        <v>2646</v>
      </c>
      <c r="M26" s="131">
        <v>5071</v>
      </c>
      <c r="N26" s="131">
        <v>2342</v>
      </c>
      <c r="O26" s="131">
        <v>5286</v>
      </c>
      <c r="P26" s="131">
        <v>12444</v>
      </c>
      <c r="Q26" s="131">
        <v>4010</v>
      </c>
      <c r="R26" s="279">
        <v>5025</v>
      </c>
      <c r="S26" s="279">
        <v>2467</v>
      </c>
      <c r="T26" s="279">
        <v>6328</v>
      </c>
      <c r="U26" s="279">
        <v>13531</v>
      </c>
      <c r="V26" s="279">
        <v>4817</v>
      </c>
      <c r="W26" s="142"/>
      <c r="X26" s="274">
        <v>2217</v>
      </c>
      <c r="Y26" s="274">
        <v>2096</v>
      </c>
      <c r="Z26" s="274">
        <v>1924</v>
      </c>
      <c r="AA26" s="274">
        <v>1957</v>
      </c>
      <c r="AB26" s="274">
        <v>2095</v>
      </c>
      <c r="AC26" s="274">
        <v>2410</v>
      </c>
      <c r="AD26" s="274">
        <v>2440</v>
      </c>
      <c r="AE26" s="274">
        <v>2410</v>
      </c>
      <c r="AF26" s="274">
        <v>2229</v>
      </c>
      <c r="AG26" s="274">
        <v>1955</v>
      </c>
      <c r="AH26" s="274">
        <v>1770</v>
      </c>
      <c r="AI26" s="274">
        <v>1640</v>
      </c>
      <c r="AJ26" s="274">
        <v>1270</v>
      </c>
      <c r="AK26" s="274">
        <v>984</v>
      </c>
      <c r="AL26" s="274">
        <v>746</v>
      </c>
      <c r="AM26" s="274">
        <v>468</v>
      </c>
      <c r="AN26" s="274">
        <v>542</v>
      </c>
      <c r="AO26" s="277">
        <v>2150</v>
      </c>
      <c r="AP26" s="277">
        <v>2059</v>
      </c>
      <c r="AQ26" s="277">
        <v>2012</v>
      </c>
      <c r="AR26" s="277">
        <v>2167</v>
      </c>
      <c r="AS26" s="277">
        <v>2663</v>
      </c>
      <c r="AT26" s="277">
        <v>2769</v>
      </c>
      <c r="AU26" s="277">
        <v>2588</v>
      </c>
      <c r="AV26" s="277">
        <v>2523</v>
      </c>
      <c r="AW26" s="277">
        <v>2386</v>
      </c>
      <c r="AX26" s="277">
        <v>2266</v>
      </c>
      <c r="AY26" s="277">
        <v>2062</v>
      </c>
      <c r="AZ26" s="277">
        <v>1706</v>
      </c>
      <c r="BA26" s="277">
        <v>1426</v>
      </c>
      <c r="BB26" s="277">
        <v>1126</v>
      </c>
      <c r="BC26" s="277">
        <v>850</v>
      </c>
      <c r="BD26" s="277">
        <v>600</v>
      </c>
      <c r="BE26" s="277">
        <v>815</v>
      </c>
      <c r="BF26" s="131"/>
      <c r="BG26" s="131"/>
      <c r="BH26" s="131"/>
    </row>
    <row r="27" spans="1:60" customFormat="1" hidden="1" x14ac:dyDescent="0.25">
      <c r="A27" s="1">
        <v>16</v>
      </c>
      <c r="B27" s="228" t="s">
        <v>17</v>
      </c>
      <c r="C27" s="226" t="s">
        <v>270</v>
      </c>
      <c r="D27" s="230">
        <v>27290</v>
      </c>
      <c r="E27" s="229" t="s">
        <v>37</v>
      </c>
      <c r="F27" s="227" t="s">
        <v>27</v>
      </c>
      <c r="G27" s="140">
        <f t="shared" si="6"/>
        <v>0</v>
      </c>
      <c r="H27" s="140">
        <f t="shared" si="7"/>
        <v>0</v>
      </c>
      <c r="I27" s="131">
        <f t="shared" si="8"/>
        <v>0</v>
      </c>
      <c r="J27" s="131">
        <f t="shared" si="9"/>
        <v>0</v>
      </c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49"/>
      <c r="X27" s="276"/>
      <c r="Y27" s="276"/>
      <c r="Z27" s="276"/>
      <c r="AA27" s="276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277">
        <v>0</v>
      </c>
      <c r="AP27" s="277">
        <v>0</v>
      </c>
      <c r="AQ27" s="277">
        <v>0</v>
      </c>
      <c r="AR27" s="277">
        <v>0</v>
      </c>
      <c r="AS27" s="277">
        <v>0</v>
      </c>
      <c r="AT27" s="277">
        <v>0</v>
      </c>
      <c r="AU27" s="277">
        <v>0</v>
      </c>
      <c r="AV27" s="277">
        <v>0</v>
      </c>
      <c r="AW27" s="277">
        <v>0</v>
      </c>
      <c r="AX27" s="277">
        <v>0</v>
      </c>
      <c r="AY27" s="277">
        <v>0</v>
      </c>
      <c r="AZ27" s="277">
        <v>0</v>
      </c>
      <c r="BA27" s="277">
        <v>0</v>
      </c>
      <c r="BB27" s="277">
        <v>0</v>
      </c>
      <c r="BC27" s="277">
        <v>0</v>
      </c>
      <c r="BD27" s="277">
        <v>0</v>
      </c>
      <c r="BE27" s="277">
        <v>0</v>
      </c>
      <c r="BF27" s="131"/>
      <c r="BG27" s="131"/>
      <c r="BH27" s="131"/>
    </row>
    <row r="28" spans="1:60" customFormat="1" hidden="1" x14ac:dyDescent="0.25">
      <c r="A28" s="3">
        <v>17</v>
      </c>
      <c r="B28" s="228" t="s">
        <v>17</v>
      </c>
      <c r="C28" s="226" t="s">
        <v>270</v>
      </c>
      <c r="D28" s="230">
        <v>5920</v>
      </c>
      <c r="E28" s="226" t="s">
        <v>31</v>
      </c>
      <c r="F28" s="227" t="s">
        <v>29</v>
      </c>
      <c r="G28" s="140">
        <f t="shared" si="6"/>
        <v>29280</v>
      </c>
      <c r="H28" s="140">
        <f t="shared" si="7"/>
        <v>2574</v>
      </c>
      <c r="I28" s="131">
        <f t="shared" si="8"/>
        <v>13920</v>
      </c>
      <c r="J28" s="131">
        <f t="shared" si="9"/>
        <v>15360</v>
      </c>
      <c r="K28" s="131">
        <v>1312</v>
      </c>
      <c r="L28" s="279">
        <v>1262</v>
      </c>
      <c r="M28" s="131">
        <v>2421</v>
      </c>
      <c r="N28" s="131">
        <v>1118</v>
      </c>
      <c r="O28" s="131">
        <v>2524</v>
      </c>
      <c r="P28" s="131">
        <v>5941</v>
      </c>
      <c r="Q28" s="131">
        <v>1916</v>
      </c>
      <c r="R28" s="279">
        <v>2398</v>
      </c>
      <c r="S28" s="279">
        <v>1178</v>
      </c>
      <c r="T28" s="279">
        <v>3022</v>
      </c>
      <c r="U28" s="279">
        <v>6463</v>
      </c>
      <c r="V28" s="279">
        <v>2299</v>
      </c>
      <c r="W28" s="142"/>
      <c r="X28" s="274">
        <v>1059</v>
      </c>
      <c r="Y28" s="274">
        <v>1001</v>
      </c>
      <c r="Z28" s="274">
        <v>917</v>
      </c>
      <c r="AA28" s="274">
        <v>935</v>
      </c>
      <c r="AB28" s="274">
        <v>1000</v>
      </c>
      <c r="AC28" s="274">
        <v>1151</v>
      </c>
      <c r="AD28" s="274">
        <v>1165</v>
      </c>
      <c r="AE28" s="274">
        <v>1151</v>
      </c>
      <c r="AF28" s="274">
        <v>1064</v>
      </c>
      <c r="AG28" s="274">
        <v>933</v>
      </c>
      <c r="AH28" s="274">
        <v>845</v>
      </c>
      <c r="AI28" s="274">
        <v>783</v>
      </c>
      <c r="AJ28" s="274">
        <v>607</v>
      </c>
      <c r="AK28" s="274">
        <v>470</v>
      </c>
      <c r="AL28" s="274">
        <v>356</v>
      </c>
      <c r="AM28" s="274">
        <v>224</v>
      </c>
      <c r="AN28" s="274">
        <v>259</v>
      </c>
      <c r="AO28" s="277">
        <v>1026</v>
      </c>
      <c r="AP28" s="277">
        <v>982</v>
      </c>
      <c r="AQ28" s="277">
        <v>961</v>
      </c>
      <c r="AR28" s="277">
        <v>1035</v>
      </c>
      <c r="AS28" s="277">
        <v>1272</v>
      </c>
      <c r="AT28" s="277">
        <v>1322</v>
      </c>
      <c r="AU28" s="277">
        <v>1236</v>
      </c>
      <c r="AV28" s="277">
        <v>1205</v>
      </c>
      <c r="AW28" s="277">
        <v>1140</v>
      </c>
      <c r="AX28" s="277">
        <v>1082</v>
      </c>
      <c r="AY28" s="277">
        <v>985</v>
      </c>
      <c r="AZ28" s="277">
        <v>815</v>
      </c>
      <c r="BA28" s="277">
        <v>680</v>
      </c>
      <c r="BB28" s="277">
        <v>538</v>
      </c>
      <c r="BC28" s="277">
        <v>406</v>
      </c>
      <c r="BD28" s="277">
        <v>286</v>
      </c>
      <c r="BE28" s="277">
        <v>389</v>
      </c>
      <c r="BF28" s="131"/>
      <c r="BG28" s="131"/>
      <c r="BH28" s="131"/>
    </row>
    <row r="29" spans="1:60" customFormat="1" hidden="1" x14ac:dyDescent="0.25">
      <c r="A29" s="1">
        <v>18</v>
      </c>
      <c r="B29" s="228" t="s">
        <v>17</v>
      </c>
      <c r="C29" s="226" t="s">
        <v>270</v>
      </c>
      <c r="D29" s="230">
        <v>5921</v>
      </c>
      <c r="E29" s="226" t="s">
        <v>32</v>
      </c>
      <c r="F29" s="227" t="s">
        <v>29</v>
      </c>
      <c r="G29" s="140">
        <f t="shared" si="6"/>
        <v>11201</v>
      </c>
      <c r="H29" s="140">
        <f t="shared" si="7"/>
        <v>985</v>
      </c>
      <c r="I29" s="131">
        <f t="shared" si="8"/>
        <v>5327</v>
      </c>
      <c r="J29" s="131">
        <f t="shared" si="9"/>
        <v>5874</v>
      </c>
      <c r="K29" s="131">
        <v>503</v>
      </c>
      <c r="L29" s="279">
        <v>482</v>
      </c>
      <c r="M29" s="131">
        <v>927</v>
      </c>
      <c r="N29" s="131">
        <v>428</v>
      </c>
      <c r="O29" s="131">
        <v>966</v>
      </c>
      <c r="P29" s="131">
        <v>2273</v>
      </c>
      <c r="Q29" s="131">
        <v>733</v>
      </c>
      <c r="R29" s="279">
        <v>916</v>
      </c>
      <c r="S29" s="279">
        <v>450</v>
      </c>
      <c r="T29" s="279">
        <v>1155</v>
      </c>
      <c r="U29" s="279">
        <v>2472</v>
      </c>
      <c r="V29" s="279">
        <v>881</v>
      </c>
      <c r="W29" s="142"/>
      <c r="X29" s="274">
        <v>406</v>
      </c>
      <c r="Y29" s="274">
        <v>383</v>
      </c>
      <c r="Z29" s="274">
        <v>351</v>
      </c>
      <c r="AA29" s="274">
        <v>358</v>
      </c>
      <c r="AB29" s="274">
        <v>383</v>
      </c>
      <c r="AC29" s="274">
        <v>440</v>
      </c>
      <c r="AD29" s="274">
        <v>446</v>
      </c>
      <c r="AE29" s="274">
        <v>440</v>
      </c>
      <c r="AF29" s="274">
        <v>407</v>
      </c>
      <c r="AG29" s="274">
        <v>357</v>
      </c>
      <c r="AH29" s="274">
        <v>323</v>
      </c>
      <c r="AI29" s="274">
        <v>300</v>
      </c>
      <c r="AJ29" s="274">
        <v>232</v>
      </c>
      <c r="AK29" s="274">
        <v>180</v>
      </c>
      <c r="AL29" s="274">
        <v>136</v>
      </c>
      <c r="AM29" s="274">
        <v>86</v>
      </c>
      <c r="AN29" s="274">
        <v>99</v>
      </c>
      <c r="AO29" s="277">
        <v>392</v>
      </c>
      <c r="AP29" s="277">
        <v>375</v>
      </c>
      <c r="AQ29" s="277">
        <v>367</v>
      </c>
      <c r="AR29" s="277">
        <v>395</v>
      </c>
      <c r="AS29" s="277">
        <v>486</v>
      </c>
      <c r="AT29" s="277">
        <v>506</v>
      </c>
      <c r="AU29" s="277">
        <v>473</v>
      </c>
      <c r="AV29" s="277">
        <v>461</v>
      </c>
      <c r="AW29" s="277">
        <v>436</v>
      </c>
      <c r="AX29" s="277">
        <v>414</v>
      </c>
      <c r="AY29" s="277">
        <v>377</v>
      </c>
      <c r="AZ29" s="277">
        <v>311</v>
      </c>
      <c r="BA29" s="277">
        <v>261</v>
      </c>
      <c r="BB29" s="277">
        <v>206</v>
      </c>
      <c r="BC29" s="277">
        <v>156</v>
      </c>
      <c r="BD29" s="277">
        <v>109</v>
      </c>
      <c r="BE29" s="277">
        <v>149</v>
      </c>
      <c r="BF29" s="131"/>
      <c r="BG29" s="131"/>
      <c r="BH29" s="131"/>
    </row>
    <row r="30" spans="1:60" customFormat="1" hidden="1" x14ac:dyDescent="0.25">
      <c r="A30" s="1">
        <v>19</v>
      </c>
      <c r="B30" s="226" t="s">
        <v>23</v>
      </c>
      <c r="C30" s="226" t="s">
        <v>270</v>
      </c>
      <c r="D30" s="230">
        <v>5924</v>
      </c>
      <c r="E30" s="226" t="s">
        <v>45</v>
      </c>
      <c r="F30" s="227" t="s">
        <v>29</v>
      </c>
      <c r="G30" s="140">
        <f t="shared" si="6"/>
        <v>18996</v>
      </c>
      <c r="H30" s="140">
        <f t="shared" si="7"/>
        <v>1875</v>
      </c>
      <c r="I30" s="131">
        <f t="shared" si="8"/>
        <v>9043</v>
      </c>
      <c r="J30" s="131">
        <f t="shared" si="9"/>
        <v>9953</v>
      </c>
      <c r="K30" s="131">
        <v>968</v>
      </c>
      <c r="L30" s="279">
        <v>907</v>
      </c>
      <c r="M30" s="131">
        <v>1709</v>
      </c>
      <c r="N30" s="131">
        <v>710</v>
      </c>
      <c r="O30" s="131">
        <v>1650</v>
      </c>
      <c r="P30" s="131">
        <v>3936</v>
      </c>
      <c r="Q30" s="131">
        <v>1038</v>
      </c>
      <c r="R30" s="279">
        <v>1629</v>
      </c>
      <c r="S30" s="279">
        <v>796</v>
      </c>
      <c r="T30" s="279">
        <v>1908</v>
      </c>
      <c r="U30" s="279">
        <v>4092</v>
      </c>
      <c r="V30" s="279">
        <v>1528</v>
      </c>
      <c r="W30" s="142"/>
      <c r="X30" s="274">
        <v>778</v>
      </c>
      <c r="Y30" s="274">
        <v>686</v>
      </c>
      <c r="Z30" s="274">
        <v>603</v>
      </c>
      <c r="AA30" s="274">
        <v>578</v>
      </c>
      <c r="AB30" s="274">
        <v>640</v>
      </c>
      <c r="AC30" s="274">
        <v>784</v>
      </c>
      <c r="AD30" s="274">
        <v>832</v>
      </c>
      <c r="AE30" s="274">
        <v>824</v>
      </c>
      <c r="AF30" s="274">
        <v>756</v>
      </c>
      <c r="AG30" s="274">
        <v>626</v>
      </c>
      <c r="AH30" s="274">
        <v>490</v>
      </c>
      <c r="AI30" s="274">
        <v>408</v>
      </c>
      <c r="AJ30" s="274">
        <v>287</v>
      </c>
      <c r="AK30" s="274">
        <v>239</v>
      </c>
      <c r="AL30" s="274">
        <v>221</v>
      </c>
      <c r="AM30" s="274">
        <v>149</v>
      </c>
      <c r="AN30" s="274">
        <v>142</v>
      </c>
      <c r="AO30" s="277">
        <v>733</v>
      </c>
      <c r="AP30" s="277">
        <v>645</v>
      </c>
      <c r="AQ30" s="277">
        <v>649</v>
      </c>
      <c r="AR30" s="277">
        <v>672</v>
      </c>
      <c r="AS30" s="277">
        <v>778</v>
      </c>
      <c r="AT30" s="277">
        <v>856</v>
      </c>
      <c r="AU30" s="277">
        <v>764</v>
      </c>
      <c r="AV30" s="277">
        <v>695</v>
      </c>
      <c r="AW30" s="277">
        <v>711</v>
      </c>
      <c r="AX30" s="277">
        <v>684</v>
      </c>
      <c r="AY30" s="277">
        <v>655</v>
      </c>
      <c r="AZ30" s="277">
        <v>583</v>
      </c>
      <c r="BA30" s="277">
        <v>482</v>
      </c>
      <c r="BB30" s="277">
        <v>390</v>
      </c>
      <c r="BC30" s="277">
        <v>278</v>
      </c>
      <c r="BD30" s="277">
        <v>172</v>
      </c>
      <c r="BE30" s="277">
        <v>206</v>
      </c>
      <c r="BF30" s="131"/>
      <c r="BG30" s="131"/>
      <c r="BH30" s="131"/>
    </row>
    <row r="31" spans="1:60" customFormat="1" hidden="1" x14ac:dyDescent="0.25">
      <c r="A31" s="1">
        <v>20</v>
      </c>
      <c r="B31" s="226" t="s">
        <v>23</v>
      </c>
      <c r="C31" s="226" t="s">
        <v>270</v>
      </c>
      <c r="D31" s="230">
        <v>5925</v>
      </c>
      <c r="E31" s="226" t="s">
        <v>46</v>
      </c>
      <c r="F31" s="227" t="s">
        <v>27</v>
      </c>
      <c r="G31" s="140">
        <f t="shared" si="6"/>
        <v>10413</v>
      </c>
      <c r="H31" s="140">
        <f t="shared" si="7"/>
        <v>1029</v>
      </c>
      <c r="I31" s="131">
        <f t="shared" si="8"/>
        <v>4956</v>
      </c>
      <c r="J31" s="131">
        <f t="shared" si="9"/>
        <v>5457</v>
      </c>
      <c r="K31" s="131">
        <v>531</v>
      </c>
      <c r="L31" s="279">
        <v>498</v>
      </c>
      <c r="M31" s="131">
        <v>937</v>
      </c>
      <c r="N31" s="131">
        <v>389</v>
      </c>
      <c r="O31" s="131">
        <v>905</v>
      </c>
      <c r="P31" s="131">
        <v>2156</v>
      </c>
      <c r="Q31" s="131">
        <v>569</v>
      </c>
      <c r="R31" s="279">
        <v>894</v>
      </c>
      <c r="S31" s="279">
        <v>437</v>
      </c>
      <c r="T31" s="279">
        <v>1045</v>
      </c>
      <c r="U31" s="279">
        <v>2243</v>
      </c>
      <c r="V31" s="279">
        <v>838</v>
      </c>
      <c r="W31" s="142"/>
      <c r="X31" s="274">
        <v>427</v>
      </c>
      <c r="Y31" s="274">
        <v>376</v>
      </c>
      <c r="Z31" s="274">
        <v>330</v>
      </c>
      <c r="AA31" s="274">
        <v>317</v>
      </c>
      <c r="AB31" s="274">
        <v>351</v>
      </c>
      <c r="AC31" s="274">
        <v>430</v>
      </c>
      <c r="AD31" s="274">
        <v>456</v>
      </c>
      <c r="AE31" s="274">
        <v>451</v>
      </c>
      <c r="AF31" s="274">
        <v>414</v>
      </c>
      <c r="AG31" s="274">
        <v>343</v>
      </c>
      <c r="AH31" s="274">
        <v>268</v>
      </c>
      <c r="AI31" s="274">
        <v>224</v>
      </c>
      <c r="AJ31" s="274">
        <v>157</v>
      </c>
      <c r="AK31" s="274">
        <v>131</v>
      </c>
      <c r="AL31" s="274">
        <v>121</v>
      </c>
      <c r="AM31" s="274">
        <v>82</v>
      </c>
      <c r="AN31" s="274">
        <v>78</v>
      </c>
      <c r="AO31" s="277">
        <v>402</v>
      </c>
      <c r="AP31" s="277">
        <v>354</v>
      </c>
      <c r="AQ31" s="277">
        <v>356</v>
      </c>
      <c r="AR31" s="277">
        <v>369</v>
      </c>
      <c r="AS31" s="277">
        <v>426</v>
      </c>
      <c r="AT31" s="277">
        <v>469</v>
      </c>
      <c r="AU31" s="277">
        <v>418</v>
      </c>
      <c r="AV31" s="277">
        <v>382</v>
      </c>
      <c r="AW31" s="277">
        <v>390</v>
      </c>
      <c r="AX31" s="277">
        <v>375</v>
      </c>
      <c r="AY31" s="277">
        <v>359</v>
      </c>
      <c r="AZ31" s="277">
        <v>319</v>
      </c>
      <c r="BA31" s="277">
        <v>264</v>
      </c>
      <c r="BB31" s="277">
        <v>214</v>
      </c>
      <c r="BC31" s="277">
        <v>153</v>
      </c>
      <c r="BD31" s="277">
        <v>94</v>
      </c>
      <c r="BE31" s="277">
        <v>113</v>
      </c>
      <c r="BF31" s="131"/>
      <c r="BG31" s="131"/>
      <c r="BH31" s="131"/>
    </row>
    <row r="32" spans="1:60" customFormat="1" hidden="1" x14ac:dyDescent="0.25">
      <c r="A32" s="3">
        <v>21</v>
      </c>
      <c r="B32" s="226" t="s">
        <v>23</v>
      </c>
      <c r="C32" s="226" t="s">
        <v>270</v>
      </c>
      <c r="D32" s="230">
        <v>5852</v>
      </c>
      <c r="E32" s="226" t="s">
        <v>39</v>
      </c>
      <c r="F32" s="227" t="s">
        <v>29</v>
      </c>
      <c r="G32" s="140">
        <f t="shared" si="6"/>
        <v>40587</v>
      </c>
      <c r="H32" s="140">
        <f t="shared" si="7"/>
        <v>4007</v>
      </c>
      <c r="I32" s="131">
        <f t="shared" si="8"/>
        <v>19319</v>
      </c>
      <c r="J32" s="131">
        <f t="shared" si="9"/>
        <v>21268</v>
      </c>
      <c r="K32" s="131">
        <v>2069</v>
      </c>
      <c r="L32" s="279">
        <v>1938</v>
      </c>
      <c r="M32" s="131">
        <v>3654</v>
      </c>
      <c r="N32" s="131">
        <v>1516</v>
      </c>
      <c r="O32" s="131">
        <v>3526</v>
      </c>
      <c r="P32" s="131">
        <v>8408</v>
      </c>
      <c r="Q32" s="131">
        <v>2215</v>
      </c>
      <c r="R32" s="279">
        <v>3480</v>
      </c>
      <c r="S32" s="279">
        <v>1703</v>
      </c>
      <c r="T32" s="279">
        <v>4075</v>
      </c>
      <c r="U32" s="279">
        <v>8743</v>
      </c>
      <c r="V32" s="279">
        <v>3267</v>
      </c>
      <c r="W32" s="142"/>
      <c r="X32" s="274">
        <v>1664</v>
      </c>
      <c r="Y32" s="274">
        <v>1466</v>
      </c>
      <c r="Z32" s="274">
        <v>1289</v>
      </c>
      <c r="AA32" s="274">
        <v>1234</v>
      </c>
      <c r="AB32" s="274">
        <v>1367</v>
      </c>
      <c r="AC32" s="274">
        <v>1676</v>
      </c>
      <c r="AD32" s="274">
        <v>1779</v>
      </c>
      <c r="AE32" s="274">
        <v>1760</v>
      </c>
      <c r="AF32" s="274">
        <v>1615</v>
      </c>
      <c r="AG32" s="274">
        <v>1337</v>
      </c>
      <c r="AH32" s="274">
        <v>1046</v>
      </c>
      <c r="AI32" s="274">
        <v>871</v>
      </c>
      <c r="AJ32" s="274">
        <v>612</v>
      </c>
      <c r="AK32" s="274">
        <v>510</v>
      </c>
      <c r="AL32" s="274">
        <v>472</v>
      </c>
      <c r="AM32" s="274">
        <v>318</v>
      </c>
      <c r="AN32" s="274">
        <v>303</v>
      </c>
      <c r="AO32" s="277">
        <v>1565</v>
      </c>
      <c r="AP32" s="277">
        <v>1380</v>
      </c>
      <c r="AQ32" s="277">
        <v>1386</v>
      </c>
      <c r="AR32" s="277">
        <v>1436</v>
      </c>
      <c r="AS32" s="277">
        <v>1663</v>
      </c>
      <c r="AT32" s="277">
        <v>1828</v>
      </c>
      <c r="AU32" s="277">
        <v>1630</v>
      </c>
      <c r="AV32" s="277">
        <v>1486</v>
      </c>
      <c r="AW32" s="277">
        <v>1520</v>
      </c>
      <c r="AX32" s="277">
        <v>1461</v>
      </c>
      <c r="AY32" s="277">
        <v>1399</v>
      </c>
      <c r="AZ32" s="277">
        <v>1247</v>
      </c>
      <c r="BA32" s="277">
        <v>1031</v>
      </c>
      <c r="BB32" s="277">
        <v>834</v>
      </c>
      <c r="BC32" s="277">
        <v>595</v>
      </c>
      <c r="BD32" s="277">
        <v>367</v>
      </c>
      <c r="BE32" s="277">
        <v>440</v>
      </c>
      <c r="BF32" s="131"/>
      <c r="BG32" s="131"/>
      <c r="BH32" s="131"/>
    </row>
    <row r="33" spans="1:60" customFormat="1" hidden="1" x14ac:dyDescent="0.25">
      <c r="A33" s="1">
        <v>22</v>
      </c>
      <c r="B33" s="226" t="s">
        <v>23</v>
      </c>
      <c r="C33" s="226" t="s">
        <v>270</v>
      </c>
      <c r="D33" s="230">
        <v>5855</v>
      </c>
      <c r="E33" s="226" t="s">
        <v>42</v>
      </c>
      <c r="F33" s="227" t="s">
        <v>27</v>
      </c>
      <c r="G33" s="140">
        <f t="shared" si="6"/>
        <v>15951</v>
      </c>
      <c r="H33" s="140">
        <f t="shared" si="7"/>
        <v>1576</v>
      </c>
      <c r="I33" s="131">
        <f t="shared" si="8"/>
        <v>7590</v>
      </c>
      <c r="J33" s="131">
        <f t="shared" si="9"/>
        <v>8361</v>
      </c>
      <c r="K33" s="131">
        <v>812</v>
      </c>
      <c r="L33" s="279">
        <v>764</v>
      </c>
      <c r="M33" s="131">
        <v>1435</v>
      </c>
      <c r="N33" s="131">
        <v>595</v>
      </c>
      <c r="O33" s="131">
        <v>1386</v>
      </c>
      <c r="P33" s="131">
        <v>3304</v>
      </c>
      <c r="Q33" s="131">
        <v>870</v>
      </c>
      <c r="R33" s="279">
        <v>1369</v>
      </c>
      <c r="S33" s="279">
        <v>670</v>
      </c>
      <c r="T33" s="279">
        <v>1602</v>
      </c>
      <c r="U33" s="279">
        <v>3437</v>
      </c>
      <c r="V33" s="279">
        <v>1283</v>
      </c>
      <c r="W33" s="142"/>
      <c r="X33" s="274">
        <v>653</v>
      </c>
      <c r="Y33" s="274">
        <v>576</v>
      </c>
      <c r="Z33" s="274">
        <v>506</v>
      </c>
      <c r="AA33" s="274">
        <v>485</v>
      </c>
      <c r="AB33" s="274">
        <v>537</v>
      </c>
      <c r="AC33" s="274">
        <v>659</v>
      </c>
      <c r="AD33" s="274">
        <v>699</v>
      </c>
      <c r="AE33" s="274">
        <v>692</v>
      </c>
      <c r="AF33" s="274">
        <v>635</v>
      </c>
      <c r="AG33" s="274">
        <v>525</v>
      </c>
      <c r="AH33" s="274">
        <v>411</v>
      </c>
      <c r="AI33" s="274">
        <v>342</v>
      </c>
      <c r="AJ33" s="274">
        <v>241</v>
      </c>
      <c r="AK33" s="274">
        <v>200</v>
      </c>
      <c r="AL33" s="274">
        <v>185</v>
      </c>
      <c r="AM33" s="274">
        <v>125</v>
      </c>
      <c r="AN33" s="274">
        <v>119</v>
      </c>
      <c r="AO33" s="277">
        <v>617</v>
      </c>
      <c r="AP33" s="277">
        <v>542</v>
      </c>
      <c r="AQ33" s="277">
        <v>545</v>
      </c>
      <c r="AR33" s="277">
        <v>565</v>
      </c>
      <c r="AS33" s="277">
        <v>654</v>
      </c>
      <c r="AT33" s="277">
        <v>718</v>
      </c>
      <c r="AU33" s="277">
        <v>641</v>
      </c>
      <c r="AV33" s="277">
        <v>584</v>
      </c>
      <c r="AW33" s="277">
        <v>597</v>
      </c>
      <c r="AX33" s="277">
        <v>575</v>
      </c>
      <c r="AY33" s="277">
        <v>550</v>
      </c>
      <c r="AZ33" s="277">
        <v>490</v>
      </c>
      <c r="BA33" s="277">
        <v>405</v>
      </c>
      <c r="BB33" s="277">
        <v>328</v>
      </c>
      <c r="BC33" s="277">
        <v>234</v>
      </c>
      <c r="BD33" s="277">
        <v>144</v>
      </c>
      <c r="BE33" s="277">
        <v>172</v>
      </c>
      <c r="BF33" s="131"/>
      <c r="BG33" s="131"/>
      <c r="BH33" s="131"/>
    </row>
    <row r="34" spans="1:60" customFormat="1" hidden="1" x14ac:dyDescent="0.25">
      <c r="A34" s="1">
        <v>23</v>
      </c>
      <c r="B34" s="226" t="s">
        <v>23</v>
      </c>
      <c r="C34" s="226" t="s">
        <v>270</v>
      </c>
      <c r="D34" s="230">
        <v>29113</v>
      </c>
      <c r="E34" s="229" t="s">
        <v>253</v>
      </c>
      <c r="F34" s="227"/>
      <c r="G34" s="140">
        <f t="shared" si="6"/>
        <v>0</v>
      </c>
      <c r="H34" s="140">
        <f t="shared" si="7"/>
        <v>0</v>
      </c>
      <c r="I34" s="131">
        <f t="shared" si="8"/>
        <v>0</v>
      </c>
      <c r="J34" s="131">
        <f t="shared" si="9"/>
        <v>0</v>
      </c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42"/>
      <c r="X34" s="276"/>
      <c r="Y34" s="276"/>
      <c r="Z34" s="276"/>
      <c r="AA34" s="276"/>
      <c r="AB34" s="274"/>
      <c r="AC34" s="274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  <c r="AN34" s="274"/>
      <c r="AO34" s="277">
        <v>0</v>
      </c>
      <c r="AP34" s="277">
        <v>0</v>
      </c>
      <c r="AQ34" s="277">
        <v>0</v>
      </c>
      <c r="AR34" s="277">
        <v>0</v>
      </c>
      <c r="AS34" s="277">
        <v>0</v>
      </c>
      <c r="AT34" s="277">
        <v>0</v>
      </c>
      <c r="AU34" s="277">
        <v>0</v>
      </c>
      <c r="AV34" s="277">
        <v>0</v>
      </c>
      <c r="AW34" s="277">
        <v>0</v>
      </c>
      <c r="AX34" s="277">
        <v>0</v>
      </c>
      <c r="AY34" s="277">
        <v>0</v>
      </c>
      <c r="AZ34" s="277">
        <v>0</v>
      </c>
      <c r="BA34" s="277">
        <v>0</v>
      </c>
      <c r="BB34" s="277">
        <v>0</v>
      </c>
      <c r="BC34" s="277">
        <v>0</v>
      </c>
      <c r="BD34" s="277">
        <v>0</v>
      </c>
      <c r="BE34" s="277">
        <v>0</v>
      </c>
      <c r="BF34" s="131"/>
      <c r="BG34" s="131"/>
      <c r="BH34" s="131"/>
    </row>
    <row r="35" spans="1:60" customFormat="1" hidden="1" x14ac:dyDescent="0.25">
      <c r="A35" s="1">
        <v>24</v>
      </c>
      <c r="B35" s="226" t="s">
        <v>23</v>
      </c>
      <c r="C35" s="226" t="s">
        <v>270</v>
      </c>
      <c r="D35" s="230">
        <v>5854</v>
      </c>
      <c r="E35" s="226" t="s">
        <v>41</v>
      </c>
      <c r="F35" s="227" t="s">
        <v>29</v>
      </c>
      <c r="G35" s="140">
        <f t="shared" si="6"/>
        <v>15315</v>
      </c>
      <c r="H35" s="140">
        <f t="shared" si="7"/>
        <v>1511</v>
      </c>
      <c r="I35" s="131">
        <f t="shared" si="8"/>
        <v>7287</v>
      </c>
      <c r="J35" s="131">
        <f t="shared" si="9"/>
        <v>8028</v>
      </c>
      <c r="K35" s="131">
        <v>780</v>
      </c>
      <c r="L35" s="279">
        <v>731</v>
      </c>
      <c r="M35" s="131">
        <v>1378</v>
      </c>
      <c r="N35" s="131">
        <v>571</v>
      </c>
      <c r="O35" s="131">
        <v>1330</v>
      </c>
      <c r="P35" s="131">
        <v>3172</v>
      </c>
      <c r="Q35" s="131">
        <v>836</v>
      </c>
      <c r="R35" s="279">
        <v>1313</v>
      </c>
      <c r="S35" s="279">
        <v>644</v>
      </c>
      <c r="T35" s="279">
        <v>1538</v>
      </c>
      <c r="U35" s="279">
        <v>3300</v>
      </c>
      <c r="V35" s="279">
        <v>1233</v>
      </c>
      <c r="W35" s="142"/>
      <c r="X35" s="274">
        <v>627</v>
      </c>
      <c r="Y35" s="274">
        <v>553</v>
      </c>
      <c r="Z35" s="274">
        <v>486</v>
      </c>
      <c r="AA35" s="274">
        <v>465</v>
      </c>
      <c r="AB35" s="274">
        <v>516</v>
      </c>
      <c r="AC35" s="274">
        <v>632</v>
      </c>
      <c r="AD35" s="274">
        <v>671</v>
      </c>
      <c r="AE35" s="274">
        <v>664</v>
      </c>
      <c r="AF35" s="274">
        <v>609</v>
      </c>
      <c r="AG35" s="274">
        <v>504</v>
      </c>
      <c r="AH35" s="274">
        <v>395</v>
      </c>
      <c r="AI35" s="274">
        <v>329</v>
      </c>
      <c r="AJ35" s="274">
        <v>231</v>
      </c>
      <c r="AK35" s="274">
        <v>192</v>
      </c>
      <c r="AL35" s="274">
        <v>178</v>
      </c>
      <c r="AM35" s="274">
        <v>120</v>
      </c>
      <c r="AN35" s="274">
        <v>115</v>
      </c>
      <c r="AO35" s="277">
        <v>591</v>
      </c>
      <c r="AP35" s="277">
        <v>520</v>
      </c>
      <c r="AQ35" s="277">
        <v>523</v>
      </c>
      <c r="AR35" s="277">
        <v>544</v>
      </c>
      <c r="AS35" s="277">
        <v>627</v>
      </c>
      <c r="AT35" s="277">
        <v>690</v>
      </c>
      <c r="AU35" s="277">
        <v>615</v>
      </c>
      <c r="AV35" s="277">
        <v>561</v>
      </c>
      <c r="AW35" s="277">
        <v>574</v>
      </c>
      <c r="AX35" s="277">
        <v>552</v>
      </c>
      <c r="AY35" s="277">
        <v>528</v>
      </c>
      <c r="AZ35" s="277">
        <v>470</v>
      </c>
      <c r="BA35" s="277">
        <v>389</v>
      </c>
      <c r="BB35" s="277">
        <v>315</v>
      </c>
      <c r="BC35" s="277">
        <v>225</v>
      </c>
      <c r="BD35" s="277">
        <v>139</v>
      </c>
      <c r="BE35" s="277">
        <v>165</v>
      </c>
      <c r="BF35" s="131"/>
      <c r="BG35" s="131"/>
      <c r="BH35" s="131"/>
    </row>
    <row r="36" spans="1:60" customFormat="1" hidden="1" x14ac:dyDescent="0.25">
      <c r="A36" s="3">
        <v>25</v>
      </c>
      <c r="B36" s="226" t="s">
        <v>23</v>
      </c>
      <c r="C36" s="226" t="s">
        <v>270</v>
      </c>
      <c r="D36" s="230">
        <v>6750</v>
      </c>
      <c r="E36" s="226" t="s">
        <v>47</v>
      </c>
      <c r="F36" s="227" t="s">
        <v>48</v>
      </c>
      <c r="G36" s="140">
        <f t="shared" si="6"/>
        <v>31624</v>
      </c>
      <c r="H36" s="140">
        <f t="shared" si="7"/>
        <v>3123</v>
      </c>
      <c r="I36" s="131">
        <f t="shared" si="8"/>
        <v>15052</v>
      </c>
      <c r="J36" s="131">
        <f t="shared" si="9"/>
        <v>16572</v>
      </c>
      <c r="K36" s="131">
        <v>1610</v>
      </c>
      <c r="L36" s="279">
        <v>1513</v>
      </c>
      <c r="M36" s="131">
        <v>2844</v>
      </c>
      <c r="N36" s="131">
        <v>1183</v>
      </c>
      <c r="O36" s="131">
        <v>2745</v>
      </c>
      <c r="P36" s="131">
        <v>6553</v>
      </c>
      <c r="Q36" s="131">
        <v>1727</v>
      </c>
      <c r="R36" s="279">
        <v>2716</v>
      </c>
      <c r="S36" s="279">
        <v>1324</v>
      </c>
      <c r="T36" s="279">
        <v>3178</v>
      </c>
      <c r="U36" s="279">
        <v>6811</v>
      </c>
      <c r="V36" s="279">
        <v>2543</v>
      </c>
      <c r="W36" s="149"/>
      <c r="X36" s="274">
        <v>1294</v>
      </c>
      <c r="Y36" s="274">
        <v>1142</v>
      </c>
      <c r="Z36" s="274">
        <v>1006</v>
      </c>
      <c r="AA36" s="274">
        <v>960</v>
      </c>
      <c r="AB36" s="274">
        <v>1064</v>
      </c>
      <c r="AC36" s="274">
        <v>1306</v>
      </c>
      <c r="AD36" s="274">
        <v>1386</v>
      </c>
      <c r="AE36" s="274">
        <v>1371</v>
      </c>
      <c r="AF36" s="274">
        <v>1259</v>
      </c>
      <c r="AG36" s="274">
        <v>1044</v>
      </c>
      <c r="AH36" s="274">
        <v>814</v>
      </c>
      <c r="AI36" s="274">
        <v>679</v>
      </c>
      <c r="AJ36" s="274">
        <v>476</v>
      </c>
      <c r="AK36" s="274">
        <v>398</v>
      </c>
      <c r="AL36" s="274">
        <v>368</v>
      </c>
      <c r="AM36" s="274">
        <v>248</v>
      </c>
      <c r="AN36" s="274">
        <v>237</v>
      </c>
      <c r="AO36" s="277">
        <v>1223</v>
      </c>
      <c r="AP36" s="277">
        <v>1077</v>
      </c>
      <c r="AQ36" s="277">
        <v>1078</v>
      </c>
      <c r="AR36" s="277">
        <v>1117</v>
      </c>
      <c r="AS36" s="277">
        <v>1298</v>
      </c>
      <c r="AT36" s="277">
        <v>1425</v>
      </c>
      <c r="AU36" s="277">
        <v>1270</v>
      </c>
      <c r="AV36" s="277">
        <v>1159</v>
      </c>
      <c r="AW36" s="277">
        <v>1183</v>
      </c>
      <c r="AX36" s="277">
        <v>1135</v>
      </c>
      <c r="AY36" s="277">
        <v>1092</v>
      </c>
      <c r="AZ36" s="277">
        <v>972</v>
      </c>
      <c r="BA36" s="277">
        <v>805</v>
      </c>
      <c r="BB36" s="277">
        <v>647</v>
      </c>
      <c r="BC36" s="277">
        <v>464</v>
      </c>
      <c r="BD36" s="277">
        <v>285</v>
      </c>
      <c r="BE36" s="277">
        <v>342</v>
      </c>
      <c r="BF36" s="131"/>
      <c r="BG36" s="131"/>
      <c r="BH36" s="131"/>
    </row>
    <row r="37" spans="1:60" customFormat="1" hidden="1" x14ac:dyDescent="0.25">
      <c r="A37" s="1">
        <v>26</v>
      </c>
      <c r="B37" s="226" t="s">
        <v>23</v>
      </c>
      <c r="C37" s="226" t="s">
        <v>270</v>
      </c>
      <c r="D37" s="230">
        <v>26999</v>
      </c>
      <c r="E37" s="229" t="s">
        <v>49</v>
      </c>
      <c r="F37" s="227" t="s">
        <v>27</v>
      </c>
      <c r="G37" s="140">
        <f t="shared" si="6"/>
        <v>0</v>
      </c>
      <c r="H37" s="140">
        <f t="shared" si="7"/>
        <v>0</v>
      </c>
      <c r="I37" s="131">
        <f t="shared" si="8"/>
        <v>0</v>
      </c>
      <c r="J37" s="131">
        <f t="shared" si="9"/>
        <v>0</v>
      </c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42"/>
      <c r="X37" s="276"/>
      <c r="Y37" s="276"/>
      <c r="Z37" s="276"/>
      <c r="AA37" s="276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77">
        <v>0</v>
      </c>
      <c r="AP37" s="277">
        <v>0</v>
      </c>
      <c r="AQ37" s="277">
        <v>0</v>
      </c>
      <c r="AR37" s="277">
        <v>0</v>
      </c>
      <c r="AS37" s="277">
        <v>0</v>
      </c>
      <c r="AT37" s="277">
        <v>0</v>
      </c>
      <c r="AU37" s="277">
        <v>0</v>
      </c>
      <c r="AV37" s="277">
        <v>0</v>
      </c>
      <c r="AW37" s="277">
        <v>0</v>
      </c>
      <c r="AX37" s="277">
        <v>0</v>
      </c>
      <c r="AY37" s="277">
        <v>0</v>
      </c>
      <c r="AZ37" s="277">
        <v>0</v>
      </c>
      <c r="BA37" s="277">
        <v>0</v>
      </c>
      <c r="BB37" s="277">
        <v>0</v>
      </c>
      <c r="BC37" s="277">
        <v>0</v>
      </c>
      <c r="BD37" s="277">
        <v>0</v>
      </c>
      <c r="BE37" s="277">
        <v>0</v>
      </c>
      <c r="BF37" s="131"/>
      <c r="BG37" s="131"/>
      <c r="BH37" s="131"/>
    </row>
    <row r="38" spans="1:60" customFormat="1" hidden="1" x14ac:dyDescent="0.25">
      <c r="A38" s="1">
        <v>27</v>
      </c>
      <c r="B38" s="226" t="s">
        <v>23</v>
      </c>
      <c r="C38" s="226" t="s">
        <v>270</v>
      </c>
      <c r="D38" s="230">
        <v>5853</v>
      </c>
      <c r="E38" s="226" t="s">
        <v>40</v>
      </c>
      <c r="F38" s="227" t="s">
        <v>29</v>
      </c>
      <c r="G38" s="140">
        <f t="shared" si="6"/>
        <v>34973</v>
      </c>
      <c r="H38" s="140">
        <f t="shared" si="7"/>
        <v>3451</v>
      </c>
      <c r="I38" s="131">
        <f t="shared" si="8"/>
        <v>16644</v>
      </c>
      <c r="J38" s="131">
        <f t="shared" si="9"/>
        <v>18329</v>
      </c>
      <c r="K38" s="131">
        <v>1783</v>
      </c>
      <c r="L38" s="279">
        <v>1668</v>
      </c>
      <c r="M38" s="131">
        <v>3147</v>
      </c>
      <c r="N38" s="131">
        <v>1306</v>
      </c>
      <c r="O38" s="131">
        <v>3038</v>
      </c>
      <c r="P38" s="131">
        <v>7244</v>
      </c>
      <c r="Q38" s="131">
        <v>1909</v>
      </c>
      <c r="R38" s="279">
        <v>2999</v>
      </c>
      <c r="S38" s="279">
        <v>1467</v>
      </c>
      <c r="T38" s="279">
        <v>3513</v>
      </c>
      <c r="U38" s="279">
        <v>7535</v>
      </c>
      <c r="V38" s="279">
        <v>2815</v>
      </c>
      <c r="W38" s="142"/>
      <c r="X38" s="274">
        <v>1434</v>
      </c>
      <c r="Y38" s="274">
        <v>1262</v>
      </c>
      <c r="Z38" s="274">
        <v>1109</v>
      </c>
      <c r="AA38" s="274">
        <v>1064</v>
      </c>
      <c r="AB38" s="274">
        <v>1178</v>
      </c>
      <c r="AC38" s="274">
        <v>1444</v>
      </c>
      <c r="AD38" s="274">
        <v>1533</v>
      </c>
      <c r="AE38" s="274">
        <v>1516</v>
      </c>
      <c r="AF38" s="274">
        <v>1391</v>
      </c>
      <c r="AG38" s="274">
        <v>1152</v>
      </c>
      <c r="AH38" s="274">
        <v>901</v>
      </c>
      <c r="AI38" s="274">
        <v>751</v>
      </c>
      <c r="AJ38" s="274">
        <v>528</v>
      </c>
      <c r="AK38" s="274">
        <v>439</v>
      </c>
      <c r="AL38" s="274">
        <v>406</v>
      </c>
      <c r="AM38" s="274">
        <v>274</v>
      </c>
      <c r="AN38" s="274">
        <v>262</v>
      </c>
      <c r="AO38" s="277">
        <v>1347</v>
      </c>
      <c r="AP38" s="277">
        <v>1190</v>
      </c>
      <c r="AQ38" s="277">
        <v>1196</v>
      </c>
      <c r="AR38" s="277">
        <v>1237</v>
      </c>
      <c r="AS38" s="277">
        <v>1433</v>
      </c>
      <c r="AT38" s="277">
        <v>1576</v>
      </c>
      <c r="AU38" s="277">
        <v>1405</v>
      </c>
      <c r="AV38" s="277">
        <v>1281</v>
      </c>
      <c r="AW38" s="277">
        <v>1310</v>
      </c>
      <c r="AX38" s="277">
        <v>1259</v>
      </c>
      <c r="AY38" s="277">
        <v>1206</v>
      </c>
      <c r="AZ38" s="277">
        <v>1074</v>
      </c>
      <c r="BA38" s="277">
        <v>888</v>
      </c>
      <c r="BB38" s="277">
        <v>719</v>
      </c>
      <c r="BC38" s="277">
        <v>513</v>
      </c>
      <c r="BD38" s="277">
        <v>317</v>
      </c>
      <c r="BE38" s="277">
        <v>378</v>
      </c>
      <c r="BF38" s="131"/>
      <c r="BG38" s="131"/>
      <c r="BH38" s="131"/>
    </row>
    <row r="39" spans="1:60" customFormat="1" ht="15.75" hidden="1" thickBot="1" x14ac:dyDescent="0.3">
      <c r="A39" s="1">
        <v>28</v>
      </c>
      <c r="B39" s="226" t="s">
        <v>23</v>
      </c>
      <c r="C39" s="226" t="s">
        <v>270</v>
      </c>
      <c r="D39" s="230">
        <v>5856</v>
      </c>
      <c r="E39" s="226" t="s">
        <v>43</v>
      </c>
      <c r="F39" s="227" t="s">
        <v>29</v>
      </c>
      <c r="G39" s="140">
        <f t="shared" si="6"/>
        <v>32858</v>
      </c>
      <c r="H39" s="140">
        <f t="shared" si="7"/>
        <v>3244</v>
      </c>
      <c r="I39" s="131">
        <f t="shared" si="8"/>
        <v>15637</v>
      </c>
      <c r="J39" s="131">
        <f t="shared" si="9"/>
        <v>17221</v>
      </c>
      <c r="K39" s="131">
        <v>1673</v>
      </c>
      <c r="L39" s="279">
        <v>1571</v>
      </c>
      <c r="M39" s="131">
        <v>2955</v>
      </c>
      <c r="N39" s="131">
        <v>1228</v>
      </c>
      <c r="O39" s="131">
        <v>2854</v>
      </c>
      <c r="P39" s="131">
        <v>6805</v>
      </c>
      <c r="Q39" s="131">
        <v>1795</v>
      </c>
      <c r="R39" s="279">
        <v>2821</v>
      </c>
      <c r="S39" s="279">
        <v>1377</v>
      </c>
      <c r="T39" s="279">
        <v>3300</v>
      </c>
      <c r="U39" s="279">
        <v>7080</v>
      </c>
      <c r="V39" s="279">
        <v>2643</v>
      </c>
      <c r="W39" s="150"/>
      <c r="X39" s="274">
        <v>1345</v>
      </c>
      <c r="Y39" s="274">
        <v>1186</v>
      </c>
      <c r="Z39" s="274">
        <v>1043</v>
      </c>
      <c r="AA39" s="274">
        <v>1000</v>
      </c>
      <c r="AB39" s="274">
        <v>1106</v>
      </c>
      <c r="AC39" s="274">
        <v>1357</v>
      </c>
      <c r="AD39" s="274">
        <v>1440</v>
      </c>
      <c r="AE39" s="274">
        <v>1424</v>
      </c>
      <c r="AF39" s="274">
        <v>1307</v>
      </c>
      <c r="AG39" s="274">
        <v>1082</v>
      </c>
      <c r="AH39" s="274">
        <v>847</v>
      </c>
      <c r="AI39" s="274">
        <v>705</v>
      </c>
      <c r="AJ39" s="274">
        <v>496</v>
      </c>
      <c r="AK39" s="274">
        <v>413</v>
      </c>
      <c r="AL39" s="274">
        <v>382</v>
      </c>
      <c r="AM39" s="274">
        <v>258</v>
      </c>
      <c r="AN39" s="274">
        <v>246</v>
      </c>
      <c r="AO39" s="277">
        <v>1269</v>
      </c>
      <c r="AP39" s="277">
        <v>1119</v>
      </c>
      <c r="AQ39" s="277">
        <v>1122</v>
      </c>
      <c r="AR39" s="277">
        <v>1161</v>
      </c>
      <c r="AS39" s="277">
        <v>1347</v>
      </c>
      <c r="AT39" s="277">
        <v>1480</v>
      </c>
      <c r="AU39" s="277">
        <v>1320</v>
      </c>
      <c r="AV39" s="277">
        <v>1204</v>
      </c>
      <c r="AW39" s="277">
        <v>1231</v>
      </c>
      <c r="AX39" s="277">
        <v>1183</v>
      </c>
      <c r="AY39" s="277">
        <v>1132</v>
      </c>
      <c r="AZ39" s="277">
        <v>1010</v>
      </c>
      <c r="BA39" s="277">
        <v>834</v>
      </c>
      <c r="BB39" s="277">
        <v>675</v>
      </c>
      <c r="BC39" s="277">
        <v>482</v>
      </c>
      <c r="BD39" s="277">
        <v>297</v>
      </c>
      <c r="BE39" s="277">
        <v>355</v>
      </c>
      <c r="BF39" s="131"/>
      <c r="BG39" s="131"/>
      <c r="BH39" s="131"/>
    </row>
    <row r="40" spans="1:60" customFormat="1" ht="15.75" hidden="1" thickBot="1" x14ac:dyDescent="0.3">
      <c r="A40" s="3">
        <v>29</v>
      </c>
      <c r="B40" s="150" t="s">
        <v>23</v>
      </c>
      <c r="C40" s="150" t="s">
        <v>270</v>
      </c>
      <c r="D40" s="230">
        <v>5857</v>
      </c>
      <c r="E40" s="150" t="s">
        <v>44</v>
      </c>
      <c r="F40" s="227" t="s">
        <v>27</v>
      </c>
      <c r="G40" s="140">
        <f t="shared" si="6"/>
        <v>30066</v>
      </c>
      <c r="H40" s="140">
        <f t="shared" si="7"/>
        <v>2967</v>
      </c>
      <c r="I40" s="131">
        <f t="shared" si="8"/>
        <v>14308</v>
      </c>
      <c r="J40" s="131">
        <f t="shared" si="9"/>
        <v>15758</v>
      </c>
      <c r="K40" s="131">
        <v>1533</v>
      </c>
      <c r="L40" s="279">
        <v>1434</v>
      </c>
      <c r="M40" s="131">
        <v>2707</v>
      </c>
      <c r="N40" s="131">
        <v>1123</v>
      </c>
      <c r="O40" s="131">
        <v>2610</v>
      </c>
      <c r="P40" s="131">
        <v>6227</v>
      </c>
      <c r="Q40" s="131">
        <v>1641</v>
      </c>
      <c r="R40" s="279">
        <v>2577</v>
      </c>
      <c r="S40" s="279">
        <v>1262</v>
      </c>
      <c r="T40" s="279">
        <v>3021</v>
      </c>
      <c r="U40" s="279">
        <v>6478</v>
      </c>
      <c r="V40" s="279">
        <v>2420</v>
      </c>
      <c r="W40" s="144"/>
      <c r="X40" s="274">
        <v>1233</v>
      </c>
      <c r="Y40" s="274">
        <v>1086</v>
      </c>
      <c r="Z40" s="274">
        <v>954</v>
      </c>
      <c r="AA40" s="274">
        <v>914</v>
      </c>
      <c r="AB40" s="274">
        <v>1012</v>
      </c>
      <c r="AC40" s="274">
        <v>1241</v>
      </c>
      <c r="AD40" s="274">
        <v>1317</v>
      </c>
      <c r="AE40" s="274">
        <v>1303</v>
      </c>
      <c r="AF40" s="274">
        <v>1196</v>
      </c>
      <c r="AG40" s="274">
        <v>990</v>
      </c>
      <c r="AH40" s="274">
        <v>775</v>
      </c>
      <c r="AI40" s="274">
        <v>646</v>
      </c>
      <c r="AJ40" s="274">
        <v>453</v>
      </c>
      <c r="AK40" s="274">
        <v>378</v>
      </c>
      <c r="AL40" s="274">
        <v>349</v>
      </c>
      <c r="AM40" s="274">
        <v>236</v>
      </c>
      <c r="AN40" s="274">
        <v>225</v>
      </c>
      <c r="AO40" s="277">
        <v>1158</v>
      </c>
      <c r="AP40" s="277">
        <v>1022</v>
      </c>
      <c r="AQ40" s="277">
        <v>1028</v>
      </c>
      <c r="AR40" s="277">
        <v>1064</v>
      </c>
      <c r="AS40" s="277">
        <v>1233</v>
      </c>
      <c r="AT40" s="277">
        <v>1355</v>
      </c>
      <c r="AU40" s="277">
        <v>1208</v>
      </c>
      <c r="AV40" s="277">
        <v>1102</v>
      </c>
      <c r="AW40" s="277">
        <v>1126</v>
      </c>
      <c r="AX40" s="277">
        <v>1083</v>
      </c>
      <c r="AY40" s="277">
        <v>1036</v>
      </c>
      <c r="AZ40" s="277">
        <v>923</v>
      </c>
      <c r="BA40" s="277">
        <v>764</v>
      </c>
      <c r="BB40" s="277">
        <v>617</v>
      </c>
      <c r="BC40" s="277">
        <v>441</v>
      </c>
      <c r="BD40" s="277">
        <v>272</v>
      </c>
      <c r="BE40" s="277">
        <v>326</v>
      </c>
      <c r="BF40" s="131"/>
      <c r="BG40" s="131"/>
      <c r="BH40" s="131"/>
    </row>
    <row r="41" spans="1:60" customFormat="1" ht="15.75" hidden="1" thickBot="1" x14ac:dyDescent="0.3">
      <c r="A41" s="1">
        <v>30</v>
      </c>
      <c r="B41" s="166" t="s">
        <v>0</v>
      </c>
      <c r="C41" s="167" t="s">
        <v>269</v>
      </c>
      <c r="D41" s="144" t="s">
        <v>1</v>
      </c>
      <c r="E41" s="144" t="s">
        <v>188</v>
      </c>
      <c r="F41" s="145"/>
      <c r="G41" s="275">
        <f t="shared" ref="G41:L41" si="10">SUM(G42:G52)</f>
        <v>302738</v>
      </c>
      <c r="H41" s="275">
        <f t="shared" si="10"/>
        <v>26225</v>
      </c>
      <c r="I41" s="275">
        <f t="shared" si="10"/>
        <v>140385</v>
      </c>
      <c r="J41" s="275">
        <f t="shared" si="10"/>
        <v>162353</v>
      </c>
      <c r="K41" s="275">
        <f t="shared" si="10"/>
        <v>13416</v>
      </c>
      <c r="L41" s="275">
        <f t="shared" si="10"/>
        <v>12809</v>
      </c>
      <c r="M41" s="275">
        <v>25344</v>
      </c>
      <c r="N41" s="275">
        <v>11765</v>
      </c>
      <c r="O41" s="275">
        <v>27534</v>
      </c>
      <c r="P41" s="275">
        <v>59913</v>
      </c>
      <c r="Q41" s="275">
        <v>15829</v>
      </c>
      <c r="R41" s="275">
        <v>25104</v>
      </c>
      <c r="S41" s="275">
        <v>12465</v>
      </c>
      <c r="T41" s="275">
        <v>32139</v>
      </c>
      <c r="U41" s="275">
        <v>69296</v>
      </c>
      <c r="V41" s="275">
        <v>23349</v>
      </c>
      <c r="W41" s="142"/>
      <c r="X41" s="275">
        <v>10833</v>
      </c>
      <c r="Y41" s="275">
        <v>10666</v>
      </c>
      <c r="Z41" s="275">
        <v>9751</v>
      </c>
      <c r="AA41" s="275">
        <v>9918</v>
      </c>
      <c r="AB41" s="275">
        <v>10830</v>
      </c>
      <c r="AC41" s="275">
        <v>12645</v>
      </c>
      <c r="AD41" s="275">
        <v>12902</v>
      </c>
      <c r="AE41" s="275">
        <v>12581</v>
      </c>
      <c r="AF41" s="275">
        <v>10978</v>
      </c>
      <c r="AG41" s="275">
        <v>8993</v>
      </c>
      <c r="AH41" s="275">
        <v>7786</v>
      </c>
      <c r="AI41" s="275">
        <v>6673</v>
      </c>
      <c r="AJ41" s="275">
        <v>4895</v>
      </c>
      <c r="AK41" s="275">
        <v>3827</v>
      </c>
      <c r="AL41" s="275">
        <v>3025</v>
      </c>
      <c r="AM41" s="275">
        <v>2039</v>
      </c>
      <c r="AN41" s="275">
        <v>2043</v>
      </c>
      <c r="AO41" s="275">
        <v>10396</v>
      </c>
      <c r="AP41" s="275">
        <v>10489</v>
      </c>
      <c r="AQ41" s="275">
        <v>10437</v>
      </c>
      <c r="AR41" s="275">
        <v>10833</v>
      </c>
      <c r="AS41" s="275">
        <v>13399</v>
      </c>
      <c r="AT41" s="275">
        <v>14154</v>
      </c>
      <c r="AU41" s="275">
        <v>12793</v>
      </c>
      <c r="AV41" s="275">
        <v>12616</v>
      </c>
      <c r="AW41" s="275">
        <v>12198</v>
      </c>
      <c r="AX41" s="275">
        <v>11671</v>
      </c>
      <c r="AY41" s="275">
        <v>10791</v>
      </c>
      <c r="AZ41" s="275">
        <v>9227</v>
      </c>
      <c r="BA41" s="275">
        <v>7321</v>
      </c>
      <c r="BB41" s="275">
        <v>5696</v>
      </c>
      <c r="BC41" s="275">
        <v>4136</v>
      </c>
      <c r="BD41" s="275">
        <v>2804</v>
      </c>
      <c r="BE41" s="275">
        <v>3392</v>
      </c>
      <c r="BF41" s="131"/>
      <c r="BG41" s="131"/>
      <c r="BH41" s="131"/>
    </row>
    <row r="42" spans="1:60" customFormat="1" hidden="1" x14ac:dyDescent="0.25">
      <c r="A42" s="1">
        <v>31</v>
      </c>
      <c r="B42" s="146" t="s">
        <v>14</v>
      </c>
      <c r="C42" s="147" t="s">
        <v>273</v>
      </c>
      <c r="D42" s="158">
        <v>5931</v>
      </c>
      <c r="E42" s="147" t="s">
        <v>56</v>
      </c>
      <c r="F42" s="148" t="s">
        <v>27</v>
      </c>
      <c r="G42" s="140">
        <f t="shared" ref="G42:G52" si="11">+I42+J42</f>
        <v>22523</v>
      </c>
      <c r="H42" s="140">
        <f t="shared" ref="H42:H76" si="12">+K42+L42</f>
        <v>1951</v>
      </c>
      <c r="I42" s="131">
        <f t="shared" ref="I42:I52" si="13">SUM(M42:Q42)</f>
        <v>10445</v>
      </c>
      <c r="J42" s="131">
        <f t="shared" ref="J42:J52" si="14">SUM(R42:V42)</f>
        <v>12078</v>
      </c>
      <c r="K42" s="131">
        <v>998</v>
      </c>
      <c r="L42" s="279">
        <v>953</v>
      </c>
      <c r="M42" s="131">
        <v>1885</v>
      </c>
      <c r="N42" s="131">
        <v>876</v>
      </c>
      <c r="O42" s="131">
        <v>2049</v>
      </c>
      <c r="P42" s="131">
        <v>4457</v>
      </c>
      <c r="Q42" s="131">
        <v>1178</v>
      </c>
      <c r="R42" s="279">
        <v>1868</v>
      </c>
      <c r="S42" s="279">
        <v>927</v>
      </c>
      <c r="T42" s="279">
        <v>2391</v>
      </c>
      <c r="U42" s="279">
        <v>5156</v>
      </c>
      <c r="V42" s="279">
        <v>1736</v>
      </c>
      <c r="W42" s="142"/>
      <c r="X42" s="274">
        <v>806</v>
      </c>
      <c r="Y42" s="274">
        <v>793</v>
      </c>
      <c r="Z42" s="274">
        <v>726</v>
      </c>
      <c r="AA42" s="274">
        <v>738</v>
      </c>
      <c r="AB42" s="274">
        <v>806</v>
      </c>
      <c r="AC42" s="274">
        <v>941</v>
      </c>
      <c r="AD42" s="274">
        <v>960</v>
      </c>
      <c r="AE42" s="274">
        <v>936</v>
      </c>
      <c r="AF42" s="274">
        <v>817</v>
      </c>
      <c r="AG42" s="274">
        <v>669</v>
      </c>
      <c r="AH42" s="274">
        <v>579</v>
      </c>
      <c r="AI42" s="274">
        <v>496</v>
      </c>
      <c r="AJ42" s="274">
        <v>364</v>
      </c>
      <c r="AK42" s="274">
        <v>285</v>
      </c>
      <c r="AL42" s="274">
        <v>225</v>
      </c>
      <c r="AM42" s="274">
        <v>152</v>
      </c>
      <c r="AN42" s="274">
        <v>152</v>
      </c>
      <c r="AO42" s="277">
        <v>773</v>
      </c>
      <c r="AP42" s="277">
        <v>781</v>
      </c>
      <c r="AQ42" s="277">
        <v>776</v>
      </c>
      <c r="AR42" s="277">
        <v>806</v>
      </c>
      <c r="AS42" s="277">
        <v>997</v>
      </c>
      <c r="AT42" s="277">
        <v>1053</v>
      </c>
      <c r="AU42" s="277">
        <v>952</v>
      </c>
      <c r="AV42" s="277">
        <v>939</v>
      </c>
      <c r="AW42" s="277">
        <v>907</v>
      </c>
      <c r="AX42" s="277">
        <v>868</v>
      </c>
      <c r="AY42" s="277">
        <v>803</v>
      </c>
      <c r="AZ42" s="277">
        <v>687</v>
      </c>
      <c r="BA42" s="277">
        <v>545</v>
      </c>
      <c r="BB42" s="277">
        <v>423</v>
      </c>
      <c r="BC42" s="277">
        <v>308</v>
      </c>
      <c r="BD42" s="277">
        <v>208</v>
      </c>
      <c r="BE42" s="277">
        <v>252</v>
      </c>
      <c r="BF42" s="131"/>
      <c r="BG42" s="131"/>
      <c r="BH42" s="131"/>
    </row>
    <row r="43" spans="1:60" customFormat="1" hidden="1" x14ac:dyDescent="0.25">
      <c r="A43" s="1">
        <v>32</v>
      </c>
      <c r="B43" s="228" t="s">
        <v>14</v>
      </c>
      <c r="C43" s="147" t="s">
        <v>273</v>
      </c>
      <c r="D43" s="230">
        <v>5926</v>
      </c>
      <c r="E43" s="226" t="s">
        <v>53</v>
      </c>
      <c r="F43" s="227" t="s">
        <v>29</v>
      </c>
      <c r="G43" s="140">
        <f t="shared" si="11"/>
        <v>38050</v>
      </c>
      <c r="H43" s="140">
        <f t="shared" si="12"/>
        <v>3296</v>
      </c>
      <c r="I43" s="131">
        <f t="shared" si="13"/>
        <v>17642</v>
      </c>
      <c r="J43" s="131">
        <f t="shared" si="14"/>
        <v>20408</v>
      </c>
      <c r="K43" s="131">
        <v>1687</v>
      </c>
      <c r="L43" s="279">
        <v>1609</v>
      </c>
      <c r="M43" s="131">
        <v>3186</v>
      </c>
      <c r="N43" s="131">
        <v>1478</v>
      </c>
      <c r="O43" s="131">
        <v>3460</v>
      </c>
      <c r="P43" s="131">
        <v>7530</v>
      </c>
      <c r="Q43" s="131">
        <v>1988</v>
      </c>
      <c r="R43" s="279">
        <v>3154</v>
      </c>
      <c r="S43" s="279">
        <v>1568</v>
      </c>
      <c r="T43" s="279">
        <v>4040</v>
      </c>
      <c r="U43" s="279">
        <v>8709</v>
      </c>
      <c r="V43" s="279">
        <v>2937</v>
      </c>
      <c r="W43" s="142"/>
      <c r="X43" s="274">
        <v>1362</v>
      </c>
      <c r="Y43" s="274">
        <v>1341</v>
      </c>
      <c r="Z43" s="274">
        <v>1225</v>
      </c>
      <c r="AA43" s="274">
        <v>1246</v>
      </c>
      <c r="AB43" s="274">
        <v>1361</v>
      </c>
      <c r="AC43" s="274">
        <v>1589</v>
      </c>
      <c r="AD43" s="274">
        <v>1622</v>
      </c>
      <c r="AE43" s="274">
        <v>1581</v>
      </c>
      <c r="AF43" s="274">
        <v>1380</v>
      </c>
      <c r="AG43" s="274">
        <v>1130</v>
      </c>
      <c r="AH43" s="274">
        <v>978</v>
      </c>
      <c r="AI43" s="274">
        <v>839</v>
      </c>
      <c r="AJ43" s="274">
        <v>615</v>
      </c>
      <c r="AK43" s="274">
        <v>481</v>
      </c>
      <c r="AL43" s="274">
        <v>380</v>
      </c>
      <c r="AM43" s="274">
        <v>256</v>
      </c>
      <c r="AN43" s="274">
        <v>256</v>
      </c>
      <c r="AO43" s="277">
        <v>1306</v>
      </c>
      <c r="AP43" s="277">
        <v>1318</v>
      </c>
      <c r="AQ43" s="277">
        <v>1312</v>
      </c>
      <c r="AR43" s="277">
        <v>1363</v>
      </c>
      <c r="AS43" s="277">
        <v>1684</v>
      </c>
      <c r="AT43" s="277">
        <v>1779</v>
      </c>
      <c r="AU43" s="277">
        <v>1607</v>
      </c>
      <c r="AV43" s="277">
        <v>1586</v>
      </c>
      <c r="AW43" s="277">
        <v>1533</v>
      </c>
      <c r="AX43" s="277">
        <v>1467</v>
      </c>
      <c r="AY43" s="277">
        <v>1357</v>
      </c>
      <c r="AZ43" s="277">
        <v>1159</v>
      </c>
      <c r="BA43" s="277">
        <v>920</v>
      </c>
      <c r="BB43" s="277">
        <v>716</v>
      </c>
      <c r="BC43" s="277">
        <v>520</v>
      </c>
      <c r="BD43" s="277">
        <v>353</v>
      </c>
      <c r="BE43" s="277">
        <v>428</v>
      </c>
      <c r="BF43" s="131"/>
      <c r="BG43" s="131"/>
      <c r="BH43" s="131"/>
    </row>
    <row r="44" spans="1:60" customFormat="1" hidden="1" x14ac:dyDescent="0.25">
      <c r="A44" s="3">
        <v>33</v>
      </c>
      <c r="B44" s="228" t="s">
        <v>14</v>
      </c>
      <c r="C44" s="147" t="s">
        <v>273</v>
      </c>
      <c r="D44" s="230">
        <v>5928</v>
      </c>
      <c r="E44" s="226" t="s">
        <v>55</v>
      </c>
      <c r="F44" s="227" t="s">
        <v>29</v>
      </c>
      <c r="G44" s="140">
        <f t="shared" si="11"/>
        <v>41707</v>
      </c>
      <c r="H44" s="140">
        <f t="shared" si="12"/>
        <v>3613</v>
      </c>
      <c r="I44" s="131">
        <f t="shared" si="13"/>
        <v>19340</v>
      </c>
      <c r="J44" s="131">
        <f t="shared" si="14"/>
        <v>22367</v>
      </c>
      <c r="K44" s="131">
        <v>1849</v>
      </c>
      <c r="L44" s="279">
        <v>1764</v>
      </c>
      <c r="M44" s="131">
        <v>3492</v>
      </c>
      <c r="N44" s="131">
        <v>1621</v>
      </c>
      <c r="O44" s="131">
        <v>3793</v>
      </c>
      <c r="P44" s="131">
        <v>8253</v>
      </c>
      <c r="Q44" s="131">
        <v>2181</v>
      </c>
      <c r="R44" s="279">
        <v>3459</v>
      </c>
      <c r="S44" s="279">
        <v>1717</v>
      </c>
      <c r="T44" s="279">
        <v>4428</v>
      </c>
      <c r="U44" s="279">
        <v>9547</v>
      </c>
      <c r="V44" s="279">
        <v>3216</v>
      </c>
      <c r="W44" s="142"/>
      <c r="X44" s="274">
        <v>1493</v>
      </c>
      <c r="Y44" s="274">
        <v>1469</v>
      </c>
      <c r="Z44" s="274">
        <v>1344</v>
      </c>
      <c r="AA44" s="274">
        <v>1366</v>
      </c>
      <c r="AB44" s="274">
        <v>1492</v>
      </c>
      <c r="AC44" s="274">
        <v>1742</v>
      </c>
      <c r="AD44" s="274">
        <v>1777</v>
      </c>
      <c r="AE44" s="274">
        <v>1733</v>
      </c>
      <c r="AF44" s="274">
        <v>1512</v>
      </c>
      <c r="AG44" s="274">
        <v>1239</v>
      </c>
      <c r="AH44" s="274">
        <v>1073</v>
      </c>
      <c r="AI44" s="274">
        <v>919</v>
      </c>
      <c r="AJ44" s="274">
        <v>674</v>
      </c>
      <c r="AK44" s="274">
        <v>527</v>
      </c>
      <c r="AL44" s="274">
        <v>417</v>
      </c>
      <c r="AM44" s="274">
        <v>281</v>
      </c>
      <c r="AN44" s="274">
        <v>282</v>
      </c>
      <c r="AO44" s="277">
        <v>1432</v>
      </c>
      <c r="AP44" s="277">
        <v>1446</v>
      </c>
      <c r="AQ44" s="277">
        <v>1437</v>
      </c>
      <c r="AR44" s="277">
        <v>1493</v>
      </c>
      <c r="AS44" s="277">
        <v>1846</v>
      </c>
      <c r="AT44" s="277">
        <v>1950</v>
      </c>
      <c r="AU44" s="277">
        <v>1763</v>
      </c>
      <c r="AV44" s="277">
        <v>1738</v>
      </c>
      <c r="AW44" s="277">
        <v>1681</v>
      </c>
      <c r="AX44" s="277">
        <v>1608</v>
      </c>
      <c r="AY44" s="277">
        <v>1486</v>
      </c>
      <c r="AZ44" s="277">
        <v>1271</v>
      </c>
      <c r="BA44" s="277">
        <v>1009</v>
      </c>
      <c r="BB44" s="277">
        <v>785</v>
      </c>
      <c r="BC44" s="277">
        <v>569</v>
      </c>
      <c r="BD44" s="277">
        <v>386</v>
      </c>
      <c r="BE44" s="277">
        <v>467</v>
      </c>
      <c r="BF44" s="131"/>
      <c r="BG44" s="131"/>
      <c r="BH44" s="131"/>
    </row>
    <row r="45" spans="1:60" customFormat="1" hidden="1" x14ac:dyDescent="0.25">
      <c r="A45" s="1">
        <v>34</v>
      </c>
      <c r="B45" s="228" t="s">
        <v>14</v>
      </c>
      <c r="C45" s="147" t="s">
        <v>273</v>
      </c>
      <c r="D45" s="230">
        <v>5932</v>
      </c>
      <c r="E45" s="226" t="s">
        <v>57</v>
      </c>
      <c r="F45" s="227" t="s">
        <v>29</v>
      </c>
      <c r="G45" s="140">
        <f t="shared" si="11"/>
        <v>32364</v>
      </c>
      <c r="H45" s="140">
        <f t="shared" si="12"/>
        <v>2803</v>
      </c>
      <c r="I45" s="131">
        <f t="shared" si="13"/>
        <v>15007</v>
      </c>
      <c r="J45" s="131">
        <f t="shared" si="14"/>
        <v>17357</v>
      </c>
      <c r="K45" s="131">
        <v>1435</v>
      </c>
      <c r="L45" s="279">
        <v>1368</v>
      </c>
      <c r="M45" s="131">
        <v>2710</v>
      </c>
      <c r="N45" s="131">
        <v>1258</v>
      </c>
      <c r="O45" s="131">
        <v>2944</v>
      </c>
      <c r="P45" s="131">
        <v>6404</v>
      </c>
      <c r="Q45" s="131">
        <v>1691</v>
      </c>
      <c r="R45" s="279">
        <v>2683</v>
      </c>
      <c r="S45" s="279">
        <v>1331</v>
      </c>
      <c r="T45" s="279">
        <v>3435</v>
      </c>
      <c r="U45" s="279">
        <v>7410</v>
      </c>
      <c r="V45" s="279">
        <v>2498</v>
      </c>
      <c r="W45" s="142"/>
      <c r="X45" s="274">
        <v>1159</v>
      </c>
      <c r="Y45" s="274">
        <v>1140</v>
      </c>
      <c r="Z45" s="274">
        <v>1042</v>
      </c>
      <c r="AA45" s="274">
        <v>1061</v>
      </c>
      <c r="AB45" s="274">
        <v>1158</v>
      </c>
      <c r="AC45" s="274">
        <v>1352</v>
      </c>
      <c r="AD45" s="274">
        <v>1379</v>
      </c>
      <c r="AE45" s="274">
        <v>1345</v>
      </c>
      <c r="AF45" s="274">
        <v>1174</v>
      </c>
      <c r="AG45" s="274">
        <v>961</v>
      </c>
      <c r="AH45" s="274">
        <v>832</v>
      </c>
      <c r="AI45" s="274">
        <v>713</v>
      </c>
      <c r="AJ45" s="274">
        <v>523</v>
      </c>
      <c r="AK45" s="274">
        <v>409</v>
      </c>
      <c r="AL45" s="274">
        <v>323</v>
      </c>
      <c r="AM45" s="274">
        <v>218</v>
      </c>
      <c r="AN45" s="274">
        <v>218</v>
      </c>
      <c r="AO45" s="277">
        <v>1110</v>
      </c>
      <c r="AP45" s="277">
        <v>1121</v>
      </c>
      <c r="AQ45" s="277">
        <v>1116</v>
      </c>
      <c r="AR45" s="277">
        <v>1157</v>
      </c>
      <c r="AS45" s="277">
        <v>1432</v>
      </c>
      <c r="AT45" s="277">
        <v>1513</v>
      </c>
      <c r="AU45" s="277">
        <v>1368</v>
      </c>
      <c r="AV45" s="277">
        <v>1349</v>
      </c>
      <c r="AW45" s="277">
        <v>1304</v>
      </c>
      <c r="AX45" s="277">
        <v>1248</v>
      </c>
      <c r="AY45" s="277">
        <v>1154</v>
      </c>
      <c r="AZ45" s="277">
        <v>987</v>
      </c>
      <c r="BA45" s="277">
        <v>783</v>
      </c>
      <c r="BB45" s="277">
        <v>609</v>
      </c>
      <c r="BC45" s="277">
        <v>443</v>
      </c>
      <c r="BD45" s="277">
        <v>300</v>
      </c>
      <c r="BE45" s="277">
        <v>363</v>
      </c>
      <c r="BF45" s="131"/>
      <c r="BG45" s="131"/>
      <c r="BH45" s="131"/>
    </row>
    <row r="46" spans="1:60" customFormat="1" hidden="1" x14ac:dyDescent="0.25">
      <c r="A46" s="1">
        <v>35</v>
      </c>
      <c r="B46" s="228" t="s">
        <v>14</v>
      </c>
      <c r="C46" s="147" t="s">
        <v>273</v>
      </c>
      <c r="D46" s="230">
        <v>5927</v>
      </c>
      <c r="E46" s="226" t="s">
        <v>54</v>
      </c>
      <c r="F46" s="227" t="s">
        <v>29</v>
      </c>
      <c r="G46" s="140">
        <f t="shared" si="11"/>
        <v>62469</v>
      </c>
      <c r="H46" s="140">
        <f t="shared" si="12"/>
        <v>5411</v>
      </c>
      <c r="I46" s="131">
        <f t="shared" si="13"/>
        <v>28971</v>
      </c>
      <c r="J46" s="131">
        <f t="shared" si="14"/>
        <v>33498</v>
      </c>
      <c r="K46" s="131">
        <v>2768</v>
      </c>
      <c r="L46" s="279">
        <v>2643</v>
      </c>
      <c r="M46" s="131">
        <v>5231</v>
      </c>
      <c r="N46" s="131">
        <v>2428</v>
      </c>
      <c r="O46" s="131">
        <v>5682</v>
      </c>
      <c r="P46" s="131">
        <v>12364</v>
      </c>
      <c r="Q46" s="131">
        <v>3266</v>
      </c>
      <c r="R46" s="279">
        <v>5178</v>
      </c>
      <c r="S46" s="279">
        <v>2572</v>
      </c>
      <c r="T46" s="279">
        <v>6631</v>
      </c>
      <c r="U46" s="279">
        <v>14298</v>
      </c>
      <c r="V46" s="279">
        <v>4819</v>
      </c>
      <c r="W46" s="142"/>
      <c r="X46" s="274">
        <v>2235</v>
      </c>
      <c r="Y46" s="274">
        <v>2202</v>
      </c>
      <c r="Z46" s="274">
        <v>2013</v>
      </c>
      <c r="AA46" s="274">
        <v>2047</v>
      </c>
      <c r="AB46" s="274">
        <v>2235</v>
      </c>
      <c r="AC46" s="274">
        <v>2609</v>
      </c>
      <c r="AD46" s="274">
        <v>2663</v>
      </c>
      <c r="AE46" s="274">
        <v>2596</v>
      </c>
      <c r="AF46" s="274">
        <v>2265</v>
      </c>
      <c r="AG46" s="274">
        <v>1856</v>
      </c>
      <c r="AH46" s="274">
        <v>1607</v>
      </c>
      <c r="AI46" s="274">
        <v>1377</v>
      </c>
      <c r="AJ46" s="274">
        <v>1010</v>
      </c>
      <c r="AK46" s="274">
        <v>790</v>
      </c>
      <c r="AL46" s="274">
        <v>624</v>
      </c>
      <c r="AM46" s="274">
        <v>421</v>
      </c>
      <c r="AN46" s="274">
        <v>421</v>
      </c>
      <c r="AO46" s="277">
        <v>2145</v>
      </c>
      <c r="AP46" s="277">
        <v>2163</v>
      </c>
      <c r="AQ46" s="277">
        <v>2153</v>
      </c>
      <c r="AR46" s="277">
        <v>2234</v>
      </c>
      <c r="AS46" s="277">
        <v>2765</v>
      </c>
      <c r="AT46" s="277">
        <v>2921</v>
      </c>
      <c r="AU46" s="277">
        <v>2639</v>
      </c>
      <c r="AV46" s="277">
        <v>2603</v>
      </c>
      <c r="AW46" s="277">
        <v>2517</v>
      </c>
      <c r="AX46" s="277">
        <v>2408</v>
      </c>
      <c r="AY46" s="277">
        <v>2227</v>
      </c>
      <c r="AZ46" s="277">
        <v>1904</v>
      </c>
      <c r="BA46" s="277">
        <v>1511</v>
      </c>
      <c r="BB46" s="277">
        <v>1175</v>
      </c>
      <c r="BC46" s="277">
        <v>854</v>
      </c>
      <c r="BD46" s="277">
        <v>578</v>
      </c>
      <c r="BE46" s="277">
        <v>701</v>
      </c>
      <c r="BF46" s="131"/>
      <c r="BG46" s="131"/>
      <c r="BH46" s="131"/>
    </row>
    <row r="47" spans="1:60" customFormat="1" hidden="1" x14ac:dyDescent="0.25">
      <c r="A47" s="1">
        <v>36</v>
      </c>
      <c r="B47" s="228" t="s">
        <v>14</v>
      </c>
      <c r="C47" s="147" t="s">
        <v>273</v>
      </c>
      <c r="D47" s="230">
        <v>5884</v>
      </c>
      <c r="E47" s="226" t="s">
        <v>51</v>
      </c>
      <c r="F47" s="227" t="s">
        <v>27</v>
      </c>
      <c r="G47" s="140">
        <f t="shared" si="11"/>
        <v>26989</v>
      </c>
      <c r="H47" s="140">
        <f t="shared" si="12"/>
        <v>2338</v>
      </c>
      <c r="I47" s="131">
        <f t="shared" si="13"/>
        <v>12515</v>
      </c>
      <c r="J47" s="131">
        <f t="shared" si="14"/>
        <v>14474</v>
      </c>
      <c r="K47" s="131">
        <v>1195</v>
      </c>
      <c r="L47" s="279">
        <v>1143</v>
      </c>
      <c r="M47" s="131">
        <v>2258</v>
      </c>
      <c r="N47" s="131">
        <v>1048</v>
      </c>
      <c r="O47" s="131">
        <v>2455</v>
      </c>
      <c r="P47" s="131">
        <v>5342</v>
      </c>
      <c r="Q47" s="131">
        <v>1412</v>
      </c>
      <c r="R47" s="279">
        <v>2240</v>
      </c>
      <c r="S47" s="279">
        <v>1112</v>
      </c>
      <c r="T47" s="279">
        <v>2865</v>
      </c>
      <c r="U47" s="279">
        <v>6177</v>
      </c>
      <c r="V47" s="279">
        <v>2080</v>
      </c>
      <c r="W47" s="142"/>
      <c r="X47" s="274">
        <v>965</v>
      </c>
      <c r="Y47" s="274">
        <v>951</v>
      </c>
      <c r="Z47" s="274">
        <v>868</v>
      </c>
      <c r="AA47" s="274">
        <v>884</v>
      </c>
      <c r="AB47" s="274">
        <v>966</v>
      </c>
      <c r="AC47" s="274">
        <v>1127</v>
      </c>
      <c r="AD47" s="274">
        <v>1150</v>
      </c>
      <c r="AE47" s="274">
        <v>1122</v>
      </c>
      <c r="AF47" s="274">
        <v>979</v>
      </c>
      <c r="AG47" s="274">
        <v>802</v>
      </c>
      <c r="AH47" s="274">
        <v>694</v>
      </c>
      <c r="AI47" s="274">
        <v>595</v>
      </c>
      <c r="AJ47" s="274">
        <v>437</v>
      </c>
      <c r="AK47" s="274">
        <v>341</v>
      </c>
      <c r="AL47" s="274">
        <v>270</v>
      </c>
      <c r="AM47" s="274">
        <v>182</v>
      </c>
      <c r="AN47" s="274">
        <v>182</v>
      </c>
      <c r="AO47" s="277">
        <v>928</v>
      </c>
      <c r="AP47" s="277">
        <v>935</v>
      </c>
      <c r="AQ47" s="277">
        <v>932</v>
      </c>
      <c r="AR47" s="277">
        <v>966</v>
      </c>
      <c r="AS47" s="277">
        <v>1194</v>
      </c>
      <c r="AT47" s="277">
        <v>1262</v>
      </c>
      <c r="AU47" s="277">
        <v>1141</v>
      </c>
      <c r="AV47" s="277">
        <v>1124</v>
      </c>
      <c r="AW47" s="277">
        <v>1087</v>
      </c>
      <c r="AX47" s="277">
        <v>1040</v>
      </c>
      <c r="AY47" s="277">
        <v>962</v>
      </c>
      <c r="AZ47" s="277">
        <v>823</v>
      </c>
      <c r="BA47" s="277">
        <v>652</v>
      </c>
      <c r="BB47" s="277">
        <v>508</v>
      </c>
      <c r="BC47" s="277">
        <v>368</v>
      </c>
      <c r="BD47" s="277">
        <v>250</v>
      </c>
      <c r="BE47" s="277">
        <v>302</v>
      </c>
      <c r="BF47" s="131"/>
      <c r="BG47" s="131"/>
      <c r="BH47" s="131"/>
    </row>
    <row r="48" spans="1:60" customFormat="1" hidden="1" x14ac:dyDescent="0.25">
      <c r="A48" s="3">
        <v>37</v>
      </c>
      <c r="B48" s="228" t="s">
        <v>14</v>
      </c>
      <c r="C48" s="147" t="s">
        <v>273</v>
      </c>
      <c r="D48" s="230">
        <v>13186</v>
      </c>
      <c r="E48" s="226" t="s">
        <v>50</v>
      </c>
      <c r="F48" s="227" t="s">
        <v>27</v>
      </c>
      <c r="G48" s="140">
        <f t="shared" si="11"/>
        <v>6600</v>
      </c>
      <c r="H48" s="140">
        <f t="shared" si="12"/>
        <v>573</v>
      </c>
      <c r="I48" s="131">
        <f t="shared" si="13"/>
        <v>3061</v>
      </c>
      <c r="J48" s="131">
        <f t="shared" si="14"/>
        <v>3539</v>
      </c>
      <c r="K48" s="131">
        <v>292</v>
      </c>
      <c r="L48" s="279">
        <v>281</v>
      </c>
      <c r="M48" s="131">
        <v>552</v>
      </c>
      <c r="N48" s="131">
        <v>257</v>
      </c>
      <c r="O48" s="131">
        <v>601</v>
      </c>
      <c r="P48" s="131">
        <v>1306</v>
      </c>
      <c r="Q48" s="131">
        <v>345</v>
      </c>
      <c r="R48" s="279">
        <v>548</v>
      </c>
      <c r="S48" s="279">
        <v>271</v>
      </c>
      <c r="T48" s="279">
        <v>700</v>
      </c>
      <c r="U48" s="279">
        <v>1511</v>
      </c>
      <c r="V48" s="279">
        <v>509</v>
      </c>
      <c r="W48" s="142"/>
      <c r="X48" s="274">
        <v>236</v>
      </c>
      <c r="Y48" s="274">
        <v>232</v>
      </c>
      <c r="Z48" s="274">
        <v>213</v>
      </c>
      <c r="AA48" s="274">
        <v>217</v>
      </c>
      <c r="AB48" s="274">
        <v>236</v>
      </c>
      <c r="AC48" s="274">
        <v>276</v>
      </c>
      <c r="AD48" s="274">
        <v>281</v>
      </c>
      <c r="AE48" s="274">
        <v>274</v>
      </c>
      <c r="AF48" s="274">
        <v>239</v>
      </c>
      <c r="AG48" s="274">
        <v>196</v>
      </c>
      <c r="AH48" s="274">
        <v>170</v>
      </c>
      <c r="AI48" s="274">
        <v>146</v>
      </c>
      <c r="AJ48" s="274">
        <v>107</v>
      </c>
      <c r="AK48" s="274">
        <v>83</v>
      </c>
      <c r="AL48" s="274">
        <v>66</v>
      </c>
      <c r="AM48" s="274">
        <v>44</v>
      </c>
      <c r="AN48" s="274">
        <v>45</v>
      </c>
      <c r="AO48" s="277">
        <v>228</v>
      </c>
      <c r="AP48" s="277">
        <v>228</v>
      </c>
      <c r="AQ48" s="277">
        <v>227</v>
      </c>
      <c r="AR48" s="277">
        <v>236</v>
      </c>
      <c r="AS48" s="277">
        <v>292</v>
      </c>
      <c r="AT48" s="277">
        <v>308</v>
      </c>
      <c r="AU48" s="277">
        <v>279</v>
      </c>
      <c r="AV48" s="277">
        <v>275</v>
      </c>
      <c r="AW48" s="277">
        <v>266</v>
      </c>
      <c r="AX48" s="277">
        <v>255</v>
      </c>
      <c r="AY48" s="277">
        <v>235</v>
      </c>
      <c r="AZ48" s="277">
        <v>201</v>
      </c>
      <c r="BA48" s="277">
        <v>159</v>
      </c>
      <c r="BB48" s="277">
        <v>125</v>
      </c>
      <c r="BC48" s="277">
        <v>90</v>
      </c>
      <c r="BD48" s="277">
        <v>62</v>
      </c>
      <c r="BE48" s="277">
        <v>73</v>
      </c>
      <c r="BF48" s="131"/>
      <c r="BG48" s="131"/>
      <c r="BH48" s="131"/>
    </row>
    <row r="49" spans="1:60" customFormat="1" hidden="1" x14ac:dyDescent="0.25">
      <c r="A49" s="1">
        <v>38</v>
      </c>
      <c r="B49" s="228" t="s">
        <v>14</v>
      </c>
      <c r="C49" s="147" t="s">
        <v>273</v>
      </c>
      <c r="D49" s="230">
        <v>7149</v>
      </c>
      <c r="E49" s="226" t="s">
        <v>58</v>
      </c>
      <c r="F49" s="227" t="s">
        <v>27</v>
      </c>
      <c r="G49" s="140">
        <f t="shared" si="11"/>
        <v>23632</v>
      </c>
      <c r="H49" s="140">
        <f t="shared" si="12"/>
        <v>2047</v>
      </c>
      <c r="I49" s="131">
        <f t="shared" si="13"/>
        <v>10957</v>
      </c>
      <c r="J49" s="131">
        <f t="shared" si="14"/>
        <v>12675</v>
      </c>
      <c r="K49" s="131">
        <v>1047</v>
      </c>
      <c r="L49" s="279">
        <v>1000</v>
      </c>
      <c r="M49" s="131">
        <v>1978</v>
      </c>
      <c r="N49" s="131">
        <v>918</v>
      </c>
      <c r="O49" s="131">
        <v>2148</v>
      </c>
      <c r="P49" s="131">
        <v>4677</v>
      </c>
      <c r="Q49" s="131">
        <v>1236</v>
      </c>
      <c r="R49" s="279">
        <v>1960</v>
      </c>
      <c r="S49" s="279">
        <v>974</v>
      </c>
      <c r="T49" s="279">
        <v>2510</v>
      </c>
      <c r="U49" s="279">
        <v>5409</v>
      </c>
      <c r="V49" s="279">
        <v>1822</v>
      </c>
      <c r="W49" s="142"/>
      <c r="X49" s="274">
        <v>845</v>
      </c>
      <c r="Y49" s="274">
        <v>833</v>
      </c>
      <c r="Z49" s="274">
        <v>761</v>
      </c>
      <c r="AA49" s="274">
        <v>773</v>
      </c>
      <c r="AB49" s="274">
        <v>845</v>
      </c>
      <c r="AC49" s="274">
        <v>987</v>
      </c>
      <c r="AD49" s="274">
        <v>1007</v>
      </c>
      <c r="AE49" s="274">
        <v>982</v>
      </c>
      <c r="AF49" s="274">
        <v>857</v>
      </c>
      <c r="AG49" s="274">
        <v>702</v>
      </c>
      <c r="AH49" s="274">
        <v>608</v>
      </c>
      <c r="AI49" s="274">
        <v>521</v>
      </c>
      <c r="AJ49" s="274">
        <v>382</v>
      </c>
      <c r="AK49" s="274">
        <v>299</v>
      </c>
      <c r="AL49" s="274">
        <v>236</v>
      </c>
      <c r="AM49" s="274">
        <v>159</v>
      </c>
      <c r="AN49" s="274">
        <v>160</v>
      </c>
      <c r="AO49" s="277">
        <v>812</v>
      </c>
      <c r="AP49" s="277">
        <v>819</v>
      </c>
      <c r="AQ49" s="277">
        <v>815</v>
      </c>
      <c r="AR49" s="277">
        <v>847</v>
      </c>
      <c r="AS49" s="277">
        <v>1046</v>
      </c>
      <c r="AT49" s="277">
        <v>1105</v>
      </c>
      <c r="AU49" s="277">
        <v>999</v>
      </c>
      <c r="AV49" s="277">
        <v>985</v>
      </c>
      <c r="AW49" s="277">
        <v>952</v>
      </c>
      <c r="AX49" s="277">
        <v>911</v>
      </c>
      <c r="AY49" s="277">
        <v>842</v>
      </c>
      <c r="AZ49" s="277">
        <v>720</v>
      </c>
      <c r="BA49" s="277">
        <v>572</v>
      </c>
      <c r="BB49" s="277">
        <v>444</v>
      </c>
      <c r="BC49" s="277">
        <v>323</v>
      </c>
      <c r="BD49" s="277">
        <v>219</v>
      </c>
      <c r="BE49" s="277">
        <v>264</v>
      </c>
      <c r="BF49" s="131"/>
      <c r="BG49" s="131"/>
      <c r="BH49" s="131"/>
    </row>
    <row r="50" spans="1:60" customFormat="1" ht="15.75" hidden="1" thickBot="1" x14ac:dyDescent="0.3">
      <c r="A50" s="1">
        <v>39</v>
      </c>
      <c r="B50" s="228" t="s">
        <v>14</v>
      </c>
      <c r="C50" s="147" t="s">
        <v>273</v>
      </c>
      <c r="D50" s="230">
        <v>5885</v>
      </c>
      <c r="E50" s="226" t="s">
        <v>52</v>
      </c>
      <c r="F50" s="227" t="s">
        <v>29</v>
      </c>
      <c r="G50" s="140">
        <f t="shared" si="11"/>
        <v>48404</v>
      </c>
      <c r="H50" s="140">
        <f t="shared" si="12"/>
        <v>4193</v>
      </c>
      <c r="I50" s="131">
        <f t="shared" si="13"/>
        <v>22447</v>
      </c>
      <c r="J50" s="131">
        <f t="shared" si="14"/>
        <v>25957</v>
      </c>
      <c r="K50" s="131">
        <v>2145</v>
      </c>
      <c r="L50" s="279">
        <v>2048</v>
      </c>
      <c r="M50" s="131">
        <v>4052</v>
      </c>
      <c r="N50" s="131">
        <v>1881</v>
      </c>
      <c r="O50" s="131">
        <v>4402</v>
      </c>
      <c r="P50" s="131">
        <v>9580</v>
      </c>
      <c r="Q50" s="131">
        <v>2532</v>
      </c>
      <c r="R50" s="279">
        <v>4014</v>
      </c>
      <c r="S50" s="279">
        <v>1993</v>
      </c>
      <c r="T50" s="279">
        <v>5139</v>
      </c>
      <c r="U50" s="279">
        <v>11079</v>
      </c>
      <c r="V50" s="279">
        <v>3732</v>
      </c>
      <c r="W50" s="154"/>
      <c r="X50" s="274">
        <v>1732</v>
      </c>
      <c r="Y50" s="274">
        <v>1705</v>
      </c>
      <c r="Z50" s="274">
        <v>1559</v>
      </c>
      <c r="AA50" s="274">
        <v>1586</v>
      </c>
      <c r="AB50" s="274">
        <v>1731</v>
      </c>
      <c r="AC50" s="274">
        <v>2022</v>
      </c>
      <c r="AD50" s="274">
        <v>2063</v>
      </c>
      <c r="AE50" s="274">
        <v>2012</v>
      </c>
      <c r="AF50" s="274">
        <v>1755</v>
      </c>
      <c r="AG50" s="274">
        <v>1438</v>
      </c>
      <c r="AH50" s="274">
        <v>1245</v>
      </c>
      <c r="AI50" s="274">
        <v>1067</v>
      </c>
      <c r="AJ50" s="274">
        <v>783</v>
      </c>
      <c r="AK50" s="274">
        <v>612</v>
      </c>
      <c r="AL50" s="274">
        <v>484</v>
      </c>
      <c r="AM50" s="274">
        <v>326</v>
      </c>
      <c r="AN50" s="274">
        <v>327</v>
      </c>
      <c r="AO50" s="277">
        <v>1662</v>
      </c>
      <c r="AP50" s="277">
        <v>1678</v>
      </c>
      <c r="AQ50" s="277">
        <v>1669</v>
      </c>
      <c r="AR50" s="277">
        <v>1731</v>
      </c>
      <c r="AS50" s="277">
        <v>2143</v>
      </c>
      <c r="AT50" s="277">
        <v>2263</v>
      </c>
      <c r="AU50" s="277">
        <v>2045</v>
      </c>
      <c r="AV50" s="277">
        <v>2017</v>
      </c>
      <c r="AW50" s="277">
        <v>1951</v>
      </c>
      <c r="AX50" s="277">
        <v>1866</v>
      </c>
      <c r="AY50" s="277">
        <v>1725</v>
      </c>
      <c r="AZ50" s="277">
        <v>1475</v>
      </c>
      <c r="BA50" s="277">
        <v>1170</v>
      </c>
      <c r="BB50" s="277">
        <v>911</v>
      </c>
      <c r="BC50" s="277">
        <v>661</v>
      </c>
      <c r="BD50" s="277">
        <v>448</v>
      </c>
      <c r="BE50" s="277">
        <v>542</v>
      </c>
      <c r="BF50" s="131"/>
      <c r="BG50" s="131"/>
      <c r="BH50" s="131"/>
    </row>
    <row r="51" spans="1:60" customFormat="1" ht="15.75" hidden="1" thickBot="1" x14ac:dyDescent="0.3">
      <c r="A51" s="1">
        <v>40</v>
      </c>
      <c r="B51" s="228" t="s">
        <v>14</v>
      </c>
      <c r="C51" s="147" t="s">
        <v>273</v>
      </c>
      <c r="D51" s="230">
        <v>29115</v>
      </c>
      <c r="E51" s="229" t="s">
        <v>255</v>
      </c>
      <c r="F51" s="227"/>
      <c r="G51" s="140">
        <f t="shared" si="11"/>
        <v>0</v>
      </c>
      <c r="H51" s="140">
        <f t="shared" si="12"/>
        <v>0</v>
      </c>
      <c r="I51" s="131">
        <f t="shared" si="13"/>
        <v>0</v>
      </c>
      <c r="J51" s="131">
        <f t="shared" si="14"/>
        <v>0</v>
      </c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44"/>
      <c r="X51" s="276"/>
      <c r="Y51" s="276"/>
      <c r="Z51" s="276"/>
      <c r="AA51" s="276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6"/>
      <c r="AP51" s="276"/>
      <c r="AQ51" s="276"/>
      <c r="AR51" s="276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  <c r="BD51" s="274"/>
      <c r="BE51" s="274"/>
      <c r="BF51" s="131"/>
      <c r="BG51" s="131"/>
      <c r="BH51" s="131"/>
    </row>
    <row r="52" spans="1:60" customFormat="1" ht="15.75" hidden="1" thickBot="1" x14ac:dyDescent="0.3">
      <c r="A52" s="3">
        <v>41</v>
      </c>
      <c r="B52" s="153" t="s">
        <v>14</v>
      </c>
      <c r="C52" s="147" t="s">
        <v>273</v>
      </c>
      <c r="D52" s="230">
        <v>27068</v>
      </c>
      <c r="E52" s="154" t="s">
        <v>68</v>
      </c>
      <c r="F52" s="227" t="s">
        <v>27</v>
      </c>
      <c r="G52" s="140">
        <f t="shared" si="11"/>
        <v>0</v>
      </c>
      <c r="H52" s="140">
        <f t="shared" si="12"/>
        <v>0</v>
      </c>
      <c r="I52" s="131">
        <f t="shared" si="13"/>
        <v>0</v>
      </c>
      <c r="J52" s="131">
        <f t="shared" si="14"/>
        <v>0</v>
      </c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47"/>
      <c r="X52" s="276"/>
      <c r="Y52" s="276"/>
      <c r="Z52" s="276"/>
      <c r="AA52" s="276"/>
      <c r="AB52" s="274"/>
      <c r="AC52" s="274"/>
      <c r="AD52" s="274"/>
      <c r="AE52" s="274"/>
      <c r="AF52" s="274"/>
      <c r="AG52" s="274"/>
      <c r="AH52" s="274"/>
      <c r="AI52" s="274"/>
      <c r="AJ52" s="274"/>
      <c r="AK52" s="274"/>
      <c r="AL52" s="274"/>
      <c r="AM52" s="274"/>
      <c r="AN52" s="274"/>
      <c r="AO52" s="276"/>
      <c r="AP52" s="276"/>
      <c r="AQ52" s="276"/>
      <c r="AR52" s="276"/>
      <c r="AS52" s="274"/>
      <c r="AT52" s="274"/>
      <c r="AU52" s="274"/>
      <c r="AV52" s="274"/>
      <c r="AW52" s="274"/>
      <c r="AX52" s="274"/>
      <c r="AY52" s="274"/>
      <c r="AZ52" s="274"/>
      <c r="BA52" s="274"/>
      <c r="BB52" s="274"/>
      <c r="BC52" s="274"/>
      <c r="BD52" s="274"/>
      <c r="BE52" s="274"/>
      <c r="BF52" s="131"/>
      <c r="BG52" s="131"/>
      <c r="BH52" s="131"/>
    </row>
    <row r="53" spans="1:60" customFormat="1" ht="15.75" hidden="1" thickBot="1" x14ac:dyDescent="0.3">
      <c r="A53" s="1">
        <v>42</v>
      </c>
      <c r="B53" s="166" t="s">
        <v>0</v>
      </c>
      <c r="C53" s="167" t="s">
        <v>269</v>
      </c>
      <c r="D53" s="144" t="s">
        <v>1</v>
      </c>
      <c r="E53" s="144" t="s">
        <v>190</v>
      </c>
      <c r="F53" s="145"/>
      <c r="G53" s="275">
        <f>SUM(G54:G64)</f>
        <v>295681</v>
      </c>
      <c r="H53" s="275">
        <f>SUM(H54:H64)</f>
        <v>25615</v>
      </c>
      <c r="I53" s="275">
        <f>SUM(I54:I64)</f>
        <v>137115</v>
      </c>
      <c r="J53" s="275">
        <f>SUM(J54:J64)</f>
        <v>158566</v>
      </c>
      <c r="K53" s="275">
        <v>13104</v>
      </c>
      <c r="L53" s="275">
        <v>12511</v>
      </c>
      <c r="M53" s="275">
        <v>24755</v>
      </c>
      <c r="N53" s="275">
        <v>11491</v>
      </c>
      <c r="O53" s="275">
        <v>26889</v>
      </c>
      <c r="P53" s="275">
        <v>58516</v>
      </c>
      <c r="Q53" s="275">
        <v>15464</v>
      </c>
      <c r="R53" s="275">
        <v>24522</v>
      </c>
      <c r="S53" s="275">
        <v>12173</v>
      </c>
      <c r="T53" s="275">
        <v>31388</v>
      </c>
      <c r="U53" s="275">
        <v>67681</v>
      </c>
      <c r="V53" s="275">
        <v>22802</v>
      </c>
      <c r="W53" s="142"/>
      <c r="X53" s="275">
        <v>10582</v>
      </c>
      <c r="Y53" s="275">
        <v>10418</v>
      </c>
      <c r="Z53" s="275">
        <v>9524</v>
      </c>
      <c r="AA53" s="275">
        <v>9684</v>
      </c>
      <c r="AB53" s="275">
        <v>10577</v>
      </c>
      <c r="AC53" s="275">
        <v>12350</v>
      </c>
      <c r="AD53" s="275">
        <v>12603</v>
      </c>
      <c r="AE53" s="275">
        <v>12289</v>
      </c>
      <c r="AF53" s="275">
        <v>10720</v>
      </c>
      <c r="AG53" s="275">
        <v>8783</v>
      </c>
      <c r="AH53" s="275">
        <v>7605</v>
      </c>
      <c r="AI53" s="275">
        <v>6516</v>
      </c>
      <c r="AJ53" s="275">
        <v>4783</v>
      </c>
      <c r="AK53" s="275">
        <v>3738</v>
      </c>
      <c r="AL53" s="275">
        <v>2954</v>
      </c>
      <c r="AM53" s="275">
        <v>1993</v>
      </c>
      <c r="AN53" s="275">
        <v>1996</v>
      </c>
      <c r="AO53" s="275">
        <v>10153</v>
      </c>
      <c r="AP53" s="275">
        <v>10245</v>
      </c>
      <c r="AQ53" s="275">
        <v>10196</v>
      </c>
      <c r="AR53" s="275">
        <v>10580</v>
      </c>
      <c r="AS53" s="275">
        <v>13088</v>
      </c>
      <c r="AT53" s="275">
        <v>13821</v>
      </c>
      <c r="AU53" s="275">
        <v>12494</v>
      </c>
      <c r="AV53" s="275">
        <v>12319</v>
      </c>
      <c r="AW53" s="275">
        <v>11915</v>
      </c>
      <c r="AX53" s="275">
        <v>11400</v>
      </c>
      <c r="AY53" s="275">
        <v>10540</v>
      </c>
      <c r="AZ53" s="275">
        <v>9013</v>
      </c>
      <c r="BA53" s="275">
        <v>7150</v>
      </c>
      <c r="BB53" s="275">
        <v>5564</v>
      </c>
      <c r="BC53" s="275">
        <v>4038</v>
      </c>
      <c r="BD53" s="275">
        <v>2737</v>
      </c>
      <c r="BE53" s="275">
        <v>3313</v>
      </c>
      <c r="BF53" s="131"/>
      <c r="BG53" s="131"/>
      <c r="BH53" s="131"/>
    </row>
    <row r="54" spans="1:60" customFormat="1" hidden="1" x14ac:dyDescent="0.25">
      <c r="A54" s="1">
        <v>43</v>
      </c>
      <c r="B54" s="146" t="s">
        <v>14</v>
      </c>
      <c r="C54" s="147" t="s">
        <v>190</v>
      </c>
      <c r="D54" s="158">
        <v>5966</v>
      </c>
      <c r="E54" s="147" t="s">
        <v>67</v>
      </c>
      <c r="F54" s="148" t="s">
        <v>48</v>
      </c>
      <c r="G54" s="140">
        <f t="shared" ref="G54:G64" si="15">+I54+J54</f>
        <v>29854</v>
      </c>
      <c r="H54" s="140">
        <f t="shared" si="12"/>
        <v>2587</v>
      </c>
      <c r="I54" s="131">
        <f t="shared" ref="I54:I64" si="16">SUM(M54:Q54)</f>
        <v>13844</v>
      </c>
      <c r="J54" s="131">
        <f t="shared" ref="J54:J64" si="17">SUM(R54:V54)</f>
        <v>16010</v>
      </c>
      <c r="K54" s="131">
        <v>1324</v>
      </c>
      <c r="L54" s="279">
        <v>1263</v>
      </c>
      <c r="M54" s="131">
        <v>2500</v>
      </c>
      <c r="N54" s="131">
        <v>1161</v>
      </c>
      <c r="O54" s="131">
        <v>2715</v>
      </c>
      <c r="P54" s="131">
        <v>5908</v>
      </c>
      <c r="Q54" s="131">
        <v>1560</v>
      </c>
      <c r="R54" s="279">
        <v>2476</v>
      </c>
      <c r="S54" s="279">
        <v>1228</v>
      </c>
      <c r="T54" s="279">
        <v>3169</v>
      </c>
      <c r="U54" s="279">
        <v>6833</v>
      </c>
      <c r="V54" s="279">
        <v>2304</v>
      </c>
      <c r="W54" s="142"/>
      <c r="X54" s="274">
        <v>1069</v>
      </c>
      <c r="Y54" s="274">
        <v>1052</v>
      </c>
      <c r="Z54" s="274">
        <v>962</v>
      </c>
      <c r="AA54" s="274">
        <v>978</v>
      </c>
      <c r="AB54" s="274">
        <v>1068</v>
      </c>
      <c r="AC54" s="274">
        <v>1247</v>
      </c>
      <c r="AD54" s="274">
        <v>1272</v>
      </c>
      <c r="AE54" s="274">
        <v>1241</v>
      </c>
      <c r="AF54" s="274">
        <v>1082</v>
      </c>
      <c r="AG54" s="274">
        <v>887</v>
      </c>
      <c r="AH54" s="274">
        <v>768</v>
      </c>
      <c r="AI54" s="274">
        <v>658</v>
      </c>
      <c r="AJ54" s="274">
        <v>483</v>
      </c>
      <c r="AK54" s="274">
        <v>377</v>
      </c>
      <c r="AL54" s="274">
        <v>298</v>
      </c>
      <c r="AM54" s="274">
        <v>201</v>
      </c>
      <c r="AN54" s="274">
        <v>201</v>
      </c>
      <c r="AO54" s="277">
        <v>1025</v>
      </c>
      <c r="AP54" s="277">
        <v>1034</v>
      </c>
      <c r="AQ54" s="277">
        <v>1029</v>
      </c>
      <c r="AR54" s="277">
        <v>1069</v>
      </c>
      <c r="AS54" s="277">
        <v>1321</v>
      </c>
      <c r="AT54" s="277">
        <v>1395</v>
      </c>
      <c r="AU54" s="277">
        <v>1262</v>
      </c>
      <c r="AV54" s="277">
        <v>1243</v>
      </c>
      <c r="AW54" s="277">
        <v>1203</v>
      </c>
      <c r="AX54" s="277">
        <v>1151</v>
      </c>
      <c r="AY54" s="277">
        <v>1064</v>
      </c>
      <c r="AZ54" s="277">
        <v>910</v>
      </c>
      <c r="BA54" s="277">
        <v>722</v>
      </c>
      <c r="BB54" s="277">
        <v>562</v>
      </c>
      <c r="BC54" s="277">
        <v>408</v>
      </c>
      <c r="BD54" s="277">
        <v>277</v>
      </c>
      <c r="BE54" s="277">
        <v>335</v>
      </c>
      <c r="BF54" s="131"/>
      <c r="BG54" s="131"/>
      <c r="BH54" s="131"/>
    </row>
    <row r="55" spans="1:60" customFormat="1" hidden="1" x14ac:dyDescent="0.25">
      <c r="A55" s="1">
        <v>44</v>
      </c>
      <c r="B55" s="228" t="s">
        <v>14</v>
      </c>
      <c r="C55" s="226" t="s">
        <v>190</v>
      </c>
      <c r="D55" s="230">
        <v>5962</v>
      </c>
      <c r="E55" s="226" t="s">
        <v>64</v>
      </c>
      <c r="F55" s="227" t="s">
        <v>29</v>
      </c>
      <c r="G55" s="140">
        <f t="shared" si="15"/>
        <v>19030</v>
      </c>
      <c r="H55" s="140">
        <f t="shared" si="12"/>
        <v>1649</v>
      </c>
      <c r="I55" s="131">
        <f t="shared" si="16"/>
        <v>8824</v>
      </c>
      <c r="J55" s="131">
        <f t="shared" si="17"/>
        <v>10206</v>
      </c>
      <c r="K55" s="131">
        <v>843</v>
      </c>
      <c r="L55" s="279">
        <v>806</v>
      </c>
      <c r="M55" s="131">
        <v>1593</v>
      </c>
      <c r="N55" s="131">
        <v>739</v>
      </c>
      <c r="O55" s="131">
        <v>1731</v>
      </c>
      <c r="P55" s="131">
        <v>3765</v>
      </c>
      <c r="Q55" s="131">
        <v>996</v>
      </c>
      <c r="R55" s="279">
        <v>1579</v>
      </c>
      <c r="S55" s="279">
        <v>784</v>
      </c>
      <c r="T55" s="279">
        <v>2019</v>
      </c>
      <c r="U55" s="279">
        <v>4357</v>
      </c>
      <c r="V55" s="279">
        <v>1467</v>
      </c>
      <c r="W55" s="142"/>
      <c r="X55" s="274">
        <v>681</v>
      </c>
      <c r="Y55" s="274">
        <v>670</v>
      </c>
      <c r="Z55" s="274">
        <v>613</v>
      </c>
      <c r="AA55" s="274">
        <v>623</v>
      </c>
      <c r="AB55" s="274">
        <v>681</v>
      </c>
      <c r="AC55" s="274">
        <v>795</v>
      </c>
      <c r="AD55" s="274">
        <v>811</v>
      </c>
      <c r="AE55" s="274">
        <v>791</v>
      </c>
      <c r="AF55" s="274">
        <v>690</v>
      </c>
      <c r="AG55" s="274">
        <v>565</v>
      </c>
      <c r="AH55" s="274">
        <v>489</v>
      </c>
      <c r="AI55" s="274">
        <v>419</v>
      </c>
      <c r="AJ55" s="274">
        <v>308</v>
      </c>
      <c r="AK55" s="274">
        <v>241</v>
      </c>
      <c r="AL55" s="274">
        <v>190</v>
      </c>
      <c r="AM55" s="274">
        <v>128</v>
      </c>
      <c r="AN55" s="274">
        <v>129</v>
      </c>
      <c r="AO55" s="277">
        <v>654</v>
      </c>
      <c r="AP55" s="277">
        <v>660</v>
      </c>
      <c r="AQ55" s="277">
        <v>656</v>
      </c>
      <c r="AR55" s="277">
        <v>681</v>
      </c>
      <c r="AS55" s="277">
        <v>842</v>
      </c>
      <c r="AT55" s="277">
        <v>889</v>
      </c>
      <c r="AU55" s="277">
        <v>804</v>
      </c>
      <c r="AV55" s="277">
        <v>793</v>
      </c>
      <c r="AW55" s="277">
        <v>767</v>
      </c>
      <c r="AX55" s="277">
        <v>734</v>
      </c>
      <c r="AY55" s="277">
        <v>679</v>
      </c>
      <c r="AZ55" s="277">
        <v>580</v>
      </c>
      <c r="BA55" s="277">
        <v>460</v>
      </c>
      <c r="BB55" s="277">
        <v>358</v>
      </c>
      <c r="BC55" s="277">
        <v>260</v>
      </c>
      <c r="BD55" s="277">
        <v>176</v>
      </c>
      <c r="BE55" s="277">
        <v>213</v>
      </c>
      <c r="BF55" s="131"/>
      <c r="BG55" s="131"/>
      <c r="BH55" s="131"/>
    </row>
    <row r="56" spans="1:60" customFormat="1" hidden="1" x14ac:dyDescent="0.25">
      <c r="A56" s="3">
        <v>45</v>
      </c>
      <c r="B56" s="228" t="s">
        <v>14</v>
      </c>
      <c r="C56" s="226" t="s">
        <v>190</v>
      </c>
      <c r="D56" s="230">
        <v>28434</v>
      </c>
      <c r="E56" s="226" t="s">
        <v>65</v>
      </c>
      <c r="F56" s="227" t="s">
        <v>29</v>
      </c>
      <c r="G56" s="140">
        <f t="shared" si="15"/>
        <v>18956</v>
      </c>
      <c r="H56" s="140">
        <f t="shared" si="12"/>
        <v>1643</v>
      </c>
      <c r="I56" s="131">
        <f t="shared" si="16"/>
        <v>8793</v>
      </c>
      <c r="J56" s="131">
        <f t="shared" si="17"/>
        <v>10163</v>
      </c>
      <c r="K56" s="131">
        <v>840</v>
      </c>
      <c r="L56" s="279">
        <v>803</v>
      </c>
      <c r="M56" s="131">
        <v>1588</v>
      </c>
      <c r="N56" s="131">
        <v>738</v>
      </c>
      <c r="O56" s="131">
        <v>1724</v>
      </c>
      <c r="P56" s="131">
        <v>3752</v>
      </c>
      <c r="Q56" s="131">
        <v>991</v>
      </c>
      <c r="R56" s="279">
        <v>1572</v>
      </c>
      <c r="S56" s="279">
        <v>779</v>
      </c>
      <c r="T56" s="279">
        <v>2012</v>
      </c>
      <c r="U56" s="279">
        <v>4339</v>
      </c>
      <c r="V56" s="279">
        <v>1461</v>
      </c>
      <c r="W56" s="142"/>
      <c r="X56" s="274">
        <v>678</v>
      </c>
      <c r="Y56" s="274">
        <v>669</v>
      </c>
      <c r="Z56" s="274">
        <v>612</v>
      </c>
      <c r="AA56" s="274">
        <v>621</v>
      </c>
      <c r="AB56" s="274">
        <v>678</v>
      </c>
      <c r="AC56" s="274">
        <v>792</v>
      </c>
      <c r="AD56" s="274">
        <v>808</v>
      </c>
      <c r="AE56" s="274">
        <v>788</v>
      </c>
      <c r="AF56" s="274">
        <v>687</v>
      </c>
      <c r="AG56" s="274">
        <v>563</v>
      </c>
      <c r="AH56" s="274">
        <v>488</v>
      </c>
      <c r="AI56" s="274">
        <v>418</v>
      </c>
      <c r="AJ56" s="274">
        <v>307</v>
      </c>
      <c r="AK56" s="274">
        <v>240</v>
      </c>
      <c r="AL56" s="274">
        <v>189</v>
      </c>
      <c r="AM56" s="274">
        <v>128</v>
      </c>
      <c r="AN56" s="274">
        <v>127</v>
      </c>
      <c r="AO56" s="277">
        <v>652</v>
      </c>
      <c r="AP56" s="277">
        <v>656</v>
      </c>
      <c r="AQ56" s="277">
        <v>652</v>
      </c>
      <c r="AR56" s="277">
        <v>678</v>
      </c>
      <c r="AS56" s="277">
        <v>839</v>
      </c>
      <c r="AT56" s="277">
        <v>886</v>
      </c>
      <c r="AU56" s="277">
        <v>801</v>
      </c>
      <c r="AV56" s="277">
        <v>790</v>
      </c>
      <c r="AW56" s="277">
        <v>764</v>
      </c>
      <c r="AX56" s="277">
        <v>731</v>
      </c>
      <c r="AY56" s="277">
        <v>675</v>
      </c>
      <c r="AZ56" s="277">
        <v>578</v>
      </c>
      <c r="BA56" s="277">
        <v>458</v>
      </c>
      <c r="BB56" s="277">
        <v>356</v>
      </c>
      <c r="BC56" s="277">
        <v>259</v>
      </c>
      <c r="BD56" s="277">
        <v>175</v>
      </c>
      <c r="BE56" s="277">
        <v>213</v>
      </c>
      <c r="BF56" s="131"/>
      <c r="BG56" s="131"/>
      <c r="BH56" s="131"/>
    </row>
    <row r="57" spans="1:60" customFormat="1" hidden="1" x14ac:dyDescent="0.25">
      <c r="A57" s="1">
        <v>46</v>
      </c>
      <c r="B57" s="228" t="s">
        <v>14</v>
      </c>
      <c r="C57" s="226" t="s">
        <v>190</v>
      </c>
      <c r="D57" s="230">
        <v>5964</v>
      </c>
      <c r="E57" s="226" t="s">
        <v>66</v>
      </c>
      <c r="F57" s="227" t="s">
        <v>29</v>
      </c>
      <c r="G57" s="140">
        <f t="shared" si="15"/>
        <v>10860</v>
      </c>
      <c r="H57" s="140">
        <f t="shared" si="12"/>
        <v>940</v>
      </c>
      <c r="I57" s="131">
        <f t="shared" si="16"/>
        <v>5036</v>
      </c>
      <c r="J57" s="131">
        <f t="shared" si="17"/>
        <v>5824</v>
      </c>
      <c r="K57" s="131">
        <v>482</v>
      </c>
      <c r="L57" s="279">
        <v>458</v>
      </c>
      <c r="M57" s="131">
        <v>910</v>
      </c>
      <c r="N57" s="131">
        <v>422</v>
      </c>
      <c r="O57" s="131">
        <v>986</v>
      </c>
      <c r="P57" s="131">
        <v>2149</v>
      </c>
      <c r="Q57" s="131">
        <v>569</v>
      </c>
      <c r="R57" s="279">
        <v>900</v>
      </c>
      <c r="S57" s="279">
        <v>448</v>
      </c>
      <c r="T57" s="279">
        <v>1154</v>
      </c>
      <c r="U57" s="279">
        <v>2485</v>
      </c>
      <c r="V57" s="279">
        <v>837</v>
      </c>
      <c r="W57" s="149"/>
      <c r="X57" s="274">
        <v>389</v>
      </c>
      <c r="Y57" s="274">
        <v>383</v>
      </c>
      <c r="Z57" s="274">
        <v>350</v>
      </c>
      <c r="AA57" s="274">
        <v>355</v>
      </c>
      <c r="AB57" s="274">
        <v>388</v>
      </c>
      <c r="AC57" s="274">
        <v>453</v>
      </c>
      <c r="AD57" s="274">
        <v>463</v>
      </c>
      <c r="AE57" s="274">
        <v>451</v>
      </c>
      <c r="AF57" s="274">
        <v>394</v>
      </c>
      <c r="AG57" s="274">
        <v>323</v>
      </c>
      <c r="AH57" s="274">
        <v>279</v>
      </c>
      <c r="AI57" s="274">
        <v>239</v>
      </c>
      <c r="AJ57" s="274">
        <v>176</v>
      </c>
      <c r="AK57" s="274">
        <v>137</v>
      </c>
      <c r="AL57" s="274">
        <v>109</v>
      </c>
      <c r="AM57" s="274">
        <v>73</v>
      </c>
      <c r="AN57" s="274">
        <v>74</v>
      </c>
      <c r="AO57" s="277">
        <v>372</v>
      </c>
      <c r="AP57" s="277">
        <v>376</v>
      </c>
      <c r="AQ57" s="277">
        <v>375</v>
      </c>
      <c r="AR57" s="277">
        <v>390</v>
      </c>
      <c r="AS57" s="277">
        <v>481</v>
      </c>
      <c r="AT57" s="277">
        <v>508</v>
      </c>
      <c r="AU57" s="277">
        <v>459</v>
      </c>
      <c r="AV57" s="277">
        <v>453</v>
      </c>
      <c r="AW57" s="277">
        <v>437</v>
      </c>
      <c r="AX57" s="277">
        <v>418</v>
      </c>
      <c r="AY57" s="277">
        <v>387</v>
      </c>
      <c r="AZ57" s="277">
        <v>331</v>
      </c>
      <c r="BA57" s="277">
        <v>262</v>
      </c>
      <c r="BB57" s="277">
        <v>205</v>
      </c>
      <c r="BC57" s="277">
        <v>148</v>
      </c>
      <c r="BD57" s="277">
        <v>101</v>
      </c>
      <c r="BE57" s="277">
        <v>121</v>
      </c>
      <c r="BF57" s="131"/>
      <c r="BG57" s="131"/>
      <c r="BH57" s="131"/>
    </row>
    <row r="58" spans="1:60" customFormat="1" hidden="1" x14ac:dyDescent="0.25">
      <c r="A58" s="1">
        <v>47</v>
      </c>
      <c r="B58" s="228" t="s">
        <v>14</v>
      </c>
      <c r="C58" s="226" t="s">
        <v>190</v>
      </c>
      <c r="D58" s="230">
        <v>5930</v>
      </c>
      <c r="E58" s="226" t="s">
        <v>61</v>
      </c>
      <c r="F58" s="227" t="s">
        <v>27</v>
      </c>
      <c r="G58" s="140">
        <f t="shared" si="15"/>
        <v>23738</v>
      </c>
      <c r="H58" s="140">
        <f t="shared" si="12"/>
        <v>2058</v>
      </c>
      <c r="I58" s="131">
        <f t="shared" si="16"/>
        <v>11005</v>
      </c>
      <c r="J58" s="131">
        <f t="shared" si="17"/>
        <v>12733</v>
      </c>
      <c r="K58" s="131">
        <v>1052</v>
      </c>
      <c r="L58" s="279">
        <v>1006</v>
      </c>
      <c r="M58" s="131">
        <v>1986</v>
      </c>
      <c r="N58" s="131">
        <v>923</v>
      </c>
      <c r="O58" s="131">
        <v>2158</v>
      </c>
      <c r="P58" s="131">
        <v>4697</v>
      </c>
      <c r="Q58" s="131">
        <v>1241</v>
      </c>
      <c r="R58" s="279">
        <v>1971</v>
      </c>
      <c r="S58" s="279">
        <v>976</v>
      </c>
      <c r="T58" s="279">
        <v>2521</v>
      </c>
      <c r="U58" s="279">
        <v>5434</v>
      </c>
      <c r="V58" s="279">
        <v>1831</v>
      </c>
      <c r="W58" s="142"/>
      <c r="X58" s="274">
        <v>850</v>
      </c>
      <c r="Y58" s="274">
        <v>835</v>
      </c>
      <c r="Z58" s="274">
        <v>764</v>
      </c>
      <c r="AA58" s="274">
        <v>778</v>
      </c>
      <c r="AB58" s="274">
        <v>849</v>
      </c>
      <c r="AC58" s="274">
        <v>991</v>
      </c>
      <c r="AD58" s="274">
        <v>1012</v>
      </c>
      <c r="AE58" s="274">
        <v>986</v>
      </c>
      <c r="AF58" s="274">
        <v>861</v>
      </c>
      <c r="AG58" s="274">
        <v>705</v>
      </c>
      <c r="AH58" s="274">
        <v>610</v>
      </c>
      <c r="AI58" s="274">
        <v>523</v>
      </c>
      <c r="AJ58" s="274">
        <v>384</v>
      </c>
      <c r="AK58" s="274">
        <v>300</v>
      </c>
      <c r="AL58" s="274">
        <v>237</v>
      </c>
      <c r="AM58" s="274">
        <v>160</v>
      </c>
      <c r="AN58" s="274">
        <v>160</v>
      </c>
      <c r="AO58" s="277">
        <v>816</v>
      </c>
      <c r="AP58" s="277">
        <v>823</v>
      </c>
      <c r="AQ58" s="277">
        <v>819</v>
      </c>
      <c r="AR58" s="277">
        <v>849</v>
      </c>
      <c r="AS58" s="277">
        <v>1051</v>
      </c>
      <c r="AT58" s="277">
        <v>1110</v>
      </c>
      <c r="AU58" s="277">
        <v>1003</v>
      </c>
      <c r="AV58" s="277">
        <v>989</v>
      </c>
      <c r="AW58" s="277">
        <v>956</v>
      </c>
      <c r="AX58" s="277">
        <v>915</v>
      </c>
      <c r="AY58" s="277">
        <v>847</v>
      </c>
      <c r="AZ58" s="277">
        <v>724</v>
      </c>
      <c r="BA58" s="277">
        <v>574</v>
      </c>
      <c r="BB58" s="277">
        <v>447</v>
      </c>
      <c r="BC58" s="277">
        <v>324</v>
      </c>
      <c r="BD58" s="277">
        <v>220</v>
      </c>
      <c r="BE58" s="277">
        <v>266</v>
      </c>
      <c r="BF58" s="131"/>
      <c r="BG58" s="131"/>
      <c r="BH58" s="131"/>
    </row>
    <row r="59" spans="1:60" customFormat="1" hidden="1" x14ac:dyDescent="0.25">
      <c r="A59" s="1">
        <v>48</v>
      </c>
      <c r="B59" s="228" t="s">
        <v>14</v>
      </c>
      <c r="C59" s="226" t="s">
        <v>190</v>
      </c>
      <c r="D59" s="230">
        <v>29166</v>
      </c>
      <c r="E59" s="229" t="s">
        <v>247</v>
      </c>
      <c r="F59" s="227" t="s">
        <v>27</v>
      </c>
      <c r="G59" s="140">
        <f t="shared" si="15"/>
        <v>0</v>
      </c>
      <c r="H59" s="140">
        <f t="shared" si="12"/>
        <v>0</v>
      </c>
      <c r="I59" s="131">
        <f t="shared" si="16"/>
        <v>0</v>
      </c>
      <c r="J59" s="131">
        <f t="shared" si="17"/>
        <v>0</v>
      </c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42"/>
      <c r="X59" s="276"/>
      <c r="Y59" s="276"/>
      <c r="Z59" s="276"/>
      <c r="AA59" s="276"/>
      <c r="AB59" s="274"/>
      <c r="AC59" s="274"/>
      <c r="AD59" s="274"/>
      <c r="AE59" s="274"/>
      <c r="AF59" s="274"/>
      <c r="AG59" s="274"/>
      <c r="AH59" s="274"/>
      <c r="AI59" s="274"/>
      <c r="AJ59" s="274"/>
      <c r="AK59" s="274"/>
      <c r="AL59" s="274"/>
      <c r="AM59" s="274"/>
      <c r="AN59" s="274"/>
      <c r="AO59" s="277">
        <v>0</v>
      </c>
      <c r="AP59" s="277">
        <v>0</v>
      </c>
      <c r="AQ59" s="277">
        <v>0</v>
      </c>
      <c r="AR59" s="277">
        <v>0</v>
      </c>
      <c r="AS59" s="277">
        <v>0</v>
      </c>
      <c r="AT59" s="277">
        <v>0</v>
      </c>
      <c r="AU59" s="277">
        <v>0</v>
      </c>
      <c r="AV59" s="277">
        <v>0</v>
      </c>
      <c r="AW59" s="277">
        <v>0</v>
      </c>
      <c r="AX59" s="277">
        <v>0</v>
      </c>
      <c r="AY59" s="277">
        <v>0</v>
      </c>
      <c r="AZ59" s="277">
        <v>0</v>
      </c>
      <c r="BA59" s="277">
        <v>0</v>
      </c>
      <c r="BB59" s="277">
        <v>0</v>
      </c>
      <c r="BC59" s="277">
        <v>0</v>
      </c>
      <c r="BD59" s="277">
        <v>0</v>
      </c>
      <c r="BE59" s="277">
        <v>0</v>
      </c>
      <c r="BF59" s="131"/>
      <c r="BG59" s="131"/>
      <c r="BH59" s="131"/>
    </row>
    <row r="60" spans="1:60" customFormat="1" hidden="1" x14ac:dyDescent="0.25">
      <c r="A60" s="3">
        <v>49</v>
      </c>
      <c r="B60" s="228" t="s">
        <v>14</v>
      </c>
      <c r="C60" s="226" t="s">
        <v>190</v>
      </c>
      <c r="D60" s="230">
        <v>5851</v>
      </c>
      <c r="E60" s="226" t="s">
        <v>59</v>
      </c>
      <c r="F60" s="227" t="s">
        <v>29</v>
      </c>
      <c r="G60" s="140">
        <f t="shared" si="15"/>
        <v>85036</v>
      </c>
      <c r="H60" s="140">
        <f t="shared" si="12"/>
        <v>7365</v>
      </c>
      <c r="I60" s="131">
        <f t="shared" si="16"/>
        <v>39431</v>
      </c>
      <c r="J60" s="131">
        <f t="shared" si="17"/>
        <v>45605</v>
      </c>
      <c r="K60" s="131">
        <v>3767</v>
      </c>
      <c r="L60" s="279">
        <v>3598</v>
      </c>
      <c r="M60" s="131">
        <v>7118</v>
      </c>
      <c r="N60" s="131">
        <v>3304</v>
      </c>
      <c r="O60" s="131">
        <v>7734</v>
      </c>
      <c r="P60" s="131">
        <v>16828</v>
      </c>
      <c r="Q60" s="131">
        <v>4447</v>
      </c>
      <c r="R60" s="279">
        <v>7053</v>
      </c>
      <c r="S60" s="279">
        <v>3502</v>
      </c>
      <c r="T60" s="279">
        <v>9027</v>
      </c>
      <c r="U60" s="279">
        <v>19465</v>
      </c>
      <c r="V60" s="279">
        <v>6558</v>
      </c>
      <c r="W60" s="142"/>
      <c r="X60" s="274">
        <v>3042</v>
      </c>
      <c r="Y60" s="274">
        <v>2996</v>
      </c>
      <c r="Z60" s="274">
        <v>2739</v>
      </c>
      <c r="AA60" s="274">
        <v>2785</v>
      </c>
      <c r="AB60" s="274">
        <v>3042</v>
      </c>
      <c r="AC60" s="274">
        <v>3552</v>
      </c>
      <c r="AD60" s="274">
        <v>3624</v>
      </c>
      <c r="AE60" s="274">
        <v>3534</v>
      </c>
      <c r="AF60" s="274">
        <v>3083</v>
      </c>
      <c r="AG60" s="274">
        <v>2526</v>
      </c>
      <c r="AH60" s="274">
        <v>2187</v>
      </c>
      <c r="AI60" s="274">
        <v>1874</v>
      </c>
      <c r="AJ60" s="274">
        <v>1375</v>
      </c>
      <c r="AK60" s="274">
        <v>1075</v>
      </c>
      <c r="AL60" s="274">
        <v>850</v>
      </c>
      <c r="AM60" s="274">
        <v>573</v>
      </c>
      <c r="AN60" s="274">
        <v>574</v>
      </c>
      <c r="AO60" s="277">
        <v>2920</v>
      </c>
      <c r="AP60" s="277">
        <v>2947</v>
      </c>
      <c r="AQ60" s="277">
        <v>2933</v>
      </c>
      <c r="AR60" s="277">
        <v>3043</v>
      </c>
      <c r="AS60" s="277">
        <v>3764</v>
      </c>
      <c r="AT60" s="277">
        <v>3975</v>
      </c>
      <c r="AU60" s="277">
        <v>3593</v>
      </c>
      <c r="AV60" s="277">
        <v>3543</v>
      </c>
      <c r="AW60" s="277">
        <v>3427</v>
      </c>
      <c r="AX60" s="277">
        <v>3279</v>
      </c>
      <c r="AY60" s="277">
        <v>3031</v>
      </c>
      <c r="AZ60" s="277">
        <v>2592</v>
      </c>
      <c r="BA60" s="277">
        <v>2057</v>
      </c>
      <c r="BB60" s="277">
        <v>1600</v>
      </c>
      <c r="BC60" s="277">
        <v>1161</v>
      </c>
      <c r="BD60" s="277">
        <v>787</v>
      </c>
      <c r="BE60" s="277">
        <v>953</v>
      </c>
      <c r="BF60" s="131"/>
      <c r="BG60" s="131"/>
      <c r="BH60" s="131"/>
    </row>
    <row r="61" spans="1:60" customFormat="1" ht="15.75" hidden="1" thickBot="1" x14ac:dyDescent="0.3">
      <c r="A61" s="1">
        <v>50</v>
      </c>
      <c r="B61" s="228" t="s">
        <v>14</v>
      </c>
      <c r="C61" s="226" t="s">
        <v>190</v>
      </c>
      <c r="D61" s="230">
        <v>5929</v>
      </c>
      <c r="E61" s="226" t="s">
        <v>60</v>
      </c>
      <c r="F61" s="227" t="s">
        <v>29</v>
      </c>
      <c r="G61" s="140">
        <f t="shared" si="15"/>
        <v>52760</v>
      </c>
      <c r="H61" s="140">
        <f t="shared" si="12"/>
        <v>4570</v>
      </c>
      <c r="I61" s="131">
        <f t="shared" si="16"/>
        <v>24466</v>
      </c>
      <c r="J61" s="131">
        <f t="shared" si="17"/>
        <v>28294</v>
      </c>
      <c r="K61" s="131">
        <v>2338</v>
      </c>
      <c r="L61" s="279">
        <v>2232</v>
      </c>
      <c r="M61" s="131">
        <v>4417</v>
      </c>
      <c r="N61" s="131">
        <v>2050</v>
      </c>
      <c r="O61" s="131">
        <v>4798</v>
      </c>
      <c r="P61" s="131">
        <v>10442</v>
      </c>
      <c r="Q61" s="131">
        <v>2759</v>
      </c>
      <c r="R61" s="279">
        <v>4375</v>
      </c>
      <c r="S61" s="279">
        <v>2172</v>
      </c>
      <c r="T61" s="279">
        <v>5601</v>
      </c>
      <c r="U61" s="279">
        <v>12076</v>
      </c>
      <c r="V61" s="279">
        <v>4070</v>
      </c>
      <c r="W61" s="142"/>
      <c r="X61" s="274">
        <v>1888</v>
      </c>
      <c r="Y61" s="274">
        <v>1859</v>
      </c>
      <c r="Z61" s="274">
        <v>1699</v>
      </c>
      <c r="AA61" s="274">
        <v>1728</v>
      </c>
      <c r="AB61" s="274">
        <v>1887</v>
      </c>
      <c r="AC61" s="274">
        <v>2204</v>
      </c>
      <c r="AD61" s="274">
        <v>2249</v>
      </c>
      <c r="AE61" s="274">
        <v>2193</v>
      </c>
      <c r="AF61" s="274">
        <v>1913</v>
      </c>
      <c r="AG61" s="274">
        <v>1567</v>
      </c>
      <c r="AH61" s="274">
        <v>1357</v>
      </c>
      <c r="AI61" s="274">
        <v>1163</v>
      </c>
      <c r="AJ61" s="274">
        <v>853</v>
      </c>
      <c r="AK61" s="274">
        <v>667</v>
      </c>
      <c r="AL61" s="274">
        <v>527</v>
      </c>
      <c r="AM61" s="274">
        <v>356</v>
      </c>
      <c r="AN61" s="274">
        <v>356</v>
      </c>
      <c r="AO61" s="277">
        <v>1811</v>
      </c>
      <c r="AP61" s="277">
        <v>1828</v>
      </c>
      <c r="AQ61" s="277">
        <v>1820</v>
      </c>
      <c r="AR61" s="277">
        <v>1887</v>
      </c>
      <c r="AS61" s="277">
        <v>2336</v>
      </c>
      <c r="AT61" s="277">
        <v>2466</v>
      </c>
      <c r="AU61" s="277">
        <v>2229</v>
      </c>
      <c r="AV61" s="277">
        <v>2198</v>
      </c>
      <c r="AW61" s="277">
        <v>2126</v>
      </c>
      <c r="AX61" s="277">
        <v>2034</v>
      </c>
      <c r="AY61" s="277">
        <v>1881</v>
      </c>
      <c r="AZ61" s="277">
        <v>1608</v>
      </c>
      <c r="BA61" s="277">
        <v>1276</v>
      </c>
      <c r="BB61" s="277">
        <v>993</v>
      </c>
      <c r="BC61" s="277">
        <v>721</v>
      </c>
      <c r="BD61" s="277">
        <v>488</v>
      </c>
      <c r="BE61" s="277">
        <v>592</v>
      </c>
      <c r="BF61" s="131"/>
      <c r="BG61" s="131"/>
      <c r="BH61" s="131"/>
    </row>
    <row r="62" spans="1:60" customFormat="1" ht="15.75" hidden="1" thickBot="1" x14ac:dyDescent="0.3">
      <c r="A62" s="1">
        <v>51</v>
      </c>
      <c r="B62" s="228" t="s">
        <v>14</v>
      </c>
      <c r="C62" s="226" t="s">
        <v>190</v>
      </c>
      <c r="D62" s="230">
        <v>29167</v>
      </c>
      <c r="E62" s="229" t="s">
        <v>254</v>
      </c>
      <c r="F62" s="227"/>
      <c r="G62" s="140">
        <f t="shared" si="15"/>
        <v>0</v>
      </c>
      <c r="H62" s="140">
        <f t="shared" si="12"/>
        <v>0</v>
      </c>
      <c r="I62" s="131">
        <f t="shared" si="16"/>
        <v>0</v>
      </c>
      <c r="J62" s="131">
        <f t="shared" si="17"/>
        <v>0</v>
      </c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44"/>
      <c r="X62" s="276"/>
      <c r="Y62" s="276"/>
      <c r="Z62" s="276"/>
      <c r="AA62" s="276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274"/>
      <c r="AN62" s="274"/>
      <c r="AO62" s="277">
        <v>0</v>
      </c>
      <c r="AP62" s="277">
        <v>0</v>
      </c>
      <c r="AQ62" s="277">
        <v>0</v>
      </c>
      <c r="AR62" s="277">
        <v>0</v>
      </c>
      <c r="AS62" s="277">
        <v>0</v>
      </c>
      <c r="AT62" s="277">
        <v>0</v>
      </c>
      <c r="AU62" s="277">
        <v>0</v>
      </c>
      <c r="AV62" s="277">
        <v>0</v>
      </c>
      <c r="AW62" s="277">
        <v>0</v>
      </c>
      <c r="AX62" s="277">
        <v>0</v>
      </c>
      <c r="AY62" s="277">
        <v>0</v>
      </c>
      <c r="AZ62" s="277">
        <v>0</v>
      </c>
      <c r="BA62" s="277">
        <v>0</v>
      </c>
      <c r="BB62" s="277">
        <v>0</v>
      </c>
      <c r="BC62" s="277">
        <v>0</v>
      </c>
      <c r="BD62" s="277">
        <v>0</v>
      </c>
      <c r="BE62" s="277">
        <v>0</v>
      </c>
      <c r="BF62" s="131"/>
      <c r="BG62" s="131"/>
      <c r="BH62" s="131"/>
    </row>
    <row r="63" spans="1:60" customFormat="1" hidden="1" x14ac:dyDescent="0.25">
      <c r="A63" s="1">
        <v>52</v>
      </c>
      <c r="B63" s="228" t="s">
        <v>14</v>
      </c>
      <c r="C63" s="226" t="s">
        <v>190</v>
      </c>
      <c r="D63" s="230">
        <v>6849</v>
      </c>
      <c r="E63" s="226" t="s">
        <v>63</v>
      </c>
      <c r="F63" s="227" t="s">
        <v>27</v>
      </c>
      <c r="G63" s="140">
        <f t="shared" si="15"/>
        <v>17632</v>
      </c>
      <c r="H63" s="140">
        <f t="shared" si="12"/>
        <v>1527</v>
      </c>
      <c r="I63" s="131">
        <f t="shared" si="16"/>
        <v>8178</v>
      </c>
      <c r="J63" s="131">
        <f t="shared" si="17"/>
        <v>9454</v>
      </c>
      <c r="K63" s="131">
        <v>781</v>
      </c>
      <c r="L63" s="279">
        <v>746</v>
      </c>
      <c r="M63" s="131">
        <v>1476</v>
      </c>
      <c r="N63" s="131">
        <v>685</v>
      </c>
      <c r="O63" s="131">
        <v>1604</v>
      </c>
      <c r="P63" s="131">
        <v>3491</v>
      </c>
      <c r="Q63" s="131">
        <v>922</v>
      </c>
      <c r="R63" s="279">
        <v>1461</v>
      </c>
      <c r="S63" s="279">
        <v>726</v>
      </c>
      <c r="T63" s="279">
        <v>1871</v>
      </c>
      <c r="U63" s="279">
        <v>4036</v>
      </c>
      <c r="V63" s="279">
        <v>1360</v>
      </c>
      <c r="W63" s="138"/>
      <c r="X63" s="274">
        <v>631</v>
      </c>
      <c r="Y63" s="274">
        <v>621</v>
      </c>
      <c r="Z63" s="274">
        <v>568</v>
      </c>
      <c r="AA63" s="274">
        <v>577</v>
      </c>
      <c r="AB63" s="274">
        <v>631</v>
      </c>
      <c r="AC63" s="274">
        <v>737</v>
      </c>
      <c r="AD63" s="274">
        <v>752</v>
      </c>
      <c r="AE63" s="274">
        <v>733</v>
      </c>
      <c r="AF63" s="274">
        <v>639</v>
      </c>
      <c r="AG63" s="274">
        <v>524</v>
      </c>
      <c r="AH63" s="274">
        <v>454</v>
      </c>
      <c r="AI63" s="274">
        <v>389</v>
      </c>
      <c r="AJ63" s="274">
        <v>285</v>
      </c>
      <c r="AK63" s="274">
        <v>223</v>
      </c>
      <c r="AL63" s="274">
        <v>176</v>
      </c>
      <c r="AM63" s="274">
        <v>119</v>
      </c>
      <c r="AN63" s="274">
        <v>119</v>
      </c>
      <c r="AO63" s="277">
        <v>605</v>
      </c>
      <c r="AP63" s="277">
        <v>611</v>
      </c>
      <c r="AQ63" s="277">
        <v>607</v>
      </c>
      <c r="AR63" s="277">
        <v>631</v>
      </c>
      <c r="AS63" s="277">
        <v>780</v>
      </c>
      <c r="AT63" s="277">
        <v>824</v>
      </c>
      <c r="AU63" s="277">
        <v>745</v>
      </c>
      <c r="AV63" s="277">
        <v>735</v>
      </c>
      <c r="AW63" s="277">
        <v>711</v>
      </c>
      <c r="AX63" s="277">
        <v>680</v>
      </c>
      <c r="AY63" s="277">
        <v>628</v>
      </c>
      <c r="AZ63" s="277">
        <v>537</v>
      </c>
      <c r="BA63" s="277">
        <v>427</v>
      </c>
      <c r="BB63" s="277">
        <v>332</v>
      </c>
      <c r="BC63" s="277">
        <v>241</v>
      </c>
      <c r="BD63" s="277">
        <v>163</v>
      </c>
      <c r="BE63" s="277">
        <v>197</v>
      </c>
      <c r="BF63" s="131"/>
      <c r="BG63" s="131"/>
      <c r="BH63" s="131"/>
    </row>
    <row r="64" spans="1:60" customFormat="1" ht="15.75" hidden="1" thickBot="1" x14ac:dyDescent="0.3">
      <c r="A64" s="3">
        <v>53</v>
      </c>
      <c r="B64" s="228" t="s">
        <v>14</v>
      </c>
      <c r="C64" s="226" t="s">
        <v>190</v>
      </c>
      <c r="D64" s="230">
        <v>5933</v>
      </c>
      <c r="E64" s="226" t="s">
        <v>62</v>
      </c>
      <c r="F64" s="227" t="s">
        <v>29</v>
      </c>
      <c r="G64" s="140">
        <f t="shared" si="15"/>
        <v>37815</v>
      </c>
      <c r="H64" s="140">
        <f t="shared" si="12"/>
        <v>3276</v>
      </c>
      <c r="I64" s="131">
        <f t="shared" si="16"/>
        <v>17538</v>
      </c>
      <c r="J64" s="131">
        <f t="shared" si="17"/>
        <v>20277</v>
      </c>
      <c r="K64" s="131">
        <v>1677</v>
      </c>
      <c r="L64" s="279">
        <v>1599</v>
      </c>
      <c r="M64" s="131">
        <v>3167</v>
      </c>
      <c r="N64" s="131">
        <v>1469</v>
      </c>
      <c r="O64" s="131">
        <v>3439</v>
      </c>
      <c r="P64" s="131">
        <v>7484</v>
      </c>
      <c r="Q64" s="131">
        <v>1979</v>
      </c>
      <c r="R64" s="279">
        <v>3135</v>
      </c>
      <c r="S64" s="279">
        <v>1558</v>
      </c>
      <c r="T64" s="279">
        <v>4014</v>
      </c>
      <c r="U64" s="279">
        <v>8656</v>
      </c>
      <c r="V64" s="279">
        <v>2914</v>
      </c>
      <c r="W64" s="142"/>
      <c r="X64" s="274">
        <v>1354</v>
      </c>
      <c r="Y64" s="274">
        <v>1333</v>
      </c>
      <c r="Z64" s="274">
        <v>1217</v>
      </c>
      <c r="AA64" s="274">
        <v>1239</v>
      </c>
      <c r="AB64" s="274">
        <v>1353</v>
      </c>
      <c r="AC64" s="274">
        <v>1579</v>
      </c>
      <c r="AD64" s="274">
        <v>1612</v>
      </c>
      <c r="AE64" s="274">
        <v>1572</v>
      </c>
      <c r="AF64" s="274">
        <v>1371</v>
      </c>
      <c r="AG64" s="274">
        <v>1123</v>
      </c>
      <c r="AH64" s="274">
        <v>973</v>
      </c>
      <c r="AI64" s="274">
        <v>833</v>
      </c>
      <c r="AJ64" s="274">
        <v>612</v>
      </c>
      <c r="AK64" s="274">
        <v>478</v>
      </c>
      <c r="AL64" s="274">
        <v>378</v>
      </c>
      <c r="AM64" s="274">
        <v>255</v>
      </c>
      <c r="AN64" s="274">
        <v>256</v>
      </c>
      <c r="AO64" s="277">
        <v>1298</v>
      </c>
      <c r="AP64" s="277">
        <v>1310</v>
      </c>
      <c r="AQ64" s="277">
        <v>1305</v>
      </c>
      <c r="AR64" s="277">
        <v>1352</v>
      </c>
      <c r="AS64" s="277">
        <v>1674</v>
      </c>
      <c r="AT64" s="277">
        <v>1768</v>
      </c>
      <c r="AU64" s="277">
        <v>1598</v>
      </c>
      <c r="AV64" s="277">
        <v>1575</v>
      </c>
      <c r="AW64" s="277">
        <v>1524</v>
      </c>
      <c r="AX64" s="277">
        <v>1458</v>
      </c>
      <c r="AY64" s="277">
        <v>1348</v>
      </c>
      <c r="AZ64" s="277">
        <v>1153</v>
      </c>
      <c r="BA64" s="277">
        <v>914</v>
      </c>
      <c r="BB64" s="277">
        <v>711</v>
      </c>
      <c r="BC64" s="277">
        <v>516</v>
      </c>
      <c r="BD64" s="277">
        <v>350</v>
      </c>
      <c r="BE64" s="277">
        <v>423</v>
      </c>
      <c r="BF64" s="131"/>
      <c r="BG64" s="131"/>
      <c r="BH64" s="131"/>
    </row>
    <row r="65" spans="1:60" customFormat="1" ht="15.75" hidden="1" thickBot="1" x14ac:dyDescent="0.3">
      <c r="A65" s="1">
        <v>54</v>
      </c>
      <c r="B65" s="132" t="s">
        <v>0</v>
      </c>
      <c r="C65" s="133" t="s">
        <v>269</v>
      </c>
      <c r="D65" s="134" t="s">
        <v>1</v>
      </c>
      <c r="E65" s="144" t="s">
        <v>191</v>
      </c>
      <c r="F65" s="145"/>
      <c r="G65" s="275">
        <f>SUM(G66:G77)</f>
        <v>206568</v>
      </c>
      <c r="H65" s="275">
        <f>SUM(H66:H77)</f>
        <v>14546</v>
      </c>
      <c r="I65" s="275">
        <f>SUM(I66:I77)</f>
        <v>99582</v>
      </c>
      <c r="J65" s="275">
        <f>SUM(J66:J77)</f>
        <v>106986</v>
      </c>
      <c r="K65" s="275">
        <v>7340</v>
      </c>
      <c r="L65" s="275">
        <v>7206</v>
      </c>
      <c r="M65" s="275">
        <v>14227</v>
      </c>
      <c r="N65" s="275">
        <v>7318</v>
      </c>
      <c r="O65" s="275">
        <v>16744</v>
      </c>
      <c r="P65" s="275">
        <v>42488</v>
      </c>
      <c r="Q65" s="275">
        <v>18805</v>
      </c>
      <c r="R65" s="275">
        <v>13379</v>
      </c>
      <c r="S65" s="275">
        <v>7477</v>
      </c>
      <c r="T65" s="275">
        <v>20341</v>
      </c>
      <c r="U65" s="275">
        <v>45460</v>
      </c>
      <c r="V65" s="275">
        <v>20329</v>
      </c>
      <c r="W65" s="149"/>
      <c r="X65" s="275">
        <v>5906</v>
      </c>
      <c r="Y65" s="275">
        <v>5965</v>
      </c>
      <c r="Z65" s="275">
        <v>6006</v>
      </c>
      <c r="AA65" s="275">
        <v>6285</v>
      </c>
      <c r="AB65" s="275">
        <v>6946</v>
      </c>
      <c r="AC65" s="275">
        <v>7181</v>
      </c>
      <c r="AD65" s="275">
        <v>7532</v>
      </c>
      <c r="AE65" s="275">
        <v>7725</v>
      </c>
      <c r="AF65" s="275">
        <v>7797</v>
      </c>
      <c r="AG65" s="275">
        <v>7142</v>
      </c>
      <c r="AH65" s="275">
        <v>6609</v>
      </c>
      <c r="AI65" s="275">
        <v>5683</v>
      </c>
      <c r="AJ65" s="275">
        <v>4694</v>
      </c>
      <c r="AK65" s="275">
        <v>4241</v>
      </c>
      <c r="AL65" s="275">
        <v>3860</v>
      </c>
      <c r="AM65" s="275">
        <v>2862</v>
      </c>
      <c r="AN65" s="275">
        <v>3148</v>
      </c>
      <c r="AO65" s="275">
        <v>5875</v>
      </c>
      <c r="AP65" s="275">
        <v>5342</v>
      </c>
      <c r="AQ65" s="275">
        <v>5760</v>
      </c>
      <c r="AR65" s="275">
        <v>6747</v>
      </c>
      <c r="AS65" s="275">
        <v>8388</v>
      </c>
      <c r="AT65" s="275">
        <v>9085</v>
      </c>
      <c r="AU65" s="275">
        <v>8350</v>
      </c>
      <c r="AV65" s="275">
        <v>8264</v>
      </c>
      <c r="AW65" s="275">
        <v>7850</v>
      </c>
      <c r="AX65" s="275">
        <v>7833</v>
      </c>
      <c r="AY65" s="275">
        <v>6795</v>
      </c>
      <c r="AZ65" s="275">
        <v>6368</v>
      </c>
      <c r="BA65" s="275">
        <v>5376</v>
      </c>
      <c r="BB65" s="275">
        <v>4810</v>
      </c>
      <c r="BC65" s="275">
        <v>3841</v>
      </c>
      <c r="BD65" s="275">
        <v>2707</v>
      </c>
      <c r="BE65" s="275">
        <v>3595</v>
      </c>
      <c r="BF65" s="131"/>
      <c r="BG65" s="131"/>
      <c r="BH65" s="131"/>
    </row>
    <row r="66" spans="1:60" customFormat="1" hidden="1" x14ac:dyDescent="0.25">
      <c r="A66" s="1">
        <v>55</v>
      </c>
      <c r="B66" s="152" t="s">
        <v>69</v>
      </c>
      <c r="C66" s="138" t="s">
        <v>271</v>
      </c>
      <c r="D66" s="156">
        <v>5906</v>
      </c>
      <c r="E66" s="138" t="s">
        <v>72</v>
      </c>
      <c r="F66" s="139" t="s">
        <v>27</v>
      </c>
      <c r="G66" s="140">
        <f t="shared" ref="G66:G77" si="18">+I66+J66</f>
        <v>13151</v>
      </c>
      <c r="H66" s="140">
        <f t="shared" si="12"/>
        <v>902</v>
      </c>
      <c r="I66" s="131">
        <f t="shared" ref="I66:I77" si="19">SUM(M66:Q66)</f>
        <v>6409</v>
      </c>
      <c r="J66" s="131">
        <f t="shared" ref="J66:J77" si="20">SUM(R66:V66)</f>
        <v>6742</v>
      </c>
      <c r="K66" s="131">
        <v>453</v>
      </c>
      <c r="L66" s="279">
        <v>449</v>
      </c>
      <c r="M66" s="131">
        <v>874</v>
      </c>
      <c r="N66" s="131">
        <v>452</v>
      </c>
      <c r="O66" s="131">
        <v>1043</v>
      </c>
      <c r="P66" s="131">
        <v>2727</v>
      </c>
      <c r="Q66" s="131">
        <v>1313</v>
      </c>
      <c r="R66" s="279">
        <v>811</v>
      </c>
      <c r="S66" s="279">
        <v>452</v>
      </c>
      <c r="T66" s="279">
        <v>1264</v>
      </c>
      <c r="U66" s="279">
        <v>2866</v>
      </c>
      <c r="V66" s="279">
        <v>1349</v>
      </c>
      <c r="W66" s="142"/>
      <c r="X66" s="274">
        <v>363</v>
      </c>
      <c r="Y66" s="274">
        <v>364</v>
      </c>
      <c r="Z66" s="274">
        <v>369</v>
      </c>
      <c r="AA66" s="274">
        <v>395</v>
      </c>
      <c r="AB66" s="274">
        <v>436</v>
      </c>
      <c r="AC66" s="274">
        <v>442</v>
      </c>
      <c r="AD66" s="274">
        <v>472</v>
      </c>
      <c r="AE66" s="274">
        <v>481</v>
      </c>
      <c r="AF66" s="274">
        <v>493</v>
      </c>
      <c r="AG66" s="274">
        <v>464</v>
      </c>
      <c r="AH66" s="274">
        <v>434</v>
      </c>
      <c r="AI66" s="274">
        <v>383</v>
      </c>
      <c r="AJ66" s="274">
        <v>318</v>
      </c>
      <c r="AK66" s="274">
        <v>296</v>
      </c>
      <c r="AL66" s="274">
        <v>273</v>
      </c>
      <c r="AM66" s="274">
        <v>202</v>
      </c>
      <c r="AN66" s="274">
        <v>224</v>
      </c>
      <c r="AO66" s="277">
        <v>364</v>
      </c>
      <c r="AP66" s="277">
        <v>318</v>
      </c>
      <c r="AQ66" s="277">
        <v>344</v>
      </c>
      <c r="AR66" s="277">
        <v>415</v>
      </c>
      <c r="AS66" s="277">
        <v>525</v>
      </c>
      <c r="AT66" s="277">
        <v>561</v>
      </c>
      <c r="AU66" s="277">
        <v>524</v>
      </c>
      <c r="AV66" s="277">
        <v>521</v>
      </c>
      <c r="AW66" s="277">
        <v>496</v>
      </c>
      <c r="AX66" s="277">
        <v>490</v>
      </c>
      <c r="AY66" s="277">
        <v>426</v>
      </c>
      <c r="AZ66" s="277">
        <v>409</v>
      </c>
      <c r="BA66" s="277">
        <v>343</v>
      </c>
      <c r="BB66" s="277">
        <v>314</v>
      </c>
      <c r="BC66" s="277">
        <v>256</v>
      </c>
      <c r="BD66" s="277">
        <v>184</v>
      </c>
      <c r="BE66" s="277">
        <v>252</v>
      </c>
      <c r="BF66" s="131"/>
      <c r="BG66" s="131"/>
      <c r="BH66" s="131"/>
    </row>
    <row r="67" spans="1:60" customFormat="1" hidden="1" x14ac:dyDescent="0.25">
      <c r="A67" s="1">
        <v>56</v>
      </c>
      <c r="B67" s="228" t="s">
        <v>69</v>
      </c>
      <c r="C67" s="226" t="s">
        <v>271</v>
      </c>
      <c r="D67" s="230">
        <v>5903</v>
      </c>
      <c r="E67" s="226" t="s">
        <v>70</v>
      </c>
      <c r="F67" s="227" t="s">
        <v>29</v>
      </c>
      <c r="G67" s="140">
        <f t="shared" si="18"/>
        <v>52612</v>
      </c>
      <c r="H67" s="140">
        <f t="shared" si="12"/>
        <v>3612</v>
      </c>
      <c r="I67" s="131">
        <f t="shared" si="19"/>
        <v>25638</v>
      </c>
      <c r="J67" s="131">
        <f t="shared" si="20"/>
        <v>26974</v>
      </c>
      <c r="K67" s="131">
        <v>1812</v>
      </c>
      <c r="L67" s="279">
        <v>1800</v>
      </c>
      <c r="M67" s="131">
        <v>3487</v>
      </c>
      <c r="N67" s="131">
        <v>1807</v>
      </c>
      <c r="O67" s="131">
        <v>4174</v>
      </c>
      <c r="P67" s="131">
        <v>10914</v>
      </c>
      <c r="Q67" s="131">
        <v>5256</v>
      </c>
      <c r="R67" s="279">
        <v>3253</v>
      </c>
      <c r="S67" s="279">
        <v>1810</v>
      </c>
      <c r="T67" s="279">
        <v>5053</v>
      </c>
      <c r="U67" s="279">
        <v>11463</v>
      </c>
      <c r="V67" s="279">
        <v>5395</v>
      </c>
      <c r="W67" s="142"/>
      <c r="X67" s="274">
        <v>1451</v>
      </c>
      <c r="Y67" s="274">
        <v>1449</v>
      </c>
      <c r="Z67" s="274">
        <v>1478</v>
      </c>
      <c r="AA67" s="274">
        <v>1577</v>
      </c>
      <c r="AB67" s="274">
        <v>1746</v>
      </c>
      <c r="AC67" s="274">
        <v>1767</v>
      </c>
      <c r="AD67" s="274">
        <v>1890</v>
      </c>
      <c r="AE67" s="274">
        <v>1925</v>
      </c>
      <c r="AF67" s="274">
        <v>1974</v>
      </c>
      <c r="AG67" s="274">
        <v>1857</v>
      </c>
      <c r="AH67" s="274">
        <v>1736</v>
      </c>
      <c r="AI67" s="274">
        <v>1532</v>
      </c>
      <c r="AJ67" s="274">
        <v>1272</v>
      </c>
      <c r="AK67" s="274">
        <v>1186</v>
      </c>
      <c r="AL67" s="274">
        <v>1092</v>
      </c>
      <c r="AM67" s="274">
        <v>809</v>
      </c>
      <c r="AN67" s="274">
        <v>897</v>
      </c>
      <c r="AO67" s="277">
        <v>1459</v>
      </c>
      <c r="AP67" s="277">
        <v>1280</v>
      </c>
      <c r="AQ67" s="277">
        <v>1370</v>
      </c>
      <c r="AR67" s="277">
        <v>1666</v>
      </c>
      <c r="AS67" s="277">
        <v>2098</v>
      </c>
      <c r="AT67" s="277">
        <v>2243</v>
      </c>
      <c r="AU67" s="277">
        <v>2096</v>
      </c>
      <c r="AV67" s="277">
        <v>2082</v>
      </c>
      <c r="AW67" s="277">
        <v>1983</v>
      </c>
      <c r="AX67" s="277">
        <v>1959</v>
      </c>
      <c r="AY67" s="277">
        <v>1707</v>
      </c>
      <c r="AZ67" s="277">
        <v>1636</v>
      </c>
      <c r="BA67" s="277">
        <v>1370</v>
      </c>
      <c r="BB67" s="277">
        <v>1255</v>
      </c>
      <c r="BC67" s="277">
        <v>1025</v>
      </c>
      <c r="BD67" s="277">
        <v>738</v>
      </c>
      <c r="BE67" s="277">
        <v>1007</v>
      </c>
      <c r="BF67" s="131"/>
      <c r="BG67" s="131"/>
      <c r="BH67" s="131"/>
    </row>
    <row r="68" spans="1:60" customFormat="1" hidden="1" x14ac:dyDescent="0.25">
      <c r="A68" s="3">
        <v>57</v>
      </c>
      <c r="B68" s="228" t="s">
        <v>69</v>
      </c>
      <c r="C68" s="226" t="s">
        <v>271</v>
      </c>
      <c r="D68" s="230">
        <v>27426</v>
      </c>
      <c r="E68" s="229" t="s">
        <v>75</v>
      </c>
      <c r="F68" s="227" t="s">
        <v>27</v>
      </c>
      <c r="G68" s="140">
        <f t="shared" si="18"/>
        <v>0</v>
      </c>
      <c r="H68" s="140">
        <f t="shared" si="12"/>
        <v>0</v>
      </c>
      <c r="I68" s="131">
        <f t="shared" si="19"/>
        <v>0</v>
      </c>
      <c r="J68" s="131">
        <f t="shared" si="20"/>
        <v>0</v>
      </c>
      <c r="K68" s="131">
        <v>0</v>
      </c>
      <c r="L68" s="279">
        <v>0</v>
      </c>
      <c r="M68" s="131">
        <v>0</v>
      </c>
      <c r="N68" s="131">
        <v>0</v>
      </c>
      <c r="O68" s="131">
        <v>0</v>
      </c>
      <c r="P68" s="131">
        <v>0</v>
      </c>
      <c r="Q68" s="131">
        <v>0</v>
      </c>
      <c r="R68" s="279">
        <v>0</v>
      </c>
      <c r="S68" s="279">
        <v>0</v>
      </c>
      <c r="T68" s="279">
        <v>0</v>
      </c>
      <c r="U68" s="279">
        <v>0</v>
      </c>
      <c r="V68" s="279">
        <v>0</v>
      </c>
      <c r="W68" s="142"/>
      <c r="X68" s="274">
        <v>0</v>
      </c>
      <c r="Y68" s="274">
        <v>0</v>
      </c>
      <c r="Z68" s="274">
        <v>0</v>
      </c>
      <c r="AA68" s="274">
        <v>0</v>
      </c>
      <c r="AB68" s="274">
        <v>0</v>
      </c>
      <c r="AC68" s="274">
        <v>0</v>
      </c>
      <c r="AD68" s="274">
        <v>0</v>
      </c>
      <c r="AE68" s="274">
        <v>0</v>
      </c>
      <c r="AF68" s="274">
        <v>0</v>
      </c>
      <c r="AG68" s="274">
        <v>0</v>
      </c>
      <c r="AH68" s="274">
        <v>0</v>
      </c>
      <c r="AI68" s="274">
        <v>0</v>
      </c>
      <c r="AJ68" s="274">
        <v>0</v>
      </c>
      <c r="AK68" s="274">
        <v>0</v>
      </c>
      <c r="AL68" s="274">
        <v>0</v>
      </c>
      <c r="AM68" s="274">
        <v>0</v>
      </c>
      <c r="AN68" s="274">
        <v>0</v>
      </c>
      <c r="AO68" s="277">
        <v>0</v>
      </c>
      <c r="AP68" s="277">
        <v>0</v>
      </c>
      <c r="AQ68" s="277">
        <v>0</v>
      </c>
      <c r="AR68" s="277">
        <v>0</v>
      </c>
      <c r="AS68" s="277">
        <v>0</v>
      </c>
      <c r="AT68" s="277">
        <v>0</v>
      </c>
      <c r="AU68" s="277">
        <v>0</v>
      </c>
      <c r="AV68" s="277">
        <v>0</v>
      </c>
      <c r="AW68" s="277">
        <v>0</v>
      </c>
      <c r="AX68" s="277">
        <v>0</v>
      </c>
      <c r="AY68" s="277">
        <v>0</v>
      </c>
      <c r="AZ68" s="277">
        <v>0</v>
      </c>
      <c r="BA68" s="277">
        <v>0</v>
      </c>
      <c r="BB68" s="277">
        <v>0</v>
      </c>
      <c r="BC68" s="277">
        <v>0</v>
      </c>
      <c r="BD68" s="277">
        <v>0</v>
      </c>
      <c r="BE68" s="277">
        <v>0</v>
      </c>
      <c r="BF68" s="131"/>
      <c r="BG68" s="131"/>
      <c r="BH68" s="131"/>
    </row>
    <row r="69" spans="1:60" customFormat="1" hidden="1" x14ac:dyDescent="0.25">
      <c r="A69" s="1">
        <v>58</v>
      </c>
      <c r="B69" s="228" t="s">
        <v>69</v>
      </c>
      <c r="C69" s="226" t="s">
        <v>271</v>
      </c>
      <c r="D69" s="230">
        <v>5907</v>
      </c>
      <c r="E69" s="226" t="s">
        <v>73</v>
      </c>
      <c r="F69" s="227" t="s">
        <v>27</v>
      </c>
      <c r="G69" s="140">
        <f t="shared" si="18"/>
        <v>0</v>
      </c>
      <c r="H69" s="140">
        <f t="shared" si="12"/>
        <v>0</v>
      </c>
      <c r="I69" s="131">
        <f t="shared" si="19"/>
        <v>0</v>
      </c>
      <c r="J69" s="131">
        <f t="shared" si="20"/>
        <v>0</v>
      </c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42"/>
      <c r="X69" s="276"/>
      <c r="Y69" s="276"/>
      <c r="Z69" s="276"/>
      <c r="AA69" s="276"/>
      <c r="AB69" s="274"/>
      <c r="AC69" s="274"/>
      <c r="AD69" s="274"/>
      <c r="AE69" s="274"/>
      <c r="AF69" s="274"/>
      <c r="AG69" s="274"/>
      <c r="AH69" s="274"/>
      <c r="AI69" s="274"/>
      <c r="AJ69" s="274"/>
      <c r="AK69" s="274"/>
      <c r="AL69" s="274"/>
      <c r="AM69" s="274"/>
      <c r="AN69" s="274"/>
      <c r="AO69" s="277">
        <v>0</v>
      </c>
      <c r="AP69" s="277">
        <v>0</v>
      </c>
      <c r="AQ69" s="277">
        <v>0</v>
      </c>
      <c r="AR69" s="277">
        <v>0</v>
      </c>
      <c r="AS69" s="277">
        <v>0</v>
      </c>
      <c r="AT69" s="277">
        <v>0</v>
      </c>
      <c r="AU69" s="277">
        <v>0</v>
      </c>
      <c r="AV69" s="277">
        <v>0</v>
      </c>
      <c r="AW69" s="277">
        <v>0</v>
      </c>
      <c r="AX69" s="277">
        <v>0</v>
      </c>
      <c r="AY69" s="277">
        <v>0</v>
      </c>
      <c r="AZ69" s="277">
        <v>0</v>
      </c>
      <c r="BA69" s="277">
        <v>0</v>
      </c>
      <c r="BB69" s="277">
        <v>0</v>
      </c>
      <c r="BC69" s="277">
        <v>0</v>
      </c>
      <c r="BD69" s="277">
        <v>0</v>
      </c>
      <c r="BE69" s="277">
        <v>0</v>
      </c>
      <c r="BF69" s="131"/>
      <c r="BG69" s="131"/>
      <c r="BH69" s="131"/>
    </row>
    <row r="70" spans="1:60" customFormat="1" hidden="1" x14ac:dyDescent="0.25">
      <c r="A70" s="1">
        <v>59</v>
      </c>
      <c r="B70" s="228" t="s">
        <v>69</v>
      </c>
      <c r="C70" s="226" t="s">
        <v>271</v>
      </c>
      <c r="D70" s="230">
        <v>6616</v>
      </c>
      <c r="E70" s="226" t="s">
        <v>74</v>
      </c>
      <c r="F70" s="227" t="s">
        <v>29</v>
      </c>
      <c r="G70" s="140">
        <f t="shared" si="18"/>
        <v>31097</v>
      </c>
      <c r="H70" s="140">
        <f t="shared" si="12"/>
        <v>2134</v>
      </c>
      <c r="I70" s="131">
        <f t="shared" si="19"/>
        <v>15158</v>
      </c>
      <c r="J70" s="131">
        <f t="shared" si="20"/>
        <v>15939</v>
      </c>
      <c r="K70" s="131">
        <v>1073</v>
      </c>
      <c r="L70" s="279">
        <v>1061</v>
      </c>
      <c r="M70" s="131">
        <v>2064</v>
      </c>
      <c r="N70" s="131">
        <v>1068</v>
      </c>
      <c r="O70" s="131">
        <v>2467</v>
      </c>
      <c r="P70" s="131">
        <v>6453</v>
      </c>
      <c r="Q70" s="131">
        <v>3106</v>
      </c>
      <c r="R70" s="279">
        <v>1919</v>
      </c>
      <c r="S70" s="279">
        <v>1070</v>
      </c>
      <c r="T70" s="279">
        <v>2988</v>
      </c>
      <c r="U70" s="279">
        <v>6774</v>
      </c>
      <c r="V70" s="279">
        <v>3188</v>
      </c>
      <c r="W70" s="142"/>
      <c r="X70" s="274">
        <v>860</v>
      </c>
      <c r="Y70" s="274">
        <v>857</v>
      </c>
      <c r="Z70" s="274">
        <v>873</v>
      </c>
      <c r="AA70" s="274">
        <v>932</v>
      </c>
      <c r="AB70" s="274">
        <v>1032</v>
      </c>
      <c r="AC70" s="274">
        <v>1045</v>
      </c>
      <c r="AD70" s="274">
        <v>1117</v>
      </c>
      <c r="AE70" s="274">
        <v>1138</v>
      </c>
      <c r="AF70" s="274">
        <v>1167</v>
      </c>
      <c r="AG70" s="274">
        <v>1098</v>
      </c>
      <c r="AH70" s="274">
        <v>1027</v>
      </c>
      <c r="AI70" s="274">
        <v>906</v>
      </c>
      <c r="AJ70" s="274">
        <v>752</v>
      </c>
      <c r="AK70" s="274">
        <v>700</v>
      </c>
      <c r="AL70" s="274">
        <v>646</v>
      </c>
      <c r="AM70" s="274">
        <v>478</v>
      </c>
      <c r="AN70" s="274">
        <v>530</v>
      </c>
      <c r="AO70" s="277">
        <v>859</v>
      </c>
      <c r="AP70" s="277">
        <v>756</v>
      </c>
      <c r="AQ70" s="277">
        <v>811</v>
      </c>
      <c r="AR70" s="277">
        <v>985</v>
      </c>
      <c r="AS70" s="277">
        <v>1240</v>
      </c>
      <c r="AT70" s="277">
        <v>1326</v>
      </c>
      <c r="AU70" s="277">
        <v>1239</v>
      </c>
      <c r="AV70" s="277">
        <v>1231</v>
      </c>
      <c r="AW70" s="277">
        <v>1172</v>
      </c>
      <c r="AX70" s="277">
        <v>1158</v>
      </c>
      <c r="AY70" s="277">
        <v>1007</v>
      </c>
      <c r="AZ70" s="277">
        <v>967</v>
      </c>
      <c r="BA70" s="277">
        <v>810</v>
      </c>
      <c r="BB70" s="277">
        <v>743</v>
      </c>
      <c r="BC70" s="277">
        <v>605</v>
      </c>
      <c r="BD70" s="277">
        <v>436</v>
      </c>
      <c r="BE70" s="277">
        <v>594</v>
      </c>
      <c r="BF70" s="131"/>
      <c r="BG70" s="131"/>
      <c r="BH70" s="131"/>
    </row>
    <row r="71" spans="1:60" customFormat="1" hidden="1" x14ac:dyDescent="0.25">
      <c r="A71" s="1">
        <v>60</v>
      </c>
      <c r="B71" s="228" t="s">
        <v>69</v>
      </c>
      <c r="C71" s="226" t="s">
        <v>271</v>
      </c>
      <c r="D71" s="230">
        <v>30995</v>
      </c>
      <c r="E71" s="226" t="s">
        <v>71</v>
      </c>
      <c r="F71" s="227" t="s">
        <v>29</v>
      </c>
      <c r="G71" s="140">
        <f t="shared" si="18"/>
        <v>31597</v>
      </c>
      <c r="H71" s="140">
        <f t="shared" si="12"/>
        <v>2169</v>
      </c>
      <c r="I71" s="131">
        <f t="shared" si="19"/>
        <v>15400</v>
      </c>
      <c r="J71" s="131">
        <f t="shared" si="20"/>
        <v>16197</v>
      </c>
      <c r="K71" s="131">
        <v>1090</v>
      </c>
      <c r="L71" s="279">
        <v>1079</v>
      </c>
      <c r="M71" s="131">
        <v>2099</v>
      </c>
      <c r="N71" s="131">
        <v>1085</v>
      </c>
      <c r="O71" s="131">
        <v>2506</v>
      </c>
      <c r="P71" s="131">
        <v>6554</v>
      </c>
      <c r="Q71" s="131">
        <v>3156</v>
      </c>
      <c r="R71" s="279">
        <v>1950</v>
      </c>
      <c r="S71" s="279">
        <v>1088</v>
      </c>
      <c r="T71" s="279">
        <v>3036</v>
      </c>
      <c r="U71" s="279">
        <v>6885</v>
      </c>
      <c r="V71" s="279">
        <v>3238</v>
      </c>
      <c r="W71" s="142"/>
      <c r="X71" s="274">
        <v>874</v>
      </c>
      <c r="Y71" s="274">
        <v>872</v>
      </c>
      <c r="Z71" s="274">
        <v>887</v>
      </c>
      <c r="AA71" s="274">
        <v>947</v>
      </c>
      <c r="AB71" s="274">
        <v>1048</v>
      </c>
      <c r="AC71" s="274">
        <v>1062</v>
      </c>
      <c r="AD71" s="274">
        <v>1135</v>
      </c>
      <c r="AE71" s="274">
        <v>1156</v>
      </c>
      <c r="AF71" s="274">
        <v>1185</v>
      </c>
      <c r="AG71" s="274">
        <v>1115</v>
      </c>
      <c r="AH71" s="274">
        <v>1043</v>
      </c>
      <c r="AI71" s="274">
        <v>920</v>
      </c>
      <c r="AJ71" s="274">
        <v>764</v>
      </c>
      <c r="AK71" s="274">
        <v>712</v>
      </c>
      <c r="AL71" s="274">
        <v>656</v>
      </c>
      <c r="AM71" s="274">
        <v>485</v>
      </c>
      <c r="AN71" s="274">
        <v>539</v>
      </c>
      <c r="AO71" s="277">
        <v>874</v>
      </c>
      <c r="AP71" s="277">
        <v>767</v>
      </c>
      <c r="AQ71" s="277">
        <v>825</v>
      </c>
      <c r="AR71" s="277">
        <v>1001</v>
      </c>
      <c r="AS71" s="277">
        <v>1260</v>
      </c>
      <c r="AT71" s="277">
        <v>1347</v>
      </c>
      <c r="AU71" s="277">
        <v>1259</v>
      </c>
      <c r="AV71" s="277">
        <v>1251</v>
      </c>
      <c r="AW71" s="277">
        <v>1191</v>
      </c>
      <c r="AX71" s="277">
        <v>1177</v>
      </c>
      <c r="AY71" s="277">
        <v>1024</v>
      </c>
      <c r="AZ71" s="277">
        <v>983</v>
      </c>
      <c r="BA71" s="277">
        <v>823</v>
      </c>
      <c r="BB71" s="277">
        <v>754</v>
      </c>
      <c r="BC71" s="277">
        <v>615</v>
      </c>
      <c r="BD71" s="277">
        <v>443</v>
      </c>
      <c r="BE71" s="277">
        <v>603</v>
      </c>
      <c r="BF71" s="131"/>
      <c r="BG71" s="131"/>
      <c r="BH71" s="131"/>
    </row>
    <row r="72" spans="1:60" customFormat="1" hidden="1" x14ac:dyDescent="0.25">
      <c r="A72" s="3">
        <v>61</v>
      </c>
      <c r="B72" s="228" t="s">
        <v>69</v>
      </c>
      <c r="C72" s="226" t="s">
        <v>271</v>
      </c>
      <c r="D72" s="230">
        <v>26522</v>
      </c>
      <c r="E72" s="226" t="s">
        <v>266</v>
      </c>
      <c r="F72" s="227"/>
      <c r="G72" s="140">
        <f t="shared" si="18"/>
        <v>38734</v>
      </c>
      <c r="H72" s="140">
        <f t="shared" si="12"/>
        <v>2658</v>
      </c>
      <c r="I72" s="131">
        <f t="shared" si="19"/>
        <v>18875</v>
      </c>
      <c r="J72" s="131">
        <f t="shared" si="20"/>
        <v>19859</v>
      </c>
      <c r="K72" s="131">
        <v>1336</v>
      </c>
      <c r="L72" s="279">
        <v>1322</v>
      </c>
      <c r="M72" s="131">
        <v>2570</v>
      </c>
      <c r="N72" s="131">
        <v>1330</v>
      </c>
      <c r="O72" s="131">
        <v>3072</v>
      </c>
      <c r="P72" s="131">
        <v>8035</v>
      </c>
      <c r="Q72" s="131">
        <v>3868</v>
      </c>
      <c r="R72" s="279">
        <v>2392</v>
      </c>
      <c r="S72" s="279">
        <v>1334</v>
      </c>
      <c r="T72" s="279">
        <v>3722</v>
      </c>
      <c r="U72" s="279">
        <v>8439</v>
      </c>
      <c r="V72" s="279">
        <v>3972</v>
      </c>
      <c r="W72" s="142"/>
      <c r="X72" s="274">
        <v>1071</v>
      </c>
      <c r="Y72" s="274">
        <v>1067</v>
      </c>
      <c r="Z72" s="274">
        <v>1087</v>
      </c>
      <c r="AA72" s="274">
        <v>1161</v>
      </c>
      <c r="AB72" s="274">
        <v>1285</v>
      </c>
      <c r="AC72" s="274">
        <v>1301</v>
      </c>
      <c r="AD72" s="274">
        <v>1391</v>
      </c>
      <c r="AE72" s="274">
        <v>1417</v>
      </c>
      <c r="AF72" s="274">
        <v>1453</v>
      </c>
      <c r="AG72" s="274">
        <v>1367</v>
      </c>
      <c r="AH72" s="274">
        <v>1279</v>
      </c>
      <c r="AI72" s="274">
        <v>1128</v>
      </c>
      <c r="AJ72" s="274">
        <v>937</v>
      </c>
      <c r="AK72" s="274">
        <v>872</v>
      </c>
      <c r="AL72" s="274">
        <v>804</v>
      </c>
      <c r="AM72" s="274">
        <v>595</v>
      </c>
      <c r="AN72" s="274">
        <v>660</v>
      </c>
      <c r="AO72" s="277">
        <v>1071</v>
      </c>
      <c r="AP72" s="277">
        <v>942</v>
      </c>
      <c r="AQ72" s="277">
        <v>1011</v>
      </c>
      <c r="AR72" s="277">
        <v>1227</v>
      </c>
      <c r="AS72" s="277">
        <v>1545</v>
      </c>
      <c r="AT72" s="277">
        <v>1652</v>
      </c>
      <c r="AU72" s="277">
        <v>1543</v>
      </c>
      <c r="AV72" s="277">
        <v>1533</v>
      </c>
      <c r="AW72" s="277">
        <v>1460</v>
      </c>
      <c r="AX72" s="277">
        <v>1443</v>
      </c>
      <c r="AY72" s="277">
        <v>1255</v>
      </c>
      <c r="AZ72" s="277">
        <v>1205</v>
      </c>
      <c r="BA72" s="277">
        <v>1009</v>
      </c>
      <c r="BB72" s="277">
        <v>925</v>
      </c>
      <c r="BC72" s="277">
        <v>754</v>
      </c>
      <c r="BD72" s="277">
        <v>543</v>
      </c>
      <c r="BE72" s="277">
        <v>741</v>
      </c>
      <c r="BF72" s="131"/>
      <c r="BG72" s="131"/>
      <c r="BH72" s="131"/>
    </row>
    <row r="73" spans="1:60" customFormat="1" ht="15.75" hidden="1" thickBot="1" x14ac:dyDescent="0.3">
      <c r="A73" s="1">
        <v>62</v>
      </c>
      <c r="B73" s="228" t="s">
        <v>76</v>
      </c>
      <c r="C73" s="226" t="s">
        <v>271</v>
      </c>
      <c r="D73" s="230">
        <v>5978</v>
      </c>
      <c r="E73" s="226" t="s">
        <v>77</v>
      </c>
      <c r="F73" s="227" t="s">
        <v>48</v>
      </c>
      <c r="G73" s="140">
        <f t="shared" si="18"/>
        <v>17716</v>
      </c>
      <c r="H73" s="140">
        <f t="shared" si="12"/>
        <v>1381</v>
      </c>
      <c r="I73" s="131">
        <f t="shared" si="19"/>
        <v>8145</v>
      </c>
      <c r="J73" s="131">
        <f t="shared" si="20"/>
        <v>9571</v>
      </c>
      <c r="K73" s="131">
        <v>709</v>
      </c>
      <c r="L73" s="279">
        <v>672</v>
      </c>
      <c r="M73" s="131">
        <v>1410</v>
      </c>
      <c r="N73" s="131">
        <v>710</v>
      </c>
      <c r="O73" s="131">
        <v>1566</v>
      </c>
      <c r="P73" s="131">
        <v>3511</v>
      </c>
      <c r="Q73" s="131">
        <v>948</v>
      </c>
      <c r="R73" s="279">
        <v>1375</v>
      </c>
      <c r="S73" s="279">
        <v>774</v>
      </c>
      <c r="T73" s="279">
        <v>1926</v>
      </c>
      <c r="U73" s="279">
        <v>4064</v>
      </c>
      <c r="V73" s="279">
        <v>1432</v>
      </c>
      <c r="W73" s="151"/>
      <c r="X73" s="274">
        <v>578</v>
      </c>
      <c r="Y73" s="274">
        <v>612</v>
      </c>
      <c r="Z73" s="274">
        <v>589</v>
      </c>
      <c r="AA73" s="274">
        <v>574</v>
      </c>
      <c r="AB73" s="274">
        <v>629</v>
      </c>
      <c r="AC73" s="274">
        <v>704</v>
      </c>
      <c r="AD73" s="274">
        <v>687</v>
      </c>
      <c r="AE73" s="274">
        <v>723</v>
      </c>
      <c r="AF73" s="274">
        <v>685</v>
      </c>
      <c r="AG73" s="274">
        <v>559</v>
      </c>
      <c r="AH73" s="274">
        <v>491</v>
      </c>
      <c r="AI73" s="274">
        <v>366</v>
      </c>
      <c r="AJ73" s="274">
        <v>294</v>
      </c>
      <c r="AK73" s="274">
        <v>214</v>
      </c>
      <c r="AL73" s="274">
        <v>175</v>
      </c>
      <c r="AM73" s="274">
        <v>132</v>
      </c>
      <c r="AN73" s="274">
        <v>133</v>
      </c>
      <c r="AO73" s="277">
        <v>562</v>
      </c>
      <c r="AP73" s="277">
        <v>576</v>
      </c>
      <c r="AQ73" s="277">
        <v>631</v>
      </c>
      <c r="AR73" s="277">
        <v>652</v>
      </c>
      <c r="AS73" s="277">
        <v>774</v>
      </c>
      <c r="AT73" s="277">
        <v>880</v>
      </c>
      <c r="AU73" s="277">
        <v>760</v>
      </c>
      <c r="AV73" s="277">
        <v>741</v>
      </c>
      <c r="AW73" s="277">
        <v>698</v>
      </c>
      <c r="AX73" s="277">
        <v>722</v>
      </c>
      <c r="AY73" s="277">
        <v>618</v>
      </c>
      <c r="AZ73" s="277">
        <v>525</v>
      </c>
      <c r="BA73" s="277">
        <v>458</v>
      </c>
      <c r="BB73" s="277">
        <v>368</v>
      </c>
      <c r="BC73" s="277">
        <v>263</v>
      </c>
      <c r="BD73" s="277">
        <v>163</v>
      </c>
      <c r="BE73" s="277">
        <v>180</v>
      </c>
      <c r="BF73" s="131"/>
      <c r="BG73" s="131"/>
      <c r="BH73" s="131"/>
    </row>
    <row r="74" spans="1:60" customFormat="1" ht="15.75" hidden="1" thickBot="1" x14ac:dyDescent="0.3">
      <c r="A74" s="1">
        <v>63</v>
      </c>
      <c r="B74" s="228" t="s">
        <v>76</v>
      </c>
      <c r="C74" s="226" t="s">
        <v>271</v>
      </c>
      <c r="D74" s="230">
        <v>5980</v>
      </c>
      <c r="E74" s="226" t="s">
        <v>79</v>
      </c>
      <c r="F74" s="227" t="s">
        <v>27</v>
      </c>
      <c r="G74" s="140">
        <f t="shared" si="18"/>
        <v>4925</v>
      </c>
      <c r="H74" s="140">
        <f t="shared" si="12"/>
        <v>384</v>
      </c>
      <c r="I74" s="131">
        <f t="shared" si="19"/>
        <v>2265</v>
      </c>
      <c r="J74" s="131">
        <f t="shared" si="20"/>
        <v>2660</v>
      </c>
      <c r="K74" s="131">
        <v>198</v>
      </c>
      <c r="L74" s="279">
        <v>186</v>
      </c>
      <c r="M74" s="131">
        <v>392</v>
      </c>
      <c r="N74" s="131">
        <v>197</v>
      </c>
      <c r="O74" s="131">
        <v>436</v>
      </c>
      <c r="P74" s="131">
        <v>976</v>
      </c>
      <c r="Q74" s="131">
        <v>264</v>
      </c>
      <c r="R74" s="279">
        <v>382</v>
      </c>
      <c r="S74" s="279">
        <v>216</v>
      </c>
      <c r="T74" s="279">
        <v>534</v>
      </c>
      <c r="U74" s="279">
        <v>1130</v>
      </c>
      <c r="V74" s="279">
        <v>398</v>
      </c>
      <c r="W74" s="144"/>
      <c r="X74" s="274">
        <v>162</v>
      </c>
      <c r="Y74" s="274">
        <v>169</v>
      </c>
      <c r="Z74" s="274">
        <v>164</v>
      </c>
      <c r="AA74" s="274">
        <v>159</v>
      </c>
      <c r="AB74" s="274">
        <v>175</v>
      </c>
      <c r="AC74" s="274">
        <v>196</v>
      </c>
      <c r="AD74" s="274">
        <v>191</v>
      </c>
      <c r="AE74" s="274">
        <v>201</v>
      </c>
      <c r="AF74" s="274">
        <v>191</v>
      </c>
      <c r="AG74" s="274">
        <v>155</v>
      </c>
      <c r="AH74" s="274">
        <v>136</v>
      </c>
      <c r="AI74" s="274">
        <v>102</v>
      </c>
      <c r="AJ74" s="274">
        <v>81</v>
      </c>
      <c r="AK74" s="274">
        <v>59</v>
      </c>
      <c r="AL74" s="274">
        <v>49</v>
      </c>
      <c r="AM74" s="274">
        <v>37</v>
      </c>
      <c r="AN74" s="274">
        <v>38</v>
      </c>
      <c r="AO74" s="277">
        <v>155</v>
      </c>
      <c r="AP74" s="277">
        <v>160</v>
      </c>
      <c r="AQ74" s="277">
        <v>176</v>
      </c>
      <c r="AR74" s="277">
        <v>182</v>
      </c>
      <c r="AS74" s="277">
        <v>215</v>
      </c>
      <c r="AT74" s="277">
        <v>244</v>
      </c>
      <c r="AU74" s="277">
        <v>211</v>
      </c>
      <c r="AV74" s="277">
        <v>206</v>
      </c>
      <c r="AW74" s="277">
        <v>193</v>
      </c>
      <c r="AX74" s="277">
        <v>201</v>
      </c>
      <c r="AY74" s="277">
        <v>173</v>
      </c>
      <c r="AZ74" s="277">
        <v>146</v>
      </c>
      <c r="BA74" s="277">
        <v>128</v>
      </c>
      <c r="BB74" s="277">
        <v>103</v>
      </c>
      <c r="BC74" s="277">
        <v>73</v>
      </c>
      <c r="BD74" s="277">
        <v>45</v>
      </c>
      <c r="BE74" s="277">
        <v>49</v>
      </c>
      <c r="BF74" s="131"/>
      <c r="BG74" s="131"/>
      <c r="BH74" s="131"/>
    </row>
    <row r="75" spans="1:60" customFormat="1" hidden="1" x14ac:dyDescent="0.25">
      <c r="A75" s="1">
        <v>64</v>
      </c>
      <c r="B75" s="228" t="s">
        <v>76</v>
      </c>
      <c r="C75" s="226" t="s">
        <v>271</v>
      </c>
      <c r="D75" s="230">
        <v>5979</v>
      </c>
      <c r="E75" s="226" t="s">
        <v>78</v>
      </c>
      <c r="F75" s="227" t="s">
        <v>27</v>
      </c>
      <c r="G75" s="140">
        <f t="shared" si="18"/>
        <v>6731</v>
      </c>
      <c r="H75" s="140">
        <f t="shared" si="12"/>
        <v>526</v>
      </c>
      <c r="I75" s="131">
        <f t="shared" si="19"/>
        <v>3091</v>
      </c>
      <c r="J75" s="131">
        <f t="shared" si="20"/>
        <v>3640</v>
      </c>
      <c r="K75" s="131">
        <v>269</v>
      </c>
      <c r="L75" s="279">
        <v>257</v>
      </c>
      <c r="M75" s="131">
        <v>534</v>
      </c>
      <c r="N75" s="131">
        <v>269</v>
      </c>
      <c r="O75" s="131">
        <v>595</v>
      </c>
      <c r="P75" s="131">
        <v>1334</v>
      </c>
      <c r="Q75" s="131">
        <v>359</v>
      </c>
      <c r="R75" s="279">
        <v>524</v>
      </c>
      <c r="S75" s="279">
        <v>295</v>
      </c>
      <c r="T75" s="279">
        <v>731</v>
      </c>
      <c r="U75" s="279">
        <v>1544</v>
      </c>
      <c r="V75" s="279">
        <v>546</v>
      </c>
      <c r="W75" s="147"/>
      <c r="X75" s="274">
        <v>220</v>
      </c>
      <c r="Y75" s="274">
        <v>230</v>
      </c>
      <c r="Z75" s="274">
        <v>225</v>
      </c>
      <c r="AA75" s="274">
        <v>217</v>
      </c>
      <c r="AB75" s="274">
        <v>239</v>
      </c>
      <c r="AC75" s="274">
        <v>267</v>
      </c>
      <c r="AD75" s="274">
        <v>261</v>
      </c>
      <c r="AE75" s="274">
        <v>275</v>
      </c>
      <c r="AF75" s="274">
        <v>261</v>
      </c>
      <c r="AG75" s="274">
        <v>212</v>
      </c>
      <c r="AH75" s="274">
        <v>186</v>
      </c>
      <c r="AI75" s="274">
        <v>139</v>
      </c>
      <c r="AJ75" s="274">
        <v>111</v>
      </c>
      <c r="AK75" s="274">
        <v>81</v>
      </c>
      <c r="AL75" s="274">
        <v>66</v>
      </c>
      <c r="AM75" s="274">
        <v>50</v>
      </c>
      <c r="AN75" s="274">
        <v>51</v>
      </c>
      <c r="AO75" s="277">
        <v>214</v>
      </c>
      <c r="AP75" s="277">
        <v>220</v>
      </c>
      <c r="AQ75" s="277">
        <v>238</v>
      </c>
      <c r="AR75" s="277">
        <v>249</v>
      </c>
      <c r="AS75" s="277">
        <v>294</v>
      </c>
      <c r="AT75" s="277">
        <v>335</v>
      </c>
      <c r="AU75" s="277">
        <v>289</v>
      </c>
      <c r="AV75" s="277">
        <v>281</v>
      </c>
      <c r="AW75" s="277">
        <v>264</v>
      </c>
      <c r="AX75" s="277">
        <v>275</v>
      </c>
      <c r="AY75" s="277">
        <v>235</v>
      </c>
      <c r="AZ75" s="277">
        <v>200</v>
      </c>
      <c r="BA75" s="277">
        <v>175</v>
      </c>
      <c r="BB75" s="277">
        <v>140</v>
      </c>
      <c r="BC75" s="277">
        <v>101</v>
      </c>
      <c r="BD75" s="277">
        <v>62</v>
      </c>
      <c r="BE75" s="277">
        <v>68</v>
      </c>
      <c r="BF75" s="131"/>
      <c r="BG75" s="131"/>
      <c r="BH75" s="131"/>
    </row>
    <row r="76" spans="1:60" customFormat="1" hidden="1" x14ac:dyDescent="0.25">
      <c r="A76" s="3">
        <v>65</v>
      </c>
      <c r="B76" s="228" t="s">
        <v>76</v>
      </c>
      <c r="C76" s="226" t="s">
        <v>271</v>
      </c>
      <c r="D76" s="230">
        <v>29117</v>
      </c>
      <c r="E76" s="226" t="s">
        <v>248</v>
      </c>
      <c r="F76" s="227" t="s">
        <v>29</v>
      </c>
      <c r="G76" s="140">
        <f t="shared" si="18"/>
        <v>10005</v>
      </c>
      <c r="H76" s="140">
        <f t="shared" si="12"/>
        <v>780</v>
      </c>
      <c r="I76" s="131">
        <f t="shared" si="19"/>
        <v>4601</v>
      </c>
      <c r="J76" s="131">
        <f t="shared" si="20"/>
        <v>5404</v>
      </c>
      <c r="K76" s="131">
        <v>400</v>
      </c>
      <c r="L76" s="279">
        <v>380</v>
      </c>
      <c r="M76" s="131">
        <v>797</v>
      </c>
      <c r="N76" s="131">
        <v>400</v>
      </c>
      <c r="O76" s="131">
        <v>885</v>
      </c>
      <c r="P76" s="131">
        <v>1984</v>
      </c>
      <c r="Q76" s="131">
        <v>535</v>
      </c>
      <c r="R76" s="279">
        <v>773</v>
      </c>
      <c r="S76" s="279">
        <v>438</v>
      </c>
      <c r="T76" s="279">
        <v>1087</v>
      </c>
      <c r="U76" s="279">
        <v>2295</v>
      </c>
      <c r="V76" s="279">
        <v>811</v>
      </c>
      <c r="W76" s="142"/>
      <c r="X76" s="274">
        <v>327</v>
      </c>
      <c r="Y76" s="274">
        <v>345</v>
      </c>
      <c r="Z76" s="274">
        <v>334</v>
      </c>
      <c r="AA76" s="274">
        <v>323</v>
      </c>
      <c r="AB76" s="274">
        <v>356</v>
      </c>
      <c r="AC76" s="274">
        <v>397</v>
      </c>
      <c r="AD76" s="274">
        <v>388</v>
      </c>
      <c r="AE76" s="274">
        <v>409</v>
      </c>
      <c r="AF76" s="274">
        <v>388</v>
      </c>
      <c r="AG76" s="274">
        <v>315</v>
      </c>
      <c r="AH76" s="274">
        <v>277</v>
      </c>
      <c r="AI76" s="274">
        <v>207</v>
      </c>
      <c r="AJ76" s="274">
        <v>165</v>
      </c>
      <c r="AK76" s="274">
        <v>121</v>
      </c>
      <c r="AL76" s="274">
        <v>99</v>
      </c>
      <c r="AM76" s="274">
        <v>74</v>
      </c>
      <c r="AN76" s="274">
        <v>76</v>
      </c>
      <c r="AO76" s="277">
        <v>317</v>
      </c>
      <c r="AP76" s="277">
        <v>323</v>
      </c>
      <c r="AQ76" s="277">
        <v>354</v>
      </c>
      <c r="AR76" s="277">
        <v>370</v>
      </c>
      <c r="AS76" s="277">
        <v>437</v>
      </c>
      <c r="AT76" s="277">
        <v>497</v>
      </c>
      <c r="AU76" s="277">
        <v>429</v>
      </c>
      <c r="AV76" s="277">
        <v>418</v>
      </c>
      <c r="AW76" s="277">
        <v>393</v>
      </c>
      <c r="AX76" s="277">
        <v>408</v>
      </c>
      <c r="AY76" s="277">
        <v>350</v>
      </c>
      <c r="AZ76" s="277">
        <v>297</v>
      </c>
      <c r="BA76" s="277">
        <v>260</v>
      </c>
      <c r="BB76" s="277">
        <v>208</v>
      </c>
      <c r="BC76" s="277">
        <v>149</v>
      </c>
      <c r="BD76" s="277">
        <v>93</v>
      </c>
      <c r="BE76" s="277">
        <v>101</v>
      </c>
      <c r="BF76" s="131"/>
      <c r="BG76" s="131"/>
      <c r="BH76" s="131"/>
    </row>
    <row r="77" spans="1:60" customFormat="1" ht="15.75" hidden="1" thickBot="1" x14ac:dyDescent="0.3">
      <c r="A77" s="1">
        <v>66</v>
      </c>
      <c r="B77" s="153" t="s">
        <v>76</v>
      </c>
      <c r="C77" s="226" t="s">
        <v>271</v>
      </c>
      <c r="D77" s="230">
        <v>29044</v>
      </c>
      <c r="E77" s="151" t="s">
        <v>80</v>
      </c>
      <c r="F77" s="227" t="s">
        <v>27</v>
      </c>
      <c r="G77" s="140">
        <f t="shared" si="18"/>
        <v>0</v>
      </c>
      <c r="H77" s="140">
        <f t="shared" ref="H77" si="21">+K77+L77</f>
        <v>0</v>
      </c>
      <c r="I77" s="131">
        <f t="shared" si="19"/>
        <v>0</v>
      </c>
      <c r="J77" s="131">
        <f t="shared" si="20"/>
        <v>0</v>
      </c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42"/>
      <c r="X77" s="276"/>
      <c r="Y77" s="276"/>
      <c r="Z77" s="276"/>
      <c r="AA77" s="276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7">
        <v>0</v>
      </c>
      <c r="AP77" s="277">
        <v>0</v>
      </c>
      <c r="AQ77" s="277">
        <v>0</v>
      </c>
      <c r="AR77" s="277">
        <v>0</v>
      </c>
      <c r="AS77" s="277">
        <v>0</v>
      </c>
      <c r="AT77" s="277">
        <v>0</v>
      </c>
      <c r="AU77" s="277">
        <v>0</v>
      </c>
      <c r="AV77" s="277">
        <v>0</v>
      </c>
      <c r="AW77" s="277">
        <v>0</v>
      </c>
      <c r="AX77" s="277">
        <v>0</v>
      </c>
      <c r="AY77" s="277">
        <v>0</v>
      </c>
      <c r="AZ77" s="277">
        <v>0</v>
      </c>
      <c r="BA77" s="277">
        <v>0</v>
      </c>
      <c r="BB77" s="277">
        <v>0</v>
      </c>
      <c r="BC77" s="277">
        <v>0</v>
      </c>
      <c r="BD77" s="277">
        <v>0</v>
      </c>
      <c r="BE77" s="277">
        <v>0</v>
      </c>
      <c r="BF77" s="131"/>
      <c r="BG77" s="131"/>
      <c r="BH77" s="131"/>
    </row>
    <row r="78" spans="1:60" customFormat="1" ht="15.75" hidden="1" thickBot="1" x14ac:dyDescent="0.3">
      <c r="A78" s="1">
        <v>67</v>
      </c>
      <c r="B78" s="166" t="s">
        <v>0</v>
      </c>
      <c r="C78" s="167" t="s">
        <v>269</v>
      </c>
      <c r="D78" s="144" t="s">
        <v>1</v>
      </c>
      <c r="E78" s="144" t="s">
        <v>192</v>
      </c>
      <c r="F78" s="145"/>
      <c r="G78" s="275">
        <f>SUM(G79:G99)</f>
        <v>126971</v>
      </c>
      <c r="H78" s="275">
        <f>SUM(H79:H99)</f>
        <v>9593</v>
      </c>
      <c r="I78" s="275">
        <f>SUM(I79:I99)</f>
        <v>65839</v>
      </c>
      <c r="J78" s="275">
        <f>SUM(J79:J99)</f>
        <v>61132</v>
      </c>
      <c r="K78" s="275">
        <v>4903</v>
      </c>
      <c r="L78" s="275">
        <v>4690</v>
      </c>
      <c r="M78" s="275">
        <v>9951</v>
      </c>
      <c r="N78" s="275">
        <v>5230</v>
      </c>
      <c r="O78" s="275">
        <v>12365</v>
      </c>
      <c r="P78" s="275">
        <v>28711</v>
      </c>
      <c r="Q78" s="275">
        <v>9582</v>
      </c>
      <c r="R78" s="275">
        <v>8967</v>
      </c>
      <c r="S78" s="275">
        <v>4453</v>
      </c>
      <c r="T78" s="275">
        <v>11885</v>
      </c>
      <c r="U78" s="275">
        <v>26252</v>
      </c>
      <c r="V78" s="275">
        <v>9575</v>
      </c>
      <c r="W78" s="142"/>
      <c r="X78" s="275">
        <v>3920</v>
      </c>
      <c r="Y78" s="275">
        <v>4348</v>
      </c>
      <c r="Z78" s="275">
        <v>4225</v>
      </c>
      <c r="AA78" s="275">
        <v>4581</v>
      </c>
      <c r="AB78" s="275">
        <v>4894</v>
      </c>
      <c r="AC78" s="275">
        <v>5578</v>
      </c>
      <c r="AD78" s="275">
        <v>5455</v>
      </c>
      <c r="AE78" s="275">
        <v>5424</v>
      </c>
      <c r="AF78" s="275">
        <v>5202</v>
      </c>
      <c r="AG78" s="275">
        <v>4718</v>
      </c>
      <c r="AH78" s="275">
        <v>4147</v>
      </c>
      <c r="AI78" s="275">
        <v>3765</v>
      </c>
      <c r="AJ78" s="275">
        <v>2817</v>
      </c>
      <c r="AK78" s="275">
        <v>2244</v>
      </c>
      <c r="AL78" s="275">
        <v>1813</v>
      </c>
      <c r="AM78" s="275">
        <v>1241</v>
      </c>
      <c r="AN78" s="275">
        <v>1467</v>
      </c>
      <c r="AO78" s="275">
        <v>3786</v>
      </c>
      <c r="AP78" s="275">
        <v>3736</v>
      </c>
      <c r="AQ78" s="275">
        <v>3630</v>
      </c>
      <c r="AR78" s="275">
        <v>3972</v>
      </c>
      <c r="AS78" s="275">
        <v>4914</v>
      </c>
      <c r="AT78" s="275">
        <v>5267</v>
      </c>
      <c r="AU78" s="275">
        <v>4907</v>
      </c>
      <c r="AV78" s="275">
        <v>4929</v>
      </c>
      <c r="AW78" s="275">
        <v>4974</v>
      </c>
      <c r="AX78" s="275">
        <v>4380</v>
      </c>
      <c r="AY78" s="275">
        <v>3926</v>
      </c>
      <c r="AZ78" s="275">
        <v>3136</v>
      </c>
      <c r="BA78" s="275">
        <v>2661</v>
      </c>
      <c r="BB78" s="275">
        <v>2281</v>
      </c>
      <c r="BC78" s="275">
        <v>1782</v>
      </c>
      <c r="BD78" s="275">
        <v>1260</v>
      </c>
      <c r="BE78" s="275">
        <v>1591</v>
      </c>
      <c r="BF78" s="131"/>
      <c r="BG78" s="131"/>
      <c r="BH78" s="131"/>
    </row>
    <row r="79" spans="1:60" customFormat="1" hidden="1" x14ac:dyDescent="0.25">
      <c r="A79" s="1">
        <v>68</v>
      </c>
      <c r="B79" s="146" t="s">
        <v>20</v>
      </c>
      <c r="C79" s="147" t="s">
        <v>272</v>
      </c>
      <c r="D79" s="158">
        <v>5864</v>
      </c>
      <c r="E79" s="147" t="s">
        <v>95</v>
      </c>
      <c r="F79" s="148" t="s">
        <v>29</v>
      </c>
      <c r="G79" s="140">
        <f t="shared" ref="G79:G99" si="22">+I79+J79</f>
        <v>6167</v>
      </c>
      <c r="H79" s="140">
        <f t="shared" ref="H79:H99" si="23">+K79+L79</f>
        <v>374</v>
      </c>
      <c r="I79" s="131">
        <f t="shared" ref="I79:I99" si="24">SUM(M79:Q79)</f>
        <v>2727</v>
      </c>
      <c r="J79" s="131">
        <f t="shared" ref="J79:J99" si="25">SUM(R79:V79)</f>
        <v>3440</v>
      </c>
      <c r="K79" s="131">
        <v>193</v>
      </c>
      <c r="L79" s="279">
        <v>181</v>
      </c>
      <c r="M79" s="131">
        <v>422</v>
      </c>
      <c r="N79" s="131">
        <v>228</v>
      </c>
      <c r="O79" s="131">
        <v>549</v>
      </c>
      <c r="P79" s="131">
        <v>1173</v>
      </c>
      <c r="Q79" s="131">
        <v>355</v>
      </c>
      <c r="R79" s="279">
        <v>451</v>
      </c>
      <c r="S79" s="279">
        <v>267</v>
      </c>
      <c r="T79" s="279">
        <v>699</v>
      </c>
      <c r="U79" s="279">
        <v>1521</v>
      </c>
      <c r="V79" s="279">
        <v>502</v>
      </c>
      <c r="W79" s="142"/>
      <c r="X79" s="274">
        <v>155</v>
      </c>
      <c r="Y79" s="274">
        <v>191</v>
      </c>
      <c r="Z79" s="274">
        <v>188</v>
      </c>
      <c r="AA79" s="274">
        <v>200</v>
      </c>
      <c r="AB79" s="274">
        <v>216</v>
      </c>
      <c r="AC79" s="274">
        <v>249</v>
      </c>
      <c r="AD79" s="274">
        <v>241</v>
      </c>
      <c r="AE79" s="274">
        <v>230</v>
      </c>
      <c r="AF79" s="274">
        <v>211</v>
      </c>
      <c r="AG79" s="274">
        <v>181</v>
      </c>
      <c r="AH79" s="274">
        <v>162</v>
      </c>
      <c r="AI79" s="274">
        <v>148</v>
      </c>
      <c r="AJ79" s="274">
        <v>109</v>
      </c>
      <c r="AK79" s="274">
        <v>85</v>
      </c>
      <c r="AL79" s="274">
        <v>65</v>
      </c>
      <c r="AM79" s="274">
        <v>44</v>
      </c>
      <c r="AN79" s="274">
        <v>52</v>
      </c>
      <c r="AO79" s="277">
        <v>146</v>
      </c>
      <c r="AP79" s="277">
        <v>215</v>
      </c>
      <c r="AQ79" s="277">
        <v>224</v>
      </c>
      <c r="AR79" s="277">
        <v>233</v>
      </c>
      <c r="AS79" s="277">
        <v>283</v>
      </c>
      <c r="AT79" s="277">
        <v>316</v>
      </c>
      <c r="AU79" s="277">
        <v>282</v>
      </c>
      <c r="AV79" s="277">
        <v>296</v>
      </c>
      <c r="AW79" s="277">
        <v>285</v>
      </c>
      <c r="AX79" s="277">
        <v>249</v>
      </c>
      <c r="AY79" s="277">
        <v>226</v>
      </c>
      <c r="AZ79" s="277">
        <v>183</v>
      </c>
      <c r="BA79" s="277">
        <v>148</v>
      </c>
      <c r="BB79" s="277">
        <v>120</v>
      </c>
      <c r="BC79" s="277">
        <v>92</v>
      </c>
      <c r="BD79" s="277">
        <v>64</v>
      </c>
      <c r="BE79" s="277">
        <v>78</v>
      </c>
      <c r="BF79" s="131"/>
      <c r="BG79" s="131"/>
      <c r="BH79" s="131"/>
    </row>
    <row r="80" spans="1:60" customFormat="1" hidden="1" x14ac:dyDescent="0.25">
      <c r="A80" s="3">
        <v>69</v>
      </c>
      <c r="B80" s="228" t="s">
        <v>20</v>
      </c>
      <c r="C80" s="226" t="s">
        <v>272</v>
      </c>
      <c r="D80" s="230">
        <v>5861</v>
      </c>
      <c r="E80" s="226" t="s">
        <v>92</v>
      </c>
      <c r="F80" s="227" t="s">
        <v>29</v>
      </c>
      <c r="G80" s="140">
        <f t="shared" si="22"/>
        <v>10169</v>
      </c>
      <c r="H80" s="140">
        <f t="shared" si="23"/>
        <v>618</v>
      </c>
      <c r="I80" s="131">
        <f t="shared" si="24"/>
        <v>4497</v>
      </c>
      <c r="J80" s="131">
        <f t="shared" si="25"/>
        <v>5672</v>
      </c>
      <c r="K80" s="131">
        <v>318</v>
      </c>
      <c r="L80" s="279">
        <v>300</v>
      </c>
      <c r="M80" s="131">
        <v>696</v>
      </c>
      <c r="N80" s="131">
        <v>376</v>
      </c>
      <c r="O80" s="131">
        <v>907</v>
      </c>
      <c r="P80" s="131">
        <v>1933</v>
      </c>
      <c r="Q80" s="131">
        <v>585</v>
      </c>
      <c r="R80" s="279">
        <v>745</v>
      </c>
      <c r="S80" s="279">
        <v>442</v>
      </c>
      <c r="T80" s="279">
        <v>1149</v>
      </c>
      <c r="U80" s="279">
        <v>2509</v>
      </c>
      <c r="V80" s="279">
        <v>827</v>
      </c>
      <c r="W80" s="142"/>
      <c r="X80" s="274">
        <v>255</v>
      </c>
      <c r="Y80" s="274">
        <v>316</v>
      </c>
      <c r="Z80" s="274">
        <v>310</v>
      </c>
      <c r="AA80" s="274">
        <v>330</v>
      </c>
      <c r="AB80" s="274">
        <v>357</v>
      </c>
      <c r="AC80" s="274">
        <v>411</v>
      </c>
      <c r="AD80" s="274">
        <v>397</v>
      </c>
      <c r="AE80" s="274">
        <v>380</v>
      </c>
      <c r="AF80" s="274">
        <v>348</v>
      </c>
      <c r="AG80" s="274">
        <v>298</v>
      </c>
      <c r="AH80" s="274">
        <v>266</v>
      </c>
      <c r="AI80" s="274">
        <v>244</v>
      </c>
      <c r="AJ80" s="274">
        <v>180</v>
      </c>
      <c r="AK80" s="274">
        <v>141</v>
      </c>
      <c r="AL80" s="274">
        <v>107</v>
      </c>
      <c r="AM80" s="274">
        <v>72</v>
      </c>
      <c r="AN80" s="274">
        <v>85</v>
      </c>
      <c r="AO80" s="277">
        <v>242</v>
      </c>
      <c r="AP80" s="277">
        <v>354</v>
      </c>
      <c r="AQ80" s="277">
        <v>371</v>
      </c>
      <c r="AR80" s="277">
        <v>384</v>
      </c>
      <c r="AS80" s="277">
        <v>465</v>
      </c>
      <c r="AT80" s="277">
        <v>520</v>
      </c>
      <c r="AU80" s="277">
        <v>466</v>
      </c>
      <c r="AV80" s="277">
        <v>487</v>
      </c>
      <c r="AW80" s="277">
        <v>470</v>
      </c>
      <c r="AX80" s="277">
        <v>411</v>
      </c>
      <c r="AY80" s="277">
        <v>374</v>
      </c>
      <c r="AZ80" s="277">
        <v>301</v>
      </c>
      <c r="BA80" s="277">
        <v>244</v>
      </c>
      <c r="BB80" s="277">
        <v>197</v>
      </c>
      <c r="BC80" s="277">
        <v>152</v>
      </c>
      <c r="BD80" s="277">
        <v>105</v>
      </c>
      <c r="BE80" s="277">
        <v>129</v>
      </c>
      <c r="BF80" s="131"/>
      <c r="BG80" s="131"/>
      <c r="BH80" s="131"/>
    </row>
    <row r="81" spans="1:60" customFormat="1" hidden="1" x14ac:dyDescent="0.25">
      <c r="A81" s="1">
        <v>70</v>
      </c>
      <c r="B81" s="228" t="s">
        <v>20</v>
      </c>
      <c r="C81" s="226" t="s">
        <v>272</v>
      </c>
      <c r="D81" s="230">
        <v>5870</v>
      </c>
      <c r="E81" s="226" t="s">
        <v>101</v>
      </c>
      <c r="F81" s="227" t="s">
        <v>27</v>
      </c>
      <c r="G81" s="140">
        <f t="shared" si="22"/>
        <v>4595</v>
      </c>
      <c r="H81" s="140">
        <f t="shared" si="23"/>
        <v>279</v>
      </c>
      <c r="I81" s="131">
        <f t="shared" si="24"/>
        <v>2032</v>
      </c>
      <c r="J81" s="131">
        <f t="shared" si="25"/>
        <v>2563</v>
      </c>
      <c r="K81" s="131">
        <v>144</v>
      </c>
      <c r="L81" s="279">
        <v>135</v>
      </c>
      <c r="M81" s="131">
        <v>314</v>
      </c>
      <c r="N81" s="131">
        <v>170</v>
      </c>
      <c r="O81" s="131">
        <v>410</v>
      </c>
      <c r="P81" s="131">
        <v>873</v>
      </c>
      <c r="Q81" s="131">
        <v>265</v>
      </c>
      <c r="R81" s="279">
        <v>337</v>
      </c>
      <c r="S81" s="279">
        <v>199</v>
      </c>
      <c r="T81" s="279">
        <v>520</v>
      </c>
      <c r="U81" s="279">
        <v>1133</v>
      </c>
      <c r="V81" s="279">
        <v>374</v>
      </c>
      <c r="W81" s="142"/>
      <c r="X81" s="274">
        <v>115</v>
      </c>
      <c r="Y81" s="274">
        <v>143</v>
      </c>
      <c r="Z81" s="274">
        <v>140</v>
      </c>
      <c r="AA81" s="274">
        <v>149</v>
      </c>
      <c r="AB81" s="274">
        <v>161</v>
      </c>
      <c r="AC81" s="274">
        <v>186</v>
      </c>
      <c r="AD81" s="274">
        <v>179</v>
      </c>
      <c r="AE81" s="274">
        <v>172</v>
      </c>
      <c r="AF81" s="274">
        <v>157</v>
      </c>
      <c r="AG81" s="274">
        <v>135</v>
      </c>
      <c r="AH81" s="274">
        <v>120</v>
      </c>
      <c r="AI81" s="274">
        <v>110</v>
      </c>
      <c r="AJ81" s="274">
        <v>81</v>
      </c>
      <c r="AK81" s="274">
        <v>64</v>
      </c>
      <c r="AL81" s="274">
        <v>48</v>
      </c>
      <c r="AM81" s="274">
        <v>33</v>
      </c>
      <c r="AN81" s="274">
        <v>39</v>
      </c>
      <c r="AO81" s="277">
        <v>109</v>
      </c>
      <c r="AP81" s="277">
        <v>160</v>
      </c>
      <c r="AQ81" s="277">
        <v>167</v>
      </c>
      <c r="AR81" s="277">
        <v>174</v>
      </c>
      <c r="AS81" s="277">
        <v>211</v>
      </c>
      <c r="AT81" s="277">
        <v>235</v>
      </c>
      <c r="AU81" s="277">
        <v>211</v>
      </c>
      <c r="AV81" s="277">
        <v>220</v>
      </c>
      <c r="AW81" s="277">
        <v>212</v>
      </c>
      <c r="AX81" s="277">
        <v>185</v>
      </c>
      <c r="AY81" s="277">
        <v>169</v>
      </c>
      <c r="AZ81" s="277">
        <v>136</v>
      </c>
      <c r="BA81" s="277">
        <v>111</v>
      </c>
      <c r="BB81" s="277">
        <v>89</v>
      </c>
      <c r="BC81" s="277">
        <v>69</v>
      </c>
      <c r="BD81" s="277">
        <v>47</v>
      </c>
      <c r="BE81" s="277">
        <v>58</v>
      </c>
      <c r="BF81" s="131"/>
      <c r="BG81" s="131"/>
      <c r="BH81" s="131"/>
    </row>
    <row r="82" spans="1:60" customFormat="1" hidden="1" x14ac:dyDescent="0.25">
      <c r="A82" s="1">
        <v>71</v>
      </c>
      <c r="B82" s="228" t="s">
        <v>20</v>
      </c>
      <c r="C82" s="226" t="s">
        <v>272</v>
      </c>
      <c r="D82" s="230">
        <v>5867</v>
      </c>
      <c r="E82" s="226" t="s">
        <v>98</v>
      </c>
      <c r="F82" s="227" t="s">
        <v>27</v>
      </c>
      <c r="G82" s="140">
        <f t="shared" si="22"/>
        <v>2779</v>
      </c>
      <c r="H82" s="140">
        <f t="shared" si="23"/>
        <v>169</v>
      </c>
      <c r="I82" s="131">
        <f t="shared" si="24"/>
        <v>1228</v>
      </c>
      <c r="J82" s="131">
        <f t="shared" si="25"/>
        <v>1551</v>
      </c>
      <c r="K82" s="131">
        <v>87</v>
      </c>
      <c r="L82" s="279">
        <v>82</v>
      </c>
      <c r="M82" s="131">
        <v>190</v>
      </c>
      <c r="N82" s="131">
        <v>103</v>
      </c>
      <c r="O82" s="131">
        <v>247</v>
      </c>
      <c r="P82" s="131">
        <v>528</v>
      </c>
      <c r="Q82" s="131">
        <v>160</v>
      </c>
      <c r="R82" s="279">
        <v>204</v>
      </c>
      <c r="S82" s="279">
        <v>120</v>
      </c>
      <c r="T82" s="279">
        <v>315</v>
      </c>
      <c r="U82" s="279">
        <v>686</v>
      </c>
      <c r="V82" s="279">
        <v>226</v>
      </c>
      <c r="W82" s="142"/>
      <c r="X82" s="274">
        <v>70</v>
      </c>
      <c r="Y82" s="274">
        <v>86</v>
      </c>
      <c r="Z82" s="274">
        <v>85</v>
      </c>
      <c r="AA82" s="274">
        <v>90</v>
      </c>
      <c r="AB82" s="274">
        <v>97</v>
      </c>
      <c r="AC82" s="274">
        <v>112</v>
      </c>
      <c r="AD82" s="274">
        <v>108</v>
      </c>
      <c r="AE82" s="274">
        <v>104</v>
      </c>
      <c r="AF82" s="274">
        <v>95</v>
      </c>
      <c r="AG82" s="274">
        <v>81</v>
      </c>
      <c r="AH82" s="274">
        <v>73</v>
      </c>
      <c r="AI82" s="274">
        <v>67</v>
      </c>
      <c r="AJ82" s="274">
        <v>49</v>
      </c>
      <c r="AK82" s="274">
        <v>39</v>
      </c>
      <c r="AL82" s="274">
        <v>29</v>
      </c>
      <c r="AM82" s="274">
        <v>20</v>
      </c>
      <c r="AN82" s="274">
        <v>23</v>
      </c>
      <c r="AO82" s="277">
        <v>66</v>
      </c>
      <c r="AP82" s="277">
        <v>97</v>
      </c>
      <c r="AQ82" s="277">
        <v>101</v>
      </c>
      <c r="AR82" s="277">
        <v>105</v>
      </c>
      <c r="AS82" s="277">
        <v>128</v>
      </c>
      <c r="AT82" s="277">
        <v>142</v>
      </c>
      <c r="AU82" s="277">
        <v>128</v>
      </c>
      <c r="AV82" s="277">
        <v>133</v>
      </c>
      <c r="AW82" s="277">
        <v>128</v>
      </c>
      <c r="AX82" s="277">
        <v>113</v>
      </c>
      <c r="AY82" s="277">
        <v>102</v>
      </c>
      <c r="AZ82" s="277">
        <v>82</v>
      </c>
      <c r="BA82" s="277">
        <v>67</v>
      </c>
      <c r="BB82" s="277">
        <v>53</v>
      </c>
      <c r="BC82" s="277">
        <v>42</v>
      </c>
      <c r="BD82" s="277">
        <v>28</v>
      </c>
      <c r="BE82" s="277">
        <v>36</v>
      </c>
      <c r="BF82" s="131"/>
      <c r="BG82" s="131"/>
      <c r="BH82" s="131"/>
    </row>
    <row r="83" spans="1:60" customFormat="1" hidden="1" x14ac:dyDescent="0.25">
      <c r="A83" s="1">
        <v>72</v>
      </c>
      <c r="B83" s="228" t="s">
        <v>20</v>
      </c>
      <c r="C83" s="226" t="s">
        <v>272</v>
      </c>
      <c r="D83" s="230">
        <v>5862</v>
      </c>
      <c r="E83" s="226" t="s">
        <v>93</v>
      </c>
      <c r="F83" s="227" t="s">
        <v>29</v>
      </c>
      <c r="G83" s="140">
        <f t="shared" si="22"/>
        <v>19502</v>
      </c>
      <c r="H83" s="140">
        <f t="shared" si="23"/>
        <v>1186</v>
      </c>
      <c r="I83" s="131">
        <f t="shared" si="24"/>
        <v>8616</v>
      </c>
      <c r="J83" s="131">
        <f t="shared" si="25"/>
        <v>10886</v>
      </c>
      <c r="K83" s="131">
        <v>601</v>
      </c>
      <c r="L83" s="279">
        <v>585</v>
      </c>
      <c r="M83" s="131">
        <v>1329</v>
      </c>
      <c r="N83" s="131">
        <v>721</v>
      </c>
      <c r="O83" s="131">
        <v>1735</v>
      </c>
      <c r="P83" s="131">
        <v>3706</v>
      </c>
      <c r="Q83" s="131">
        <v>1125</v>
      </c>
      <c r="R83" s="279">
        <v>1435</v>
      </c>
      <c r="S83" s="279">
        <v>846</v>
      </c>
      <c r="T83" s="279">
        <v>2209</v>
      </c>
      <c r="U83" s="279">
        <v>4811</v>
      </c>
      <c r="V83" s="279">
        <v>1585</v>
      </c>
      <c r="W83" s="142"/>
      <c r="X83" s="274">
        <v>479</v>
      </c>
      <c r="Y83" s="274">
        <v>609</v>
      </c>
      <c r="Z83" s="274">
        <v>592</v>
      </c>
      <c r="AA83" s="274">
        <v>636</v>
      </c>
      <c r="AB83" s="274">
        <v>684</v>
      </c>
      <c r="AC83" s="274">
        <v>785</v>
      </c>
      <c r="AD83" s="274">
        <v>762</v>
      </c>
      <c r="AE83" s="274">
        <v>727</v>
      </c>
      <c r="AF83" s="274">
        <v>670</v>
      </c>
      <c r="AG83" s="274">
        <v>571</v>
      </c>
      <c r="AH83" s="274">
        <v>510</v>
      </c>
      <c r="AI83" s="274">
        <v>466</v>
      </c>
      <c r="AJ83" s="274">
        <v>347</v>
      </c>
      <c r="AK83" s="274">
        <v>270</v>
      </c>
      <c r="AL83" s="274">
        <v>208</v>
      </c>
      <c r="AM83" s="274">
        <v>137</v>
      </c>
      <c r="AN83" s="274">
        <v>163</v>
      </c>
      <c r="AO83" s="277">
        <v>475</v>
      </c>
      <c r="AP83" s="277">
        <v>674</v>
      </c>
      <c r="AQ83" s="277">
        <v>713</v>
      </c>
      <c r="AR83" s="277">
        <v>735</v>
      </c>
      <c r="AS83" s="277">
        <v>893</v>
      </c>
      <c r="AT83" s="277">
        <v>1000</v>
      </c>
      <c r="AU83" s="277">
        <v>893</v>
      </c>
      <c r="AV83" s="277">
        <v>935</v>
      </c>
      <c r="AW83" s="277">
        <v>898</v>
      </c>
      <c r="AX83" s="277">
        <v>789</v>
      </c>
      <c r="AY83" s="277">
        <v>716</v>
      </c>
      <c r="AZ83" s="277">
        <v>580</v>
      </c>
      <c r="BA83" s="277">
        <v>466</v>
      </c>
      <c r="BB83" s="277">
        <v>379</v>
      </c>
      <c r="BC83" s="277">
        <v>289</v>
      </c>
      <c r="BD83" s="277">
        <v>203</v>
      </c>
      <c r="BE83" s="277">
        <v>248</v>
      </c>
      <c r="BF83" s="131"/>
      <c r="BG83" s="131"/>
      <c r="BH83" s="131"/>
    </row>
    <row r="84" spans="1:60" customFormat="1" hidden="1" x14ac:dyDescent="0.25">
      <c r="A84" s="3">
        <v>73</v>
      </c>
      <c r="B84" s="228" t="s">
        <v>20</v>
      </c>
      <c r="C84" s="226" t="s">
        <v>272</v>
      </c>
      <c r="D84" s="230">
        <v>5982</v>
      </c>
      <c r="E84" s="226" t="s">
        <v>102</v>
      </c>
      <c r="F84" s="227" t="s">
        <v>29</v>
      </c>
      <c r="G84" s="140">
        <f t="shared" si="22"/>
        <v>0</v>
      </c>
      <c r="H84" s="140">
        <f t="shared" si="23"/>
        <v>0</v>
      </c>
      <c r="I84" s="131">
        <f t="shared" si="24"/>
        <v>0</v>
      </c>
      <c r="J84" s="131">
        <f t="shared" si="25"/>
        <v>0</v>
      </c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42"/>
      <c r="X84" s="276"/>
      <c r="Y84" s="276"/>
      <c r="Z84" s="276"/>
      <c r="AA84" s="276"/>
      <c r="AB84" s="274"/>
      <c r="AC84" s="274"/>
      <c r="AD84" s="274"/>
      <c r="AE84" s="274"/>
      <c r="AF84" s="274"/>
      <c r="AG84" s="274"/>
      <c r="AH84" s="274"/>
      <c r="AI84" s="274"/>
      <c r="AJ84" s="274"/>
      <c r="AK84" s="274"/>
      <c r="AL84" s="274"/>
      <c r="AM84" s="274"/>
      <c r="AN84" s="274"/>
      <c r="AO84" s="277">
        <v>0</v>
      </c>
      <c r="AP84" s="277">
        <v>0</v>
      </c>
      <c r="AQ84" s="277">
        <v>0</v>
      </c>
      <c r="AR84" s="277">
        <v>0</v>
      </c>
      <c r="AS84" s="277">
        <v>0</v>
      </c>
      <c r="AT84" s="277">
        <v>0</v>
      </c>
      <c r="AU84" s="277">
        <v>0</v>
      </c>
      <c r="AV84" s="277">
        <v>0</v>
      </c>
      <c r="AW84" s="277">
        <v>0</v>
      </c>
      <c r="AX84" s="277">
        <v>0</v>
      </c>
      <c r="AY84" s="277">
        <v>0</v>
      </c>
      <c r="AZ84" s="277">
        <v>0</v>
      </c>
      <c r="BA84" s="277">
        <v>0</v>
      </c>
      <c r="BB84" s="277">
        <v>0</v>
      </c>
      <c r="BC84" s="277">
        <v>0</v>
      </c>
      <c r="BD84" s="277">
        <v>0</v>
      </c>
      <c r="BE84" s="277">
        <v>0</v>
      </c>
      <c r="BF84" s="131"/>
      <c r="BG84" s="131"/>
      <c r="BH84" s="131"/>
    </row>
    <row r="85" spans="1:60" customFormat="1" hidden="1" x14ac:dyDescent="0.25">
      <c r="A85" s="1">
        <v>74</v>
      </c>
      <c r="B85" s="228" t="s">
        <v>20</v>
      </c>
      <c r="C85" s="226" t="s">
        <v>272</v>
      </c>
      <c r="D85" s="230">
        <v>5868</v>
      </c>
      <c r="E85" s="226" t="s">
        <v>99</v>
      </c>
      <c r="F85" s="227" t="s">
        <v>27</v>
      </c>
      <c r="G85" s="140">
        <f t="shared" si="22"/>
        <v>6932</v>
      </c>
      <c r="H85" s="140">
        <f t="shared" si="23"/>
        <v>422</v>
      </c>
      <c r="I85" s="131">
        <f t="shared" si="24"/>
        <v>3065</v>
      </c>
      <c r="J85" s="131">
        <f t="shared" si="25"/>
        <v>3867</v>
      </c>
      <c r="K85" s="131">
        <v>216</v>
      </c>
      <c r="L85" s="279">
        <v>206</v>
      </c>
      <c r="M85" s="131">
        <v>473</v>
      </c>
      <c r="N85" s="131">
        <v>257</v>
      </c>
      <c r="O85" s="131">
        <v>618</v>
      </c>
      <c r="P85" s="131">
        <v>1318</v>
      </c>
      <c r="Q85" s="131">
        <v>399</v>
      </c>
      <c r="R85" s="279">
        <v>511</v>
      </c>
      <c r="S85" s="279">
        <v>299</v>
      </c>
      <c r="T85" s="279">
        <v>783</v>
      </c>
      <c r="U85" s="279">
        <v>1709</v>
      </c>
      <c r="V85" s="279">
        <v>565</v>
      </c>
      <c r="W85" s="142"/>
      <c r="X85" s="274">
        <v>173</v>
      </c>
      <c r="Y85" s="274">
        <v>215</v>
      </c>
      <c r="Z85" s="274">
        <v>211</v>
      </c>
      <c r="AA85" s="274">
        <v>226</v>
      </c>
      <c r="AB85" s="274">
        <v>243</v>
      </c>
      <c r="AC85" s="274">
        <v>280</v>
      </c>
      <c r="AD85" s="274">
        <v>271</v>
      </c>
      <c r="AE85" s="274">
        <v>259</v>
      </c>
      <c r="AF85" s="274">
        <v>237</v>
      </c>
      <c r="AG85" s="274">
        <v>203</v>
      </c>
      <c r="AH85" s="274">
        <v>182</v>
      </c>
      <c r="AI85" s="274">
        <v>166</v>
      </c>
      <c r="AJ85" s="274">
        <v>123</v>
      </c>
      <c r="AK85" s="274">
        <v>96</v>
      </c>
      <c r="AL85" s="274">
        <v>73</v>
      </c>
      <c r="AM85" s="274">
        <v>49</v>
      </c>
      <c r="AN85" s="274">
        <v>58</v>
      </c>
      <c r="AO85" s="277">
        <v>167</v>
      </c>
      <c r="AP85" s="277">
        <v>241</v>
      </c>
      <c r="AQ85" s="277">
        <v>253</v>
      </c>
      <c r="AR85" s="277">
        <v>261</v>
      </c>
      <c r="AS85" s="277">
        <v>317</v>
      </c>
      <c r="AT85" s="277">
        <v>354</v>
      </c>
      <c r="AU85" s="277">
        <v>317</v>
      </c>
      <c r="AV85" s="277">
        <v>332</v>
      </c>
      <c r="AW85" s="277">
        <v>320</v>
      </c>
      <c r="AX85" s="277">
        <v>280</v>
      </c>
      <c r="AY85" s="277">
        <v>254</v>
      </c>
      <c r="AZ85" s="277">
        <v>206</v>
      </c>
      <c r="BA85" s="277">
        <v>166</v>
      </c>
      <c r="BB85" s="277">
        <v>135</v>
      </c>
      <c r="BC85" s="277">
        <v>104</v>
      </c>
      <c r="BD85" s="277">
        <v>72</v>
      </c>
      <c r="BE85" s="277">
        <v>88</v>
      </c>
      <c r="BF85" s="131"/>
      <c r="BG85" s="131"/>
      <c r="BH85" s="131"/>
    </row>
    <row r="86" spans="1:60" customFormat="1" hidden="1" x14ac:dyDescent="0.25">
      <c r="A86" s="1">
        <v>75</v>
      </c>
      <c r="B86" s="228" t="s">
        <v>20</v>
      </c>
      <c r="C86" s="226" t="s">
        <v>272</v>
      </c>
      <c r="D86" s="230">
        <v>5863</v>
      </c>
      <c r="E86" s="226" t="s">
        <v>94</v>
      </c>
      <c r="F86" s="227" t="s">
        <v>29</v>
      </c>
      <c r="G86" s="140">
        <f t="shared" si="22"/>
        <v>12649</v>
      </c>
      <c r="H86" s="140">
        <f t="shared" si="23"/>
        <v>769</v>
      </c>
      <c r="I86" s="131">
        <f t="shared" si="24"/>
        <v>5591</v>
      </c>
      <c r="J86" s="131">
        <f t="shared" si="25"/>
        <v>7058</v>
      </c>
      <c r="K86" s="131">
        <v>394</v>
      </c>
      <c r="L86" s="279">
        <v>375</v>
      </c>
      <c r="M86" s="131">
        <v>864</v>
      </c>
      <c r="N86" s="131">
        <v>468</v>
      </c>
      <c r="O86" s="131">
        <v>1128</v>
      </c>
      <c r="P86" s="131">
        <v>2403</v>
      </c>
      <c r="Q86" s="131">
        <v>728</v>
      </c>
      <c r="R86" s="279">
        <v>928</v>
      </c>
      <c r="S86" s="279">
        <v>548</v>
      </c>
      <c r="T86" s="279">
        <v>1431</v>
      </c>
      <c r="U86" s="279">
        <v>3120</v>
      </c>
      <c r="V86" s="279">
        <v>1031</v>
      </c>
      <c r="W86" s="142"/>
      <c r="X86" s="274">
        <v>316</v>
      </c>
      <c r="Y86" s="274">
        <v>392</v>
      </c>
      <c r="Z86" s="274">
        <v>386</v>
      </c>
      <c r="AA86" s="274">
        <v>411</v>
      </c>
      <c r="AB86" s="274">
        <v>444</v>
      </c>
      <c r="AC86" s="274">
        <v>511</v>
      </c>
      <c r="AD86" s="274">
        <v>494</v>
      </c>
      <c r="AE86" s="274">
        <v>472</v>
      </c>
      <c r="AF86" s="274">
        <v>433</v>
      </c>
      <c r="AG86" s="274">
        <v>370</v>
      </c>
      <c r="AH86" s="274">
        <v>331</v>
      </c>
      <c r="AI86" s="274">
        <v>303</v>
      </c>
      <c r="AJ86" s="274">
        <v>224</v>
      </c>
      <c r="AK86" s="274">
        <v>175</v>
      </c>
      <c r="AL86" s="274">
        <v>133</v>
      </c>
      <c r="AM86" s="274">
        <v>90</v>
      </c>
      <c r="AN86" s="274">
        <v>106</v>
      </c>
      <c r="AO86" s="277">
        <v>303</v>
      </c>
      <c r="AP86" s="277">
        <v>440</v>
      </c>
      <c r="AQ86" s="277">
        <v>460</v>
      </c>
      <c r="AR86" s="277">
        <v>478</v>
      </c>
      <c r="AS86" s="277">
        <v>579</v>
      </c>
      <c r="AT86" s="277">
        <v>647</v>
      </c>
      <c r="AU86" s="277">
        <v>579</v>
      </c>
      <c r="AV86" s="277">
        <v>606</v>
      </c>
      <c r="AW86" s="277">
        <v>584</v>
      </c>
      <c r="AX86" s="277">
        <v>512</v>
      </c>
      <c r="AY86" s="277">
        <v>464</v>
      </c>
      <c r="AZ86" s="277">
        <v>375</v>
      </c>
      <c r="BA86" s="277">
        <v>303</v>
      </c>
      <c r="BB86" s="277">
        <v>246</v>
      </c>
      <c r="BC86" s="277">
        <v>190</v>
      </c>
      <c r="BD86" s="277">
        <v>131</v>
      </c>
      <c r="BE86" s="277">
        <v>161</v>
      </c>
      <c r="BF86" s="131"/>
      <c r="BG86" s="131"/>
      <c r="BH86" s="131"/>
    </row>
    <row r="87" spans="1:60" customFormat="1" hidden="1" x14ac:dyDescent="0.25">
      <c r="A87" s="1">
        <v>76</v>
      </c>
      <c r="B87" s="228" t="s">
        <v>20</v>
      </c>
      <c r="C87" s="226" t="s">
        <v>272</v>
      </c>
      <c r="D87" s="230">
        <v>5866</v>
      </c>
      <c r="E87" s="226" t="s">
        <v>97</v>
      </c>
      <c r="F87" s="227" t="s">
        <v>27</v>
      </c>
      <c r="G87" s="140">
        <f t="shared" si="22"/>
        <v>3903</v>
      </c>
      <c r="H87" s="140">
        <f t="shared" si="23"/>
        <v>237</v>
      </c>
      <c r="I87" s="131">
        <f t="shared" si="24"/>
        <v>1726</v>
      </c>
      <c r="J87" s="131">
        <f t="shared" si="25"/>
        <v>2177</v>
      </c>
      <c r="K87" s="131">
        <v>122</v>
      </c>
      <c r="L87" s="279">
        <v>115</v>
      </c>
      <c r="M87" s="131">
        <v>266</v>
      </c>
      <c r="N87" s="131">
        <v>145</v>
      </c>
      <c r="O87" s="131">
        <v>348</v>
      </c>
      <c r="P87" s="131">
        <v>742</v>
      </c>
      <c r="Q87" s="131">
        <v>225</v>
      </c>
      <c r="R87" s="279">
        <v>287</v>
      </c>
      <c r="S87" s="279">
        <v>169</v>
      </c>
      <c r="T87" s="279">
        <v>441</v>
      </c>
      <c r="U87" s="279">
        <v>962</v>
      </c>
      <c r="V87" s="279">
        <v>318</v>
      </c>
      <c r="W87" s="142"/>
      <c r="X87" s="274">
        <v>98</v>
      </c>
      <c r="Y87" s="274">
        <v>120</v>
      </c>
      <c r="Z87" s="274">
        <v>119</v>
      </c>
      <c r="AA87" s="274">
        <v>127</v>
      </c>
      <c r="AB87" s="274">
        <v>137</v>
      </c>
      <c r="AC87" s="274">
        <v>158</v>
      </c>
      <c r="AD87" s="274">
        <v>152</v>
      </c>
      <c r="AE87" s="274">
        <v>146</v>
      </c>
      <c r="AF87" s="274">
        <v>134</v>
      </c>
      <c r="AG87" s="274">
        <v>114</v>
      </c>
      <c r="AH87" s="274">
        <v>102</v>
      </c>
      <c r="AI87" s="274">
        <v>94</v>
      </c>
      <c r="AJ87" s="274">
        <v>69</v>
      </c>
      <c r="AK87" s="274">
        <v>54</v>
      </c>
      <c r="AL87" s="274">
        <v>41</v>
      </c>
      <c r="AM87" s="274">
        <v>28</v>
      </c>
      <c r="AN87" s="274">
        <v>33</v>
      </c>
      <c r="AO87" s="277">
        <v>93</v>
      </c>
      <c r="AP87" s="277">
        <v>136</v>
      </c>
      <c r="AQ87" s="277">
        <v>143</v>
      </c>
      <c r="AR87" s="277">
        <v>147</v>
      </c>
      <c r="AS87" s="277">
        <v>179</v>
      </c>
      <c r="AT87" s="277">
        <v>199</v>
      </c>
      <c r="AU87" s="277">
        <v>179</v>
      </c>
      <c r="AV87" s="277">
        <v>187</v>
      </c>
      <c r="AW87" s="277">
        <v>180</v>
      </c>
      <c r="AX87" s="277">
        <v>158</v>
      </c>
      <c r="AY87" s="277">
        <v>143</v>
      </c>
      <c r="AZ87" s="277">
        <v>115</v>
      </c>
      <c r="BA87" s="277">
        <v>94</v>
      </c>
      <c r="BB87" s="277">
        <v>76</v>
      </c>
      <c r="BC87" s="277">
        <v>59</v>
      </c>
      <c r="BD87" s="277">
        <v>40</v>
      </c>
      <c r="BE87" s="277">
        <v>49</v>
      </c>
      <c r="BF87" s="131"/>
      <c r="BG87" s="131"/>
      <c r="BH87" s="131"/>
    </row>
    <row r="88" spans="1:60" customFormat="1" hidden="1" x14ac:dyDescent="0.25">
      <c r="A88" s="3">
        <v>77</v>
      </c>
      <c r="B88" s="228" t="s">
        <v>20</v>
      </c>
      <c r="C88" s="226" t="s">
        <v>272</v>
      </c>
      <c r="D88" s="230">
        <v>5869</v>
      </c>
      <c r="E88" s="226" t="s">
        <v>100</v>
      </c>
      <c r="F88" s="227" t="s">
        <v>27</v>
      </c>
      <c r="G88" s="140">
        <f t="shared" si="22"/>
        <v>8008</v>
      </c>
      <c r="H88" s="140">
        <f t="shared" si="23"/>
        <v>487</v>
      </c>
      <c r="I88" s="131">
        <f t="shared" si="24"/>
        <v>3542</v>
      </c>
      <c r="J88" s="131">
        <f t="shared" si="25"/>
        <v>4466</v>
      </c>
      <c r="K88" s="131">
        <v>250</v>
      </c>
      <c r="L88" s="279">
        <v>237</v>
      </c>
      <c r="M88" s="131">
        <v>549</v>
      </c>
      <c r="N88" s="131">
        <v>296</v>
      </c>
      <c r="O88" s="131">
        <v>713</v>
      </c>
      <c r="P88" s="131">
        <v>1523</v>
      </c>
      <c r="Q88" s="131">
        <v>461</v>
      </c>
      <c r="R88" s="279">
        <v>585</v>
      </c>
      <c r="S88" s="279">
        <v>348</v>
      </c>
      <c r="T88" s="279">
        <v>907</v>
      </c>
      <c r="U88" s="279">
        <v>1974</v>
      </c>
      <c r="V88" s="279">
        <v>652</v>
      </c>
      <c r="W88" s="142"/>
      <c r="X88" s="274">
        <v>200</v>
      </c>
      <c r="Y88" s="274">
        <v>250</v>
      </c>
      <c r="Z88" s="274">
        <v>245</v>
      </c>
      <c r="AA88" s="274">
        <v>259</v>
      </c>
      <c r="AB88" s="274">
        <v>281</v>
      </c>
      <c r="AC88" s="274">
        <v>323</v>
      </c>
      <c r="AD88" s="274">
        <v>313</v>
      </c>
      <c r="AE88" s="274">
        <v>299</v>
      </c>
      <c r="AF88" s="274">
        <v>274</v>
      </c>
      <c r="AG88" s="274">
        <v>235</v>
      </c>
      <c r="AH88" s="274">
        <v>210</v>
      </c>
      <c r="AI88" s="274">
        <v>192</v>
      </c>
      <c r="AJ88" s="274">
        <v>142</v>
      </c>
      <c r="AK88" s="274">
        <v>111</v>
      </c>
      <c r="AL88" s="274">
        <v>84</v>
      </c>
      <c r="AM88" s="274">
        <v>57</v>
      </c>
      <c r="AN88" s="274">
        <v>67</v>
      </c>
      <c r="AO88" s="277">
        <v>192</v>
      </c>
      <c r="AP88" s="277">
        <v>276</v>
      </c>
      <c r="AQ88" s="277">
        <v>291</v>
      </c>
      <c r="AR88" s="277">
        <v>304</v>
      </c>
      <c r="AS88" s="277">
        <v>367</v>
      </c>
      <c r="AT88" s="277">
        <v>410</v>
      </c>
      <c r="AU88" s="277">
        <v>366</v>
      </c>
      <c r="AV88" s="277">
        <v>384</v>
      </c>
      <c r="AW88" s="277">
        <v>370</v>
      </c>
      <c r="AX88" s="277">
        <v>323</v>
      </c>
      <c r="AY88" s="277">
        <v>294</v>
      </c>
      <c r="AZ88" s="277">
        <v>237</v>
      </c>
      <c r="BA88" s="277">
        <v>192</v>
      </c>
      <c r="BB88" s="277">
        <v>155</v>
      </c>
      <c r="BC88" s="277">
        <v>120</v>
      </c>
      <c r="BD88" s="277">
        <v>83</v>
      </c>
      <c r="BE88" s="277">
        <v>102</v>
      </c>
      <c r="BF88" s="131"/>
      <c r="BG88" s="131"/>
      <c r="BH88" s="131"/>
    </row>
    <row r="89" spans="1:60" customFormat="1" hidden="1" x14ac:dyDescent="0.25">
      <c r="A89" s="1">
        <v>78</v>
      </c>
      <c r="B89" s="228" t="s">
        <v>20</v>
      </c>
      <c r="C89" s="226" t="s">
        <v>272</v>
      </c>
      <c r="D89" s="230">
        <v>5865</v>
      </c>
      <c r="E89" s="226" t="s">
        <v>96</v>
      </c>
      <c r="F89" s="227" t="s">
        <v>27</v>
      </c>
      <c r="G89" s="140">
        <f t="shared" si="22"/>
        <v>3557</v>
      </c>
      <c r="H89" s="140">
        <f t="shared" si="23"/>
        <v>215</v>
      </c>
      <c r="I89" s="131">
        <f t="shared" si="24"/>
        <v>1572</v>
      </c>
      <c r="J89" s="131">
        <f t="shared" si="25"/>
        <v>1985</v>
      </c>
      <c r="K89" s="131">
        <v>111</v>
      </c>
      <c r="L89" s="279">
        <v>104</v>
      </c>
      <c r="M89" s="131">
        <v>243</v>
      </c>
      <c r="N89" s="131">
        <v>132</v>
      </c>
      <c r="O89" s="131">
        <v>317</v>
      </c>
      <c r="P89" s="131">
        <v>676</v>
      </c>
      <c r="Q89" s="131">
        <v>204</v>
      </c>
      <c r="R89" s="279">
        <v>261</v>
      </c>
      <c r="S89" s="279">
        <v>153</v>
      </c>
      <c r="T89" s="279">
        <v>403</v>
      </c>
      <c r="U89" s="279">
        <v>878</v>
      </c>
      <c r="V89" s="279">
        <v>290</v>
      </c>
      <c r="W89" s="142"/>
      <c r="X89" s="274">
        <v>89</v>
      </c>
      <c r="Y89" s="274">
        <v>110</v>
      </c>
      <c r="Z89" s="274">
        <v>109</v>
      </c>
      <c r="AA89" s="274">
        <v>115</v>
      </c>
      <c r="AB89" s="274">
        <v>125</v>
      </c>
      <c r="AC89" s="274">
        <v>144</v>
      </c>
      <c r="AD89" s="274">
        <v>139</v>
      </c>
      <c r="AE89" s="274">
        <v>133</v>
      </c>
      <c r="AF89" s="274">
        <v>122</v>
      </c>
      <c r="AG89" s="274">
        <v>104</v>
      </c>
      <c r="AH89" s="274">
        <v>93</v>
      </c>
      <c r="AI89" s="274">
        <v>85</v>
      </c>
      <c r="AJ89" s="274">
        <v>63</v>
      </c>
      <c r="AK89" s="274">
        <v>49</v>
      </c>
      <c r="AL89" s="274">
        <v>37</v>
      </c>
      <c r="AM89" s="274">
        <v>25</v>
      </c>
      <c r="AN89" s="274">
        <v>30</v>
      </c>
      <c r="AO89" s="277">
        <v>84</v>
      </c>
      <c r="AP89" s="277">
        <v>125</v>
      </c>
      <c r="AQ89" s="277">
        <v>128</v>
      </c>
      <c r="AR89" s="277">
        <v>135</v>
      </c>
      <c r="AS89" s="277">
        <v>163</v>
      </c>
      <c r="AT89" s="277">
        <v>182</v>
      </c>
      <c r="AU89" s="277">
        <v>163</v>
      </c>
      <c r="AV89" s="277">
        <v>170</v>
      </c>
      <c r="AW89" s="277">
        <v>164</v>
      </c>
      <c r="AX89" s="277">
        <v>144</v>
      </c>
      <c r="AY89" s="277">
        <v>131</v>
      </c>
      <c r="AZ89" s="277">
        <v>106</v>
      </c>
      <c r="BA89" s="277">
        <v>85</v>
      </c>
      <c r="BB89" s="277">
        <v>69</v>
      </c>
      <c r="BC89" s="277">
        <v>54</v>
      </c>
      <c r="BD89" s="277">
        <v>37</v>
      </c>
      <c r="BE89" s="277">
        <v>45</v>
      </c>
      <c r="BF89" s="131"/>
      <c r="BG89" s="131"/>
      <c r="BH89" s="131"/>
    </row>
    <row r="90" spans="1:60" customFormat="1" hidden="1" x14ac:dyDescent="0.25">
      <c r="A90" s="1">
        <v>79</v>
      </c>
      <c r="B90" s="228" t="s">
        <v>20</v>
      </c>
      <c r="C90" s="226" t="s">
        <v>272</v>
      </c>
      <c r="D90" s="230">
        <v>5943</v>
      </c>
      <c r="E90" s="226" t="s">
        <v>90</v>
      </c>
      <c r="F90" s="227" t="s">
        <v>27</v>
      </c>
      <c r="G90" s="140">
        <f t="shared" si="22"/>
        <v>2084</v>
      </c>
      <c r="H90" s="140">
        <f t="shared" si="23"/>
        <v>127</v>
      </c>
      <c r="I90" s="131">
        <f t="shared" si="24"/>
        <v>923</v>
      </c>
      <c r="J90" s="131">
        <f t="shared" si="25"/>
        <v>1161</v>
      </c>
      <c r="K90" s="131">
        <v>66</v>
      </c>
      <c r="L90" s="279">
        <v>61</v>
      </c>
      <c r="M90" s="131">
        <v>144</v>
      </c>
      <c r="N90" s="131">
        <v>78</v>
      </c>
      <c r="O90" s="131">
        <v>185</v>
      </c>
      <c r="P90" s="131">
        <v>396</v>
      </c>
      <c r="Q90" s="131">
        <v>120</v>
      </c>
      <c r="R90" s="279">
        <v>152</v>
      </c>
      <c r="S90" s="279">
        <v>90</v>
      </c>
      <c r="T90" s="279">
        <v>236</v>
      </c>
      <c r="U90" s="279">
        <v>514</v>
      </c>
      <c r="V90" s="279">
        <v>169</v>
      </c>
      <c r="W90" s="142"/>
      <c r="X90" s="274">
        <v>53</v>
      </c>
      <c r="Y90" s="274">
        <v>65</v>
      </c>
      <c r="Z90" s="274">
        <v>65</v>
      </c>
      <c r="AA90" s="274">
        <v>67</v>
      </c>
      <c r="AB90" s="274">
        <v>73</v>
      </c>
      <c r="AC90" s="274">
        <v>84</v>
      </c>
      <c r="AD90" s="274">
        <v>81</v>
      </c>
      <c r="AE90" s="274">
        <v>78</v>
      </c>
      <c r="AF90" s="274">
        <v>71</v>
      </c>
      <c r="AG90" s="274">
        <v>61</v>
      </c>
      <c r="AH90" s="274">
        <v>55</v>
      </c>
      <c r="AI90" s="274">
        <v>50</v>
      </c>
      <c r="AJ90" s="274">
        <v>37</v>
      </c>
      <c r="AK90" s="274">
        <v>29</v>
      </c>
      <c r="AL90" s="274">
        <v>22</v>
      </c>
      <c r="AM90" s="274">
        <v>15</v>
      </c>
      <c r="AN90" s="274">
        <v>17</v>
      </c>
      <c r="AO90" s="277">
        <v>49</v>
      </c>
      <c r="AP90" s="277">
        <v>72</v>
      </c>
      <c r="AQ90" s="277">
        <v>76</v>
      </c>
      <c r="AR90" s="277">
        <v>79</v>
      </c>
      <c r="AS90" s="277">
        <v>95</v>
      </c>
      <c r="AT90" s="277">
        <v>107</v>
      </c>
      <c r="AU90" s="277">
        <v>96</v>
      </c>
      <c r="AV90" s="277">
        <v>100</v>
      </c>
      <c r="AW90" s="277">
        <v>96</v>
      </c>
      <c r="AX90" s="277">
        <v>84</v>
      </c>
      <c r="AY90" s="277">
        <v>76</v>
      </c>
      <c r="AZ90" s="277">
        <v>62</v>
      </c>
      <c r="BA90" s="277">
        <v>50</v>
      </c>
      <c r="BB90" s="277">
        <v>40</v>
      </c>
      <c r="BC90" s="277">
        <v>31</v>
      </c>
      <c r="BD90" s="277">
        <v>21</v>
      </c>
      <c r="BE90" s="277">
        <v>27</v>
      </c>
      <c r="BF90" s="131"/>
      <c r="BG90" s="131"/>
      <c r="BH90" s="131"/>
    </row>
    <row r="91" spans="1:60" customFormat="1" hidden="1" x14ac:dyDescent="0.25">
      <c r="A91" s="1">
        <v>80</v>
      </c>
      <c r="B91" s="228" t="s">
        <v>81</v>
      </c>
      <c r="C91" s="226" t="s">
        <v>272</v>
      </c>
      <c r="D91" s="230">
        <v>5935</v>
      </c>
      <c r="E91" s="226" t="s">
        <v>82</v>
      </c>
      <c r="F91" s="227" t="s">
        <v>29</v>
      </c>
      <c r="G91" s="140">
        <f t="shared" si="22"/>
        <v>6768</v>
      </c>
      <c r="H91" s="140">
        <f t="shared" si="23"/>
        <v>719</v>
      </c>
      <c r="I91" s="131">
        <f t="shared" si="24"/>
        <v>4455</v>
      </c>
      <c r="J91" s="131">
        <f t="shared" si="25"/>
        <v>2313</v>
      </c>
      <c r="K91" s="131">
        <v>366</v>
      </c>
      <c r="L91" s="279">
        <v>353</v>
      </c>
      <c r="M91" s="131">
        <v>643</v>
      </c>
      <c r="N91" s="131">
        <v>318</v>
      </c>
      <c r="O91" s="131">
        <v>720</v>
      </c>
      <c r="P91" s="131">
        <v>1996</v>
      </c>
      <c r="Q91" s="131">
        <v>778</v>
      </c>
      <c r="R91" s="279">
        <v>483</v>
      </c>
      <c r="S91" s="279">
        <v>148</v>
      </c>
      <c r="T91" s="279">
        <v>435</v>
      </c>
      <c r="U91" s="279">
        <v>873</v>
      </c>
      <c r="V91" s="279">
        <v>374</v>
      </c>
      <c r="W91" s="142"/>
      <c r="X91" s="274">
        <v>292</v>
      </c>
      <c r="Y91" s="274">
        <v>257</v>
      </c>
      <c r="Z91" s="274">
        <v>245</v>
      </c>
      <c r="AA91" s="274">
        <v>277</v>
      </c>
      <c r="AB91" s="274">
        <v>289</v>
      </c>
      <c r="AC91" s="274">
        <v>321</v>
      </c>
      <c r="AD91" s="274">
        <v>323</v>
      </c>
      <c r="AE91" s="274">
        <v>349</v>
      </c>
      <c r="AF91" s="274">
        <v>365</v>
      </c>
      <c r="AG91" s="274">
        <v>366</v>
      </c>
      <c r="AH91" s="274">
        <v>313</v>
      </c>
      <c r="AI91" s="274">
        <v>280</v>
      </c>
      <c r="AJ91" s="274">
        <v>214</v>
      </c>
      <c r="AK91" s="274">
        <v>175</v>
      </c>
      <c r="AL91" s="274">
        <v>154</v>
      </c>
      <c r="AM91" s="274">
        <v>108</v>
      </c>
      <c r="AN91" s="274">
        <v>127</v>
      </c>
      <c r="AO91" s="277">
        <v>284</v>
      </c>
      <c r="AP91" s="277">
        <v>155</v>
      </c>
      <c r="AQ91" s="277">
        <v>112</v>
      </c>
      <c r="AR91" s="277">
        <v>143</v>
      </c>
      <c r="AS91" s="277">
        <v>189</v>
      </c>
      <c r="AT91" s="277">
        <v>183</v>
      </c>
      <c r="AU91" s="277">
        <v>189</v>
      </c>
      <c r="AV91" s="277">
        <v>157</v>
      </c>
      <c r="AW91" s="277">
        <v>171</v>
      </c>
      <c r="AX91" s="277">
        <v>139</v>
      </c>
      <c r="AY91" s="277">
        <v>123</v>
      </c>
      <c r="AZ91" s="277">
        <v>94</v>
      </c>
      <c r="BA91" s="277">
        <v>93</v>
      </c>
      <c r="BB91" s="277">
        <v>92</v>
      </c>
      <c r="BC91" s="277">
        <v>69</v>
      </c>
      <c r="BD91" s="277">
        <v>51</v>
      </c>
      <c r="BE91" s="277">
        <v>69</v>
      </c>
      <c r="BF91" s="131"/>
      <c r="BG91" s="131"/>
      <c r="BH91" s="131"/>
    </row>
    <row r="92" spans="1:60" customFormat="1" hidden="1" x14ac:dyDescent="0.25">
      <c r="A92" s="3">
        <v>81</v>
      </c>
      <c r="B92" s="228" t="s">
        <v>81</v>
      </c>
      <c r="C92" s="226" t="s">
        <v>272</v>
      </c>
      <c r="D92" s="230">
        <v>5942</v>
      </c>
      <c r="E92" s="226" t="s">
        <v>89</v>
      </c>
      <c r="F92" s="227" t="s">
        <v>27</v>
      </c>
      <c r="G92" s="140">
        <f t="shared" si="22"/>
        <v>579</v>
      </c>
      <c r="H92" s="140">
        <f t="shared" si="23"/>
        <v>61</v>
      </c>
      <c r="I92" s="131">
        <f t="shared" si="24"/>
        <v>382</v>
      </c>
      <c r="J92" s="131">
        <f t="shared" si="25"/>
        <v>197</v>
      </c>
      <c r="K92" s="131">
        <v>31</v>
      </c>
      <c r="L92" s="279">
        <v>30</v>
      </c>
      <c r="M92" s="131">
        <v>55</v>
      </c>
      <c r="N92" s="131">
        <v>27</v>
      </c>
      <c r="O92" s="131">
        <v>63</v>
      </c>
      <c r="P92" s="131">
        <v>171</v>
      </c>
      <c r="Q92" s="131">
        <v>66</v>
      </c>
      <c r="R92" s="279">
        <v>42</v>
      </c>
      <c r="S92" s="279">
        <v>12</v>
      </c>
      <c r="T92" s="279">
        <v>36</v>
      </c>
      <c r="U92" s="279">
        <v>74</v>
      </c>
      <c r="V92" s="279">
        <v>33</v>
      </c>
      <c r="W92" s="142"/>
      <c r="X92" s="274">
        <v>25</v>
      </c>
      <c r="Y92" s="274">
        <v>22</v>
      </c>
      <c r="Z92" s="274">
        <v>20</v>
      </c>
      <c r="AA92" s="274">
        <v>25</v>
      </c>
      <c r="AB92" s="274">
        <v>25</v>
      </c>
      <c r="AC92" s="274">
        <v>28</v>
      </c>
      <c r="AD92" s="274">
        <v>28</v>
      </c>
      <c r="AE92" s="274">
        <v>30</v>
      </c>
      <c r="AF92" s="274">
        <v>31</v>
      </c>
      <c r="AG92" s="274">
        <v>31</v>
      </c>
      <c r="AH92" s="274">
        <v>27</v>
      </c>
      <c r="AI92" s="274">
        <v>24</v>
      </c>
      <c r="AJ92" s="274">
        <v>18</v>
      </c>
      <c r="AK92" s="274">
        <v>15</v>
      </c>
      <c r="AL92" s="274">
        <v>13</v>
      </c>
      <c r="AM92" s="274">
        <v>9</v>
      </c>
      <c r="AN92" s="274">
        <v>11</v>
      </c>
      <c r="AO92" s="277">
        <v>24</v>
      </c>
      <c r="AP92" s="277">
        <v>14</v>
      </c>
      <c r="AQ92" s="277">
        <v>10</v>
      </c>
      <c r="AR92" s="277">
        <v>11</v>
      </c>
      <c r="AS92" s="277">
        <v>16</v>
      </c>
      <c r="AT92" s="277">
        <v>15</v>
      </c>
      <c r="AU92" s="277">
        <v>16</v>
      </c>
      <c r="AV92" s="277">
        <v>13</v>
      </c>
      <c r="AW92" s="277">
        <v>15</v>
      </c>
      <c r="AX92" s="277">
        <v>12</v>
      </c>
      <c r="AY92" s="277">
        <v>10</v>
      </c>
      <c r="AZ92" s="277">
        <v>8</v>
      </c>
      <c r="BA92" s="277">
        <v>8</v>
      </c>
      <c r="BB92" s="277">
        <v>8</v>
      </c>
      <c r="BC92" s="277">
        <v>6</v>
      </c>
      <c r="BD92" s="277">
        <v>5</v>
      </c>
      <c r="BE92" s="277">
        <v>6</v>
      </c>
      <c r="BF92" s="131"/>
      <c r="BG92" s="131"/>
      <c r="BH92" s="131"/>
    </row>
    <row r="93" spans="1:60" customFormat="1" ht="15" hidden="1" customHeight="1" x14ac:dyDescent="0.25">
      <c r="A93" s="1">
        <v>82</v>
      </c>
      <c r="B93" s="228" t="s">
        <v>81</v>
      </c>
      <c r="C93" s="226" t="s">
        <v>272</v>
      </c>
      <c r="D93" s="230">
        <v>5936</v>
      </c>
      <c r="E93" s="226" t="s">
        <v>83</v>
      </c>
      <c r="F93" s="227" t="s">
        <v>29</v>
      </c>
      <c r="G93" s="140">
        <f t="shared" si="22"/>
        <v>4060</v>
      </c>
      <c r="H93" s="140">
        <f t="shared" si="23"/>
        <v>432</v>
      </c>
      <c r="I93" s="131">
        <f t="shared" si="24"/>
        <v>2674</v>
      </c>
      <c r="J93" s="131">
        <f t="shared" si="25"/>
        <v>1386</v>
      </c>
      <c r="K93" s="131">
        <v>219</v>
      </c>
      <c r="L93" s="279">
        <v>213</v>
      </c>
      <c r="M93" s="131">
        <v>385</v>
      </c>
      <c r="N93" s="131">
        <v>191</v>
      </c>
      <c r="O93" s="131">
        <v>432</v>
      </c>
      <c r="P93" s="131">
        <v>1198</v>
      </c>
      <c r="Q93" s="131">
        <v>468</v>
      </c>
      <c r="R93" s="279">
        <v>291</v>
      </c>
      <c r="S93" s="279">
        <v>89</v>
      </c>
      <c r="T93" s="279">
        <v>261</v>
      </c>
      <c r="U93" s="279">
        <v>522</v>
      </c>
      <c r="V93" s="279">
        <v>223</v>
      </c>
      <c r="W93" s="142"/>
      <c r="X93" s="274">
        <v>175</v>
      </c>
      <c r="Y93" s="274">
        <v>154</v>
      </c>
      <c r="Z93" s="274">
        <v>147</v>
      </c>
      <c r="AA93" s="274">
        <v>166</v>
      </c>
      <c r="AB93" s="274">
        <v>173</v>
      </c>
      <c r="AC93" s="274">
        <v>193</v>
      </c>
      <c r="AD93" s="274">
        <v>194</v>
      </c>
      <c r="AE93" s="274">
        <v>210</v>
      </c>
      <c r="AF93" s="274">
        <v>219</v>
      </c>
      <c r="AG93" s="274">
        <v>219</v>
      </c>
      <c r="AH93" s="274">
        <v>188</v>
      </c>
      <c r="AI93" s="274">
        <v>168</v>
      </c>
      <c r="AJ93" s="274">
        <v>128</v>
      </c>
      <c r="AK93" s="274">
        <v>105</v>
      </c>
      <c r="AL93" s="274">
        <v>93</v>
      </c>
      <c r="AM93" s="274">
        <v>65</v>
      </c>
      <c r="AN93" s="274">
        <v>77</v>
      </c>
      <c r="AO93" s="277">
        <v>171</v>
      </c>
      <c r="AP93" s="277">
        <v>93</v>
      </c>
      <c r="AQ93" s="277">
        <v>68</v>
      </c>
      <c r="AR93" s="277">
        <v>86</v>
      </c>
      <c r="AS93" s="277">
        <v>114</v>
      </c>
      <c r="AT93" s="277">
        <v>109</v>
      </c>
      <c r="AU93" s="277">
        <v>113</v>
      </c>
      <c r="AV93" s="277">
        <v>93</v>
      </c>
      <c r="AW93" s="277">
        <v>103</v>
      </c>
      <c r="AX93" s="277">
        <v>84</v>
      </c>
      <c r="AY93" s="277">
        <v>73</v>
      </c>
      <c r="AZ93" s="277">
        <v>56</v>
      </c>
      <c r="BA93" s="277">
        <v>56</v>
      </c>
      <c r="BB93" s="277">
        <v>55</v>
      </c>
      <c r="BC93" s="277">
        <v>41</v>
      </c>
      <c r="BD93" s="277">
        <v>30</v>
      </c>
      <c r="BE93" s="277">
        <v>41</v>
      </c>
      <c r="BF93" s="131"/>
      <c r="BG93" s="131"/>
      <c r="BH93" s="131"/>
    </row>
    <row r="94" spans="1:60" customFormat="1" hidden="1" x14ac:dyDescent="0.25">
      <c r="A94" s="1">
        <v>83</v>
      </c>
      <c r="B94" s="228" t="s">
        <v>81</v>
      </c>
      <c r="C94" s="226" t="s">
        <v>272</v>
      </c>
      <c r="D94" s="230">
        <v>5937</v>
      </c>
      <c r="E94" s="226" t="s">
        <v>84</v>
      </c>
      <c r="F94" s="227" t="s">
        <v>29</v>
      </c>
      <c r="G94" s="140">
        <f t="shared" si="22"/>
        <v>6825</v>
      </c>
      <c r="H94" s="140">
        <f t="shared" si="23"/>
        <v>725</v>
      </c>
      <c r="I94" s="131">
        <f t="shared" si="24"/>
        <v>4493</v>
      </c>
      <c r="J94" s="131">
        <f t="shared" si="25"/>
        <v>2332</v>
      </c>
      <c r="K94" s="131">
        <v>369</v>
      </c>
      <c r="L94" s="279">
        <v>356</v>
      </c>
      <c r="M94" s="131">
        <v>649</v>
      </c>
      <c r="N94" s="131">
        <v>319</v>
      </c>
      <c r="O94" s="131">
        <v>726</v>
      </c>
      <c r="P94" s="131">
        <v>2013</v>
      </c>
      <c r="Q94" s="131">
        <v>786</v>
      </c>
      <c r="R94" s="279">
        <v>487</v>
      </c>
      <c r="S94" s="279">
        <v>150</v>
      </c>
      <c r="T94" s="279">
        <v>439</v>
      </c>
      <c r="U94" s="279">
        <v>879</v>
      </c>
      <c r="V94" s="279">
        <v>377</v>
      </c>
      <c r="W94" s="142"/>
      <c r="X94" s="274">
        <v>294</v>
      </c>
      <c r="Y94" s="274">
        <v>261</v>
      </c>
      <c r="Z94" s="274">
        <v>245</v>
      </c>
      <c r="AA94" s="274">
        <v>279</v>
      </c>
      <c r="AB94" s="274">
        <v>291</v>
      </c>
      <c r="AC94" s="274">
        <v>324</v>
      </c>
      <c r="AD94" s="274">
        <v>326</v>
      </c>
      <c r="AE94" s="274">
        <v>352</v>
      </c>
      <c r="AF94" s="274">
        <v>368</v>
      </c>
      <c r="AG94" s="274">
        <v>369</v>
      </c>
      <c r="AH94" s="274">
        <v>315</v>
      </c>
      <c r="AI94" s="274">
        <v>283</v>
      </c>
      <c r="AJ94" s="274">
        <v>215</v>
      </c>
      <c r="AK94" s="274">
        <v>177</v>
      </c>
      <c r="AL94" s="274">
        <v>156</v>
      </c>
      <c r="AM94" s="274">
        <v>109</v>
      </c>
      <c r="AN94" s="274">
        <v>129</v>
      </c>
      <c r="AO94" s="277">
        <v>287</v>
      </c>
      <c r="AP94" s="277">
        <v>154</v>
      </c>
      <c r="AQ94" s="277">
        <v>116</v>
      </c>
      <c r="AR94" s="277">
        <v>144</v>
      </c>
      <c r="AS94" s="277">
        <v>191</v>
      </c>
      <c r="AT94" s="277">
        <v>184</v>
      </c>
      <c r="AU94" s="277">
        <v>190</v>
      </c>
      <c r="AV94" s="277">
        <v>158</v>
      </c>
      <c r="AW94" s="277">
        <v>173</v>
      </c>
      <c r="AX94" s="277">
        <v>140</v>
      </c>
      <c r="AY94" s="277">
        <v>124</v>
      </c>
      <c r="AZ94" s="277">
        <v>94</v>
      </c>
      <c r="BA94" s="277">
        <v>95</v>
      </c>
      <c r="BB94" s="277">
        <v>93</v>
      </c>
      <c r="BC94" s="277">
        <v>69</v>
      </c>
      <c r="BD94" s="277">
        <v>51</v>
      </c>
      <c r="BE94" s="277">
        <v>69</v>
      </c>
      <c r="BF94" s="131"/>
      <c r="BG94" s="131"/>
      <c r="BH94" s="131"/>
    </row>
    <row r="95" spans="1:60" customFormat="1" ht="15.75" hidden="1" thickBot="1" x14ac:dyDescent="0.3">
      <c r="A95" s="1">
        <v>84</v>
      </c>
      <c r="B95" s="228" t="s">
        <v>81</v>
      </c>
      <c r="C95" s="226" t="s">
        <v>272</v>
      </c>
      <c r="D95" s="230">
        <v>5938</v>
      </c>
      <c r="E95" s="226" t="s">
        <v>85</v>
      </c>
      <c r="F95" s="227" t="s">
        <v>48</v>
      </c>
      <c r="G95" s="140">
        <f t="shared" si="22"/>
        <v>6728</v>
      </c>
      <c r="H95" s="140">
        <f t="shared" si="23"/>
        <v>716</v>
      </c>
      <c r="I95" s="131">
        <f t="shared" si="24"/>
        <v>4436</v>
      </c>
      <c r="J95" s="131">
        <f t="shared" si="25"/>
        <v>2292</v>
      </c>
      <c r="K95" s="131">
        <v>364</v>
      </c>
      <c r="L95" s="279">
        <v>352</v>
      </c>
      <c r="M95" s="131">
        <v>644</v>
      </c>
      <c r="N95" s="131">
        <v>315</v>
      </c>
      <c r="O95" s="131">
        <v>717</v>
      </c>
      <c r="P95" s="131">
        <v>1985</v>
      </c>
      <c r="Q95" s="131">
        <v>775</v>
      </c>
      <c r="R95" s="279">
        <v>474</v>
      </c>
      <c r="S95" s="279">
        <v>149</v>
      </c>
      <c r="T95" s="279">
        <v>430</v>
      </c>
      <c r="U95" s="279">
        <v>867</v>
      </c>
      <c r="V95" s="279">
        <v>372</v>
      </c>
      <c r="W95" s="142"/>
      <c r="X95" s="274">
        <v>290</v>
      </c>
      <c r="Y95" s="274">
        <v>258</v>
      </c>
      <c r="Z95" s="274">
        <v>247</v>
      </c>
      <c r="AA95" s="274">
        <v>273</v>
      </c>
      <c r="AB95" s="274">
        <v>287</v>
      </c>
      <c r="AC95" s="274">
        <v>321</v>
      </c>
      <c r="AD95" s="274">
        <v>319</v>
      </c>
      <c r="AE95" s="274">
        <v>347</v>
      </c>
      <c r="AF95" s="274">
        <v>365</v>
      </c>
      <c r="AG95" s="274">
        <v>364</v>
      </c>
      <c r="AH95" s="274">
        <v>311</v>
      </c>
      <c r="AI95" s="274">
        <v>279</v>
      </c>
      <c r="AJ95" s="274">
        <v>213</v>
      </c>
      <c r="AK95" s="274">
        <v>174</v>
      </c>
      <c r="AL95" s="274">
        <v>154</v>
      </c>
      <c r="AM95" s="274">
        <v>107</v>
      </c>
      <c r="AN95" s="274">
        <v>127</v>
      </c>
      <c r="AO95" s="277">
        <v>283</v>
      </c>
      <c r="AP95" s="277">
        <v>151</v>
      </c>
      <c r="AQ95" s="277">
        <v>107</v>
      </c>
      <c r="AR95" s="277">
        <v>146</v>
      </c>
      <c r="AS95" s="277">
        <v>186</v>
      </c>
      <c r="AT95" s="277">
        <v>180</v>
      </c>
      <c r="AU95" s="277">
        <v>189</v>
      </c>
      <c r="AV95" s="277">
        <v>155</v>
      </c>
      <c r="AW95" s="277">
        <v>168</v>
      </c>
      <c r="AX95" s="277">
        <v>137</v>
      </c>
      <c r="AY95" s="277">
        <v>123</v>
      </c>
      <c r="AZ95" s="277">
        <v>95</v>
      </c>
      <c r="BA95" s="277">
        <v>93</v>
      </c>
      <c r="BB95" s="277">
        <v>92</v>
      </c>
      <c r="BC95" s="277">
        <v>68</v>
      </c>
      <c r="BD95" s="277">
        <v>50</v>
      </c>
      <c r="BE95" s="277">
        <v>69</v>
      </c>
      <c r="BF95" s="131"/>
      <c r="BG95" s="131"/>
      <c r="BH95" s="131"/>
    </row>
    <row r="96" spans="1:60" customFormat="1" ht="15.75" hidden="1" thickBot="1" x14ac:dyDescent="0.3">
      <c r="A96" s="3">
        <v>85</v>
      </c>
      <c r="B96" s="228" t="s">
        <v>81</v>
      </c>
      <c r="C96" s="226" t="s">
        <v>272</v>
      </c>
      <c r="D96" s="230">
        <v>5941</v>
      </c>
      <c r="E96" s="226" t="s">
        <v>88</v>
      </c>
      <c r="F96" s="227" t="s">
        <v>27</v>
      </c>
      <c r="G96" s="140">
        <f t="shared" si="22"/>
        <v>2432</v>
      </c>
      <c r="H96" s="140">
        <f t="shared" si="23"/>
        <v>258</v>
      </c>
      <c r="I96" s="131">
        <f t="shared" si="24"/>
        <v>1601</v>
      </c>
      <c r="J96" s="131">
        <f t="shared" si="25"/>
        <v>831</v>
      </c>
      <c r="K96" s="131">
        <v>132</v>
      </c>
      <c r="L96" s="279">
        <v>126</v>
      </c>
      <c r="M96" s="131">
        <v>232</v>
      </c>
      <c r="N96" s="131">
        <v>114</v>
      </c>
      <c r="O96" s="131">
        <v>258</v>
      </c>
      <c r="P96" s="131">
        <v>717</v>
      </c>
      <c r="Q96" s="131">
        <v>280</v>
      </c>
      <c r="R96" s="279">
        <v>172</v>
      </c>
      <c r="S96" s="279">
        <v>54</v>
      </c>
      <c r="T96" s="279">
        <v>157</v>
      </c>
      <c r="U96" s="279">
        <v>314</v>
      </c>
      <c r="V96" s="279">
        <v>134</v>
      </c>
      <c r="W96" s="144"/>
      <c r="X96" s="274">
        <v>105</v>
      </c>
      <c r="Y96" s="274">
        <v>93</v>
      </c>
      <c r="Z96" s="274">
        <v>88</v>
      </c>
      <c r="AA96" s="274">
        <v>99</v>
      </c>
      <c r="AB96" s="274">
        <v>104</v>
      </c>
      <c r="AC96" s="274">
        <v>115</v>
      </c>
      <c r="AD96" s="274">
        <v>116</v>
      </c>
      <c r="AE96" s="274">
        <v>126</v>
      </c>
      <c r="AF96" s="274">
        <v>131</v>
      </c>
      <c r="AG96" s="274">
        <v>131</v>
      </c>
      <c r="AH96" s="274">
        <v>112</v>
      </c>
      <c r="AI96" s="274">
        <v>101</v>
      </c>
      <c r="AJ96" s="274">
        <v>77</v>
      </c>
      <c r="AK96" s="274">
        <v>63</v>
      </c>
      <c r="AL96" s="274">
        <v>55</v>
      </c>
      <c r="AM96" s="274">
        <v>39</v>
      </c>
      <c r="AN96" s="274">
        <v>46</v>
      </c>
      <c r="AO96" s="277">
        <v>102</v>
      </c>
      <c r="AP96" s="277">
        <v>54</v>
      </c>
      <c r="AQ96" s="277">
        <v>41</v>
      </c>
      <c r="AR96" s="277">
        <v>52</v>
      </c>
      <c r="AS96" s="277">
        <v>68</v>
      </c>
      <c r="AT96" s="277">
        <v>66</v>
      </c>
      <c r="AU96" s="277">
        <v>68</v>
      </c>
      <c r="AV96" s="277">
        <v>56</v>
      </c>
      <c r="AW96" s="277">
        <v>62</v>
      </c>
      <c r="AX96" s="277">
        <v>50</v>
      </c>
      <c r="AY96" s="277">
        <v>45</v>
      </c>
      <c r="AZ96" s="277">
        <v>33</v>
      </c>
      <c r="BA96" s="277">
        <v>33</v>
      </c>
      <c r="BB96" s="277">
        <v>33</v>
      </c>
      <c r="BC96" s="277">
        <v>25</v>
      </c>
      <c r="BD96" s="277">
        <v>18</v>
      </c>
      <c r="BE96" s="277">
        <v>25</v>
      </c>
      <c r="BF96" s="131"/>
      <c r="BG96" s="131"/>
      <c r="BH96" s="131"/>
    </row>
    <row r="97" spans="1:94" customFormat="1" hidden="1" x14ac:dyDescent="0.25">
      <c r="A97" s="1">
        <v>86</v>
      </c>
      <c r="B97" s="228" t="s">
        <v>81</v>
      </c>
      <c r="C97" s="226" t="s">
        <v>272</v>
      </c>
      <c r="D97" s="230">
        <v>5940</v>
      </c>
      <c r="E97" s="226" t="s">
        <v>87</v>
      </c>
      <c r="F97" s="227" t="s">
        <v>27</v>
      </c>
      <c r="G97" s="140">
        <f t="shared" si="22"/>
        <v>5610</v>
      </c>
      <c r="H97" s="140">
        <f t="shared" si="23"/>
        <v>597</v>
      </c>
      <c r="I97" s="131">
        <f t="shared" si="24"/>
        <v>3694</v>
      </c>
      <c r="J97" s="131">
        <f t="shared" si="25"/>
        <v>1916</v>
      </c>
      <c r="K97" s="131">
        <v>303</v>
      </c>
      <c r="L97" s="279">
        <v>294</v>
      </c>
      <c r="M97" s="131">
        <v>533</v>
      </c>
      <c r="N97" s="131">
        <v>264</v>
      </c>
      <c r="O97" s="131">
        <v>597</v>
      </c>
      <c r="P97" s="131">
        <v>1655</v>
      </c>
      <c r="Q97" s="131">
        <v>645</v>
      </c>
      <c r="R97" s="279">
        <v>403</v>
      </c>
      <c r="S97" s="279">
        <v>122</v>
      </c>
      <c r="T97" s="279">
        <v>359</v>
      </c>
      <c r="U97" s="279">
        <v>721</v>
      </c>
      <c r="V97" s="279">
        <v>311</v>
      </c>
      <c r="W97" s="147"/>
      <c r="X97" s="274">
        <v>242</v>
      </c>
      <c r="Y97" s="274">
        <v>213</v>
      </c>
      <c r="Z97" s="274">
        <v>203</v>
      </c>
      <c r="AA97" s="274">
        <v>231</v>
      </c>
      <c r="AB97" s="274">
        <v>239</v>
      </c>
      <c r="AC97" s="274">
        <v>266</v>
      </c>
      <c r="AD97" s="274">
        <v>268</v>
      </c>
      <c r="AE97" s="274">
        <v>290</v>
      </c>
      <c r="AF97" s="274">
        <v>303</v>
      </c>
      <c r="AG97" s="274">
        <v>303</v>
      </c>
      <c r="AH97" s="274">
        <v>259</v>
      </c>
      <c r="AI97" s="274">
        <v>232</v>
      </c>
      <c r="AJ97" s="274">
        <v>177</v>
      </c>
      <c r="AK97" s="274">
        <v>145</v>
      </c>
      <c r="AL97" s="274">
        <v>128</v>
      </c>
      <c r="AM97" s="274">
        <v>89</v>
      </c>
      <c r="AN97" s="274">
        <v>106</v>
      </c>
      <c r="AO97" s="277">
        <v>236</v>
      </c>
      <c r="AP97" s="277">
        <v>130</v>
      </c>
      <c r="AQ97" s="277">
        <v>94</v>
      </c>
      <c r="AR97" s="277">
        <v>116</v>
      </c>
      <c r="AS97" s="277">
        <v>157</v>
      </c>
      <c r="AT97" s="277">
        <v>151</v>
      </c>
      <c r="AU97" s="277">
        <v>156</v>
      </c>
      <c r="AV97" s="277">
        <v>129</v>
      </c>
      <c r="AW97" s="277">
        <v>141</v>
      </c>
      <c r="AX97" s="277">
        <v>115</v>
      </c>
      <c r="AY97" s="277">
        <v>102</v>
      </c>
      <c r="AZ97" s="277">
        <v>78</v>
      </c>
      <c r="BA97" s="277">
        <v>77</v>
      </c>
      <c r="BB97" s="277">
        <v>77</v>
      </c>
      <c r="BC97" s="277">
        <v>57</v>
      </c>
      <c r="BD97" s="277">
        <v>43</v>
      </c>
      <c r="BE97" s="277">
        <v>57</v>
      </c>
      <c r="BF97" s="131"/>
      <c r="BG97" s="131"/>
      <c r="BH97" s="131"/>
      <c r="BI97" s="99"/>
    </row>
    <row r="98" spans="1:94" customFormat="1" hidden="1" x14ac:dyDescent="0.25">
      <c r="A98" s="1">
        <v>87</v>
      </c>
      <c r="B98" s="228" t="s">
        <v>81</v>
      </c>
      <c r="C98" s="226" t="s">
        <v>272</v>
      </c>
      <c r="D98" s="230">
        <v>5939</v>
      </c>
      <c r="E98" s="226" t="s">
        <v>86</v>
      </c>
      <c r="F98" s="227" t="s">
        <v>27</v>
      </c>
      <c r="G98" s="140">
        <f t="shared" si="22"/>
        <v>1336</v>
      </c>
      <c r="H98" s="140">
        <f t="shared" si="23"/>
        <v>142</v>
      </c>
      <c r="I98" s="131">
        <f t="shared" si="24"/>
        <v>879</v>
      </c>
      <c r="J98" s="131">
        <f t="shared" si="25"/>
        <v>457</v>
      </c>
      <c r="K98" s="131">
        <v>73</v>
      </c>
      <c r="L98" s="279">
        <v>69</v>
      </c>
      <c r="M98" s="131">
        <v>127</v>
      </c>
      <c r="N98" s="131">
        <v>63</v>
      </c>
      <c r="O98" s="131">
        <v>142</v>
      </c>
      <c r="P98" s="131">
        <v>394</v>
      </c>
      <c r="Q98" s="131">
        <v>153</v>
      </c>
      <c r="R98" s="279">
        <v>95</v>
      </c>
      <c r="S98" s="279">
        <v>29</v>
      </c>
      <c r="T98" s="279">
        <v>85</v>
      </c>
      <c r="U98" s="279">
        <v>173</v>
      </c>
      <c r="V98" s="279">
        <v>75</v>
      </c>
      <c r="W98" s="142"/>
      <c r="X98" s="274">
        <v>58</v>
      </c>
      <c r="Y98" s="274">
        <v>51</v>
      </c>
      <c r="Z98" s="274">
        <v>47</v>
      </c>
      <c r="AA98" s="274">
        <v>56</v>
      </c>
      <c r="AB98" s="274">
        <v>57</v>
      </c>
      <c r="AC98" s="274">
        <v>63</v>
      </c>
      <c r="AD98" s="274">
        <v>64</v>
      </c>
      <c r="AE98" s="274">
        <v>69</v>
      </c>
      <c r="AF98" s="274">
        <v>72</v>
      </c>
      <c r="AG98" s="274">
        <v>72</v>
      </c>
      <c r="AH98" s="274">
        <v>62</v>
      </c>
      <c r="AI98" s="274">
        <v>55</v>
      </c>
      <c r="AJ98" s="274">
        <v>42</v>
      </c>
      <c r="AK98" s="274">
        <v>35</v>
      </c>
      <c r="AL98" s="274">
        <v>30</v>
      </c>
      <c r="AM98" s="274">
        <v>21</v>
      </c>
      <c r="AN98" s="274">
        <v>25</v>
      </c>
      <c r="AO98" s="277">
        <v>56</v>
      </c>
      <c r="AP98" s="277">
        <v>30</v>
      </c>
      <c r="AQ98" s="277">
        <v>24</v>
      </c>
      <c r="AR98" s="277">
        <v>26</v>
      </c>
      <c r="AS98" s="277">
        <v>37</v>
      </c>
      <c r="AT98" s="277">
        <v>36</v>
      </c>
      <c r="AU98" s="277">
        <v>37</v>
      </c>
      <c r="AV98" s="277">
        <v>31</v>
      </c>
      <c r="AW98" s="277">
        <v>34</v>
      </c>
      <c r="AX98" s="277">
        <v>28</v>
      </c>
      <c r="AY98" s="277">
        <v>24</v>
      </c>
      <c r="AZ98" s="277">
        <v>19</v>
      </c>
      <c r="BA98" s="277">
        <v>19</v>
      </c>
      <c r="BB98" s="277">
        <v>18</v>
      </c>
      <c r="BC98" s="277">
        <v>14</v>
      </c>
      <c r="BD98" s="277">
        <v>10</v>
      </c>
      <c r="BE98" s="277">
        <v>14</v>
      </c>
      <c r="BF98" s="131"/>
      <c r="BG98" s="131"/>
      <c r="BH98" s="131"/>
      <c r="BI98" s="99"/>
    </row>
    <row r="99" spans="1:94" customFormat="1" ht="15.75" hidden="1" thickBot="1" x14ac:dyDescent="0.3">
      <c r="A99" s="1">
        <v>88</v>
      </c>
      <c r="B99" s="228" t="s">
        <v>20</v>
      </c>
      <c r="C99" s="226" t="s">
        <v>272</v>
      </c>
      <c r="D99" s="230">
        <v>5944</v>
      </c>
      <c r="E99" s="226" t="s">
        <v>91</v>
      </c>
      <c r="F99" s="227" t="s">
        <v>29</v>
      </c>
      <c r="G99" s="140">
        <f t="shared" si="22"/>
        <v>12288</v>
      </c>
      <c r="H99" s="140">
        <f t="shared" si="23"/>
        <v>1060</v>
      </c>
      <c r="I99" s="131">
        <f t="shared" si="24"/>
        <v>7706</v>
      </c>
      <c r="J99" s="131">
        <f t="shared" si="25"/>
        <v>4582</v>
      </c>
      <c r="K99" s="131">
        <v>544</v>
      </c>
      <c r="L99" s="279">
        <v>516</v>
      </c>
      <c r="M99" s="131">
        <v>1193</v>
      </c>
      <c r="N99" s="131">
        <v>645</v>
      </c>
      <c r="O99" s="131">
        <v>1553</v>
      </c>
      <c r="P99" s="131">
        <v>3311</v>
      </c>
      <c r="Q99" s="131">
        <v>1004</v>
      </c>
      <c r="R99" s="279">
        <v>624</v>
      </c>
      <c r="S99" s="279">
        <v>219</v>
      </c>
      <c r="T99" s="279">
        <v>590</v>
      </c>
      <c r="U99" s="279">
        <v>2012</v>
      </c>
      <c r="V99" s="279">
        <v>1137</v>
      </c>
      <c r="W99" s="142"/>
      <c r="X99" s="274">
        <v>436</v>
      </c>
      <c r="Y99" s="274">
        <v>542</v>
      </c>
      <c r="Z99" s="274">
        <v>533</v>
      </c>
      <c r="AA99" s="274">
        <v>565</v>
      </c>
      <c r="AB99" s="274">
        <v>611</v>
      </c>
      <c r="AC99" s="274">
        <v>704</v>
      </c>
      <c r="AD99" s="274">
        <v>680</v>
      </c>
      <c r="AE99" s="274">
        <v>651</v>
      </c>
      <c r="AF99" s="274">
        <v>596</v>
      </c>
      <c r="AG99" s="274">
        <v>510</v>
      </c>
      <c r="AH99" s="274">
        <v>456</v>
      </c>
      <c r="AI99" s="274">
        <v>418</v>
      </c>
      <c r="AJ99" s="274">
        <v>309</v>
      </c>
      <c r="AK99" s="274">
        <v>242</v>
      </c>
      <c r="AL99" s="274">
        <v>183</v>
      </c>
      <c r="AM99" s="274">
        <v>124</v>
      </c>
      <c r="AN99" s="274">
        <v>146</v>
      </c>
      <c r="AO99" s="277">
        <v>417</v>
      </c>
      <c r="AP99" s="277">
        <v>165</v>
      </c>
      <c r="AQ99" s="277">
        <v>131</v>
      </c>
      <c r="AR99" s="277">
        <v>213</v>
      </c>
      <c r="AS99" s="277">
        <v>276</v>
      </c>
      <c r="AT99" s="277">
        <v>231</v>
      </c>
      <c r="AU99" s="277">
        <v>269</v>
      </c>
      <c r="AV99" s="277">
        <v>287</v>
      </c>
      <c r="AW99" s="277">
        <v>400</v>
      </c>
      <c r="AX99" s="277">
        <v>427</v>
      </c>
      <c r="AY99" s="277">
        <v>353</v>
      </c>
      <c r="AZ99" s="277">
        <v>276</v>
      </c>
      <c r="BA99" s="277">
        <v>261</v>
      </c>
      <c r="BB99" s="277">
        <v>254</v>
      </c>
      <c r="BC99" s="277">
        <v>231</v>
      </c>
      <c r="BD99" s="277">
        <v>171</v>
      </c>
      <c r="BE99" s="277">
        <v>220</v>
      </c>
      <c r="BF99" s="131"/>
      <c r="BG99" s="131"/>
      <c r="BH99" s="131"/>
      <c r="BI99" s="99"/>
    </row>
    <row r="100" spans="1:94" customFormat="1" ht="15.75" hidden="1" thickBot="1" x14ac:dyDescent="0.3">
      <c r="A100" s="3">
        <v>89</v>
      </c>
      <c r="B100" s="166" t="s">
        <v>0</v>
      </c>
      <c r="C100" s="167" t="s">
        <v>269</v>
      </c>
      <c r="D100" s="144" t="s">
        <v>1</v>
      </c>
      <c r="E100" s="144" t="s">
        <v>263</v>
      </c>
      <c r="F100" s="145"/>
      <c r="G100" s="275">
        <f>SUM(G101:G108)</f>
        <v>213195</v>
      </c>
      <c r="H100" s="275">
        <f>SUM(H101:H108)</f>
        <v>12953</v>
      </c>
      <c r="I100" s="275">
        <f>SUM(I101:I108)</f>
        <v>94272</v>
      </c>
      <c r="J100" s="275">
        <f>SUM(J101:J108)</f>
        <v>118923</v>
      </c>
      <c r="K100" s="275">
        <v>6649</v>
      </c>
      <c r="L100" s="275">
        <v>6304</v>
      </c>
      <c r="M100" s="275">
        <v>14582</v>
      </c>
      <c r="N100" s="275">
        <v>7891</v>
      </c>
      <c r="O100" s="275">
        <v>19005</v>
      </c>
      <c r="P100" s="275">
        <v>40515</v>
      </c>
      <c r="Q100" s="275">
        <v>12279</v>
      </c>
      <c r="R100" s="275">
        <v>15622</v>
      </c>
      <c r="S100" s="275">
        <v>9238</v>
      </c>
      <c r="T100" s="275">
        <v>24122</v>
      </c>
      <c r="U100" s="275">
        <v>52589</v>
      </c>
      <c r="V100" s="275">
        <v>17352</v>
      </c>
      <c r="W100" s="142"/>
      <c r="X100" s="275">
        <v>5327</v>
      </c>
      <c r="Y100" s="275">
        <v>6628</v>
      </c>
      <c r="Z100" s="275">
        <v>6508</v>
      </c>
      <c r="AA100" s="275">
        <v>6922</v>
      </c>
      <c r="AB100" s="275">
        <v>7481</v>
      </c>
      <c r="AC100" s="275">
        <v>8612</v>
      </c>
      <c r="AD100" s="275">
        <v>8322</v>
      </c>
      <c r="AE100" s="275">
        <v>7961</v>
      </c>
      <c r="AF100" s="275">
        <v>7294</v>
      </c>
      <c r="AG100" s="275">
        <v>6244</v>
      </c>
      <c r="AH100" s="275">
        <v>5585</v>
      </c>
      <c r="AI100" s="275">
        <v>5109</v>
      </c>
      <c r="AJ100" s="275">
        <v>3780</v>
      </c>
      <c r="AK100" s="275">
        <v>2956</v>
      </c>
      <c r="AL100" s="275">
        <v>2242</v>
      </c>
      <c r="AM100" s="275">
        <v>1514</v>
      </c>
      <c r="AN100" s="275">
        <v>1787</v>
      </c>
      <c r="AO100" s="275">
        <v>5096</v>
      </c>
      <c r="AP100" s="275">
        <v>7398</v>
      </c>
      <c r="AQ100" s="275">
        <v>7751</v>
      </c>
      <c r="AR100" s="275">
        <v>8074</v>
      </c>
      <c r="AS100" s="275">
        <v>9760</v>
      </c>
      <c r="AT100" s="275">
        <v>10903</v>
      </c>
      <c r="AU100" s="275">
        <v>9767</v>
      </c>
      <c r="AV100" s="275">
        <v>10209</v>
      </c>
      <c r="AW100" s="275">
        <v>9846</v>
      </c>
      <c r="AX100" s="275">
        <v>8621</v>
      </c>
      <c r="AY100" s="275">
        <v>7820</v>
      </c>
      <c r="AZ100" s="275">
        <v>6326</v>
      </c>
      <c r="BA100" s="275">
        <v>5103</v>
      </c>
      <c r="BB100" s="275">
        <v>4140</v>
      </c>
      <c r="BC100" s="275">
        <v>3197</v>
      </c>
      <c r="BD100" s="275">
        <v>2204</v>
      </c>
      <c r="BE100" s="275">
        <v>2708</v>
      </c>
      <c r="BF100" s="131"/>
      <c r="BG100" s="131"/>
      <c r="BH100" s="131"/>
      <c r="BI100" s="99"/>
    </row>
    <row r="101" spans="1:94" customFormat="1" hidden="1" x14ac:dyDescent="0.25">
      <c r="A101" s="1">
        <v>90</v>
      </c>
      <c r="B101" s="146" t="s">
        <v>20</v>
      </c>
      <c r="C101" s="147" t="s">
        <v>263</v>
      </c>
      <c r="D101" s="158">
        <v>5897</v>
      </c>
      <c r="E101" s="147" t="s">
        <v>104</v>
      </c>
      <c r="F101" s="148" t="s">
        <v>29</v>
      </c>
      <c r="G101" s="140">
        <f t="shared" ref="G101:G108" si="26">+I101+J101</f>
        <v>49502</v>
      </c>
      <c r="H101" s="140">
        <f t="shared" ref="H101:H108" si="27">+K101+L101</f>
        <v>3008</v>
      </c>
      <c r="I101" s="131">
        <f t="shared" ref="I101:I108" si="28">SUM(M101:Q101)</f>
        <v>21892</v>
      </c>
      <c r="J101" s="131">
        <f t="shared" ref="J101:J108" si="29">SUM(R101:V101)</f>
        <v>27610</v>
      </c>
      <c r="K101" s="131">
        <v>1544</v>
      </c>
      <c r="L101" s="279">
        <v>1464</v>
      </c>
      <c r="M101" s="131">
        <v>3387</v>
      </c>
      <c r="N101" s="131">
        <v>1833</v>
      </c>
      <c r="O101" s="131">
        <v>4412</v>
      </c>
      <c r="P101" s="131">
        <v>9408</v>
      </c>
      <c r="Q101" s="131">
        <v>2852</v>
      </c>
      <c r="R101" s="279">
        <v>3625</v>
      </c>
      <c r="S101" s="279">
        <v>2145</v>
      </c>
      <c r="T101" s="279">
        <v>5603</v>
      </c>
      <c r="U101" s="279">
        <v>12210</v>
      </c>
      <c r="V101" s="279">
        <v>4027</v>
      </c>
      <c r="W101" s="142"/>
      <c r="X101" s="274">
        <v>1237</v>
      </c>
      <c r="Y101" s="274">
        <v>1540</v>
      </c>
      <c r="Z101" s="274">
        <v>1512</v>
      </c>
      <c r="AA101" s="274">
        <v>1607</v>
      </c>
      <c r="AB101" s="274">
        <v>1737</v>
      </c>
      <c r="AC101" s="274">
        <v>1999</v>
      </c>
      <c r="AD101" s="274">
        <v>1932</v>
      </c>
      <c r="AE101" s="274">
        <v>1849</v>
      </c>
      <c r="AF101" s="274">
        <v>1694</v>
      </c>
      <c r="AG101" s="274">
        <v>1450</v>
      </c>
      <c r="AH101" s="274">
        <v>1297</v>
      </c>
      <c r="AI101" s="274">
        <v>1186</v>
      </c>
      <c r="AJ101" s="274">
        <v>878</v>
      </c>
      <c r="AK101" s="274">
        <v>686</v>
      </c>
      <c r="AL101" s="274">
        <v>521</v>
      </c>
      <c r="AM101" s="274">
        <v>352</v>
      </c>
      <c r="AN101" s="274">
        <v>415</v>
      </c>
      <c r="AO101" s="277">
        <v>1183</v>
      </c>
      <c r="AP101" s="277">
        <v>1716</v>
      </c>
      <c r="AQ101" s="277">
        <v>1797</v>
      </c>
      <c r="AR101" s="277">
        <v>1879</v>
      </c>
      <c r="AS101" s="277">
        <v>2266</v>
      </c>
      <c r="AT101" s="277">
        <v>2532</v>
      </c>
      <c r="AU101" s="277">
        <v>2269</v>
      </c>
      <c r="AV101" s="277">
        <v>2369</v>
      </c>
      <c r="AW101" s="277">
        <v>2286</v>
      </c>
      <c r="AX101" s="277">
        <v>2002</v>
      </c>
      <c r="AY101" s="277">
        <v>1814</v>
      </c>
      <c r="AZ101" s="277">
        <v>1470</v>
      </c>
      <c r="BA101" s="277">
        <v>1183</v>
      </c>
      <c r="BB101" s="277">
        <v>962</v>
      </c>
      <c r="BC101" s="277">
        <v>742</v>
      </c>
      <c r="BD101" s="277">
        <v>511</v>
      </c>
      <c r="BE101" s="277">
        <v>629</v>
      </c>
      <c r="BF101" s="131"/>
      <c r="BG101" s="131"/>
      <c r="BH101" s="131"/>
      <c r="BI101" s="99"/>
    </row>
    <row r="102" spans="1:94" ht="10.5" hidden="1" customHeight="1" x14ac:dyDescent="0.25">
      <c r="A102" s="1">
        <v>91</v>
      </c>
      <c r="B102" s="228" t="s">
        <v>20</v>
      </c>
      <c r="C102" s="226" t="s">
        <v>263</v>
      </c>
      <c r="D102" s="230">
        <v>5901</v>
      </c>
      <c r="E102" s="226" t="s">
        <v>108</v>
      </c>
      <c r="F102" s="227" t="s">
        <v>27</v>
      </c>
      <c r="G102" s="140">
        <f t="shared" si="26"/>
        <v>16181</v>
      </c>
      <c r="H102" s="140">
        <f t="shared" si="27"/>
        <v>982</v>
      </c>
      <c r="I102" s="131">
        <f t="shared" si="28"/>
        <v>7154</v>
      </c>
      <c r="J102" s="131">
        <f t="shared" si="29"/>
        <v>9027</v>
      </c>
      <c r="K102" s="131">
        <v>504</v>
      </c>
      <c r="L102" s="279">
        <v>478</v>
      </c>
      <c r="M102" s="131">
        <v>1105</v>
      </c>
      <c r="N102" s="131">
        <v>598</v>
      </c>
      <c r="O102" s="131">
        <v>1443</v>
      </c>
      <c r="P102" s="131">
        <v>3076</v>
      </c>
      <c r="Q102" s="131">
        <v>932</v>
      </c>
      <c r="R102" s="279">
        <v>1187</v>
      </c>
      <c r="S102" s="279">
        <v>702</v>
      </c>
      <c r="T102" s="279">
        <v>1830</v>
      </c>
      <c r="U102" s="279">
        <v>3991</v>
      </c>
      <c r="V102" s="279">
        <v>1317</v>
      </c>
      <c r="W102" s="142"/>
      <c r="X102" s="274">
        <v>404</v>
      </c>
      <c r="Y102" s="274">
        <v>502</v>
      </c>
      <c r="Z102" s="274">
        <v>493</v>
      </c>
      <c r="AA102" s="274">
        <v>525</v>
      </c>
      <c r="AB102" s="274">
        <v>568</v>
      </c>
      <c r="AC102" s="274">
        <v>654</v>
      </c>
      <c r="AD102" s="274">
        <v>632</v>
      </c>
      <c r="AE102" s="274">
        <v>604</v>
      </c>
      <c r="AF102" s="274">
        <v>554</v>
      </c>
      <c r="AG102" s="274">
        <v>474</v>
      </c>
      <c r="AH102" s="274">
        <v>424</v>
      </c>
      <c r="AI102" s="274">
        <v>388</v>
      </c>
      <c r="AJ102" s="274">
        <v>287</v>
      </c>
      <c r="AK102" s="274">
        <v>224</v>
      </c>
      <c r="AL102" s="274">
        <v>170</v>
      </c>
      <c r="AM102" s="274">
        <v>115</v>
      </c>
      <c r="AN102" s="274">
        <v>136</v>
      </c>
      <c r="AO102" s="277">
        <v>386</v>
      </c>
      <c r="AP102" s="277">
        <v>563</v>
      </c>
      <c r="AQ102" s="277">
        <v>590</v>
      </c>
      <c r="AR102" s="277">
        <v>612</v>
      </c>
      <c r="AS102" s="277">
        <v>741</v>
      </c>
      <c r="AT102" s="277">
        <v>827</v>
      </c>
      <c r="AU102" s="277">
        <v>741</v>
      </c>
      <c r="AV102" s="277">
        <v>775</v>
      </c>
      <c r="AW102" s="277">
        <v>747</v>
      </c>
      <c r="AX102" s="277">
        <v>654</v>
      </c>
      <c r="AY102" s="277">
        <v>594</v>
      </c>
      <c r="AZ102" s="277">
        <v>480</v>
      </c>
      <c r="BA102" s="277">
        <v>387</v>
      </c>
      <c r="BB102" s="277">
        <v>315</v>
      </c>
      <c r="BC102" s="277">
        <v>243</v>
      </c>
      <c r="BD102" s="277">
        <v>167</v>
      </c>
      <c r="BE102" s="277">
        <v>205</v>
      </c>
      <c r="BF102" s="131"/>
      <c r="BG102" s="131"/>
      <c r="BH102" s="131"/>
    </row>
    <row r="103" spans="1:94" hidden="1" x14ac:dyDescent="0.25">
      <c r="A103" s="1">
        <v>92</v>
      </c>
      <c r="B103" s="228" t="s">
        <v>20</v>
      </c>
      <c r="C103" s="226" t="s">
        <v>263</v>
      </c>
      <c r="D103" s="230">
        <v>5898</v>
      </c>
      <c r="E103" s="226" t="s">
        <v>105</v>
      </c>
      <c r="F103" s="227" t="s">
        <v>29</v>
      </c>
      <c r="G103" s="140">
        <f t="shared" si="26"/>
        <v>18659</v>
      </c>
      <c r="H103" s="140">
        <f t="shared" si="27"/>
        <v>1134</v>
      </c>
      <c r="I103" s="131">
        <f t="shared" si="28"/>
        <v>8250</v>
      </c>
      <c r="J103" s="131">
        <f t="shared" si="29"/>
        <v>10409</v>
      </c>
      <c r="K103" s="131">
        <v>583</v>
      </c>
      <c r="L103" s="279">
        <v>551</v>
      </c>
      <c r="M103" s="131">
        <v>1277</v>
      </c>
      <c r="N103" s="131">
        <v>690</v>
      </c>
      <c r="O103" s="131">
        <v>1664</v>
      </c>
      <c r="P103" s="131">
        <v>3545</v>
      </c>
      <c r="Q103" s="131">
        <v>1074</v>
      </c>
      <c r="R103" s="279">
        <v>1367</v>
      </c>
      <c r="S103" s="279">
        <v>809</v>
      </c>
      <c r="T103" s="279">
        <v>2111</v>
      </c>
      <c r="U103" s="279">
        <v>4603</v>
      </c>
      <c r="V103" s="279">
        <v>1519</v>
      </c>
      <c r="W103" s="142"/>
      <c r="X103" s="274">
        <v>467</v>
      </c>
      <c r="Y103" s="274">
        <v>581</v>
      </c>
      <c r="Z103" s="274">
        <v>568</v>
      </c>
      <c r="AA103" s="274">
        <v>606</v>
      </c>
      <c r="AB103" s="274">
        <v>655</v>
      </c>
      <c r="AC103" s="274">
        <v>754</v>
      </c>
      <c r="AD103" s="274">
        <v>728</v>
      </c>
      <c r="AE103" s="274">
        <v>697</v>
      </c>
      <c r="AF103" s="274">
        <v>638</v>
      </c>
      <c r="AG103" s="274">
        <v>546</v>
      </c>
      <c r="AH103" s="274">
        <v>489</v>
      </c>
      <c r="AI103" s="274">
        <v>447</v>
      </c>
      <c r="AJ103" s="274">
        <v>331</v>
      </c>
      <c r="AK103" s="274">
        <v>259</v>
      </c>
      <c r="AL103" s="274">
        <v>196</v>
      </c>
      <c r="AM103" s="274">
        <v>132</v>
      </c>
      <c r="AN103" s="274">
        <v>156</v>
      </c>
      <c r="AO103" s="277">
        <v>446</v>
      </c>
      <c r="AP103" s="277">
        <v>647</v>
      </c>
      <c r="AQ103" s="277">
        <v>680</v>
      </c>
      <c r="AR103" s="277">
        <v>706</v>
      </c>
      <c r="AS103" s="277">
        <v>854</v>
      </c>
      <c r="AT103" s="277">
        <v>954</v>
      </c>
      <c r="AU103" s="277">
        <v>855</v>
      </c>
      <c r="AV103" s="277">
        <v>893</v>
      </c>
      <c r="AW103" s="277">
        <v>862</v>
      </c>
      <c r="AX103" s="277">
        <v>755</v>
      </c>
      <c r="AY103" s="277">
        <v>684</v>
      </c>
      <c r="AZ103" s="277">
        <v>554</v>
      </c>
      <c r="BA103" s="277">
        <v>447</v>
      </c>
      <c r="BB103" s="277">
        <v>362</v>
      </c>
      <c r="BC103" s="277">
        <v>280</v>
      </c>
      <c r="BD103" s="277">
        <v>193</v>
      </c>
      <c r="BE103" s="277">
        <v>237</v>
      </c>
      <c r="BF103" s="131"/>
      <c r="BG103" s="131"/>
      <c r="BH103" s="131"/>
    </row>
    <row r="104" spans="1:94" ht="15.75" hidden="1" thickBot="1" x14ac:dyDescent="0.3">
      <c r="A104" s="3">
        <v>93</v>
      </c>
      <c r="B104" s="228" t="s">
        <v>20</v>
      </c>
      <c r="C104" s="226" t="s">
        <v>263</v>
      </c>
      <c r="D104" s="230">
        <v>5902</v>
      </c>
      <c r="E104" s="226" t="s">
        <v>109</v>
      </c>
      <c r="F104" s="227" t="s">
        <v>29</v>
      </c>
      <c r="G104" s="140">
        <f t="shared" si="26"/>
        <v>19416</v>
      </c>
      <c r="H104" s="140">
        <f t="shared" si="27"/>
        <v>1179</v>
      </c>
      <c r="I104" s="131">
        <f t="shared" si="28"/>
        <v>8584</v>
      </c>
      <c r="J104" s="131">
        <f t="shared" si="29"/>
        <v>10832</v>
      </c>
      <c r="K104" s="131">
        <v>605</v>
      </c>
      <c r="L104" s="279">
        <v>574</v>
      </c>
      <c r="M104" s="131">
        <v>1327</v>
      </c>
      <c r="N104" s="131">
        <v>719</v>
      </c>
      <c r="O104" s="131">
        <v>1730</v>
      </c>
      <c r="P104" s="131">
        <v>3690</v>
      </c>
      <c r="Q104" s="131">
        <v>1118</v>
      </c>
      <c r="R104" s="279">
        <v>1423</v>
      </c>
      <c r="S104" s="279">
        <v>842</v>
      </c>
      <c r="T104" s="279">
        <v>2197</v>
      </c>
      <c r="U104" s="279">
        <v>4789</v>
      </c>
      <c r="V104" s="279">
        <v>1581</v>
      </c>
      <c r="W104" s="150"/>
      <c r="X104" s="274">
        <v>485</v>
      </c>
      <c r="Y104" s="274">
        <v>603</v>
      </c>
      <c r="Z104" s="274">
        <v>593</v>
      </c>
      <c r="AA104" s="274">
        <v>630</v>
      </c>
      <c r="AB104" s="274">
        <v>681</v>
      </c>
      <c r="AC104" s="274">
        <v>784</v>
      </c>
      <c r="AD104" s="274">
        <v>758</v>
      </c>
      <c r="AE104" s="274">
        <v>725</v>
      </c>
      <c r="AF104" s="274">
        <v>664</v>
      </c>
      <c r="AG104" s="274">
        <v>569</v>
      </c>
      <c r="AH104" s="274">
        <v>509</v>
      </c>
      <c r="AI104" s="274">
        <v>465</v>
      </c>
      <c r="AJ104" s="274">
        <v>344</v>
      </c>
      <c r="AK104" s="274">
        <v>269</v>
      </c>
      <c r="AL104" s="274">
        <v>204</v>
      </c>
      <c r="AM104" s="274">
        <v>138</v>
      </c>
      <c r="AN104" s="274">
        <v>163</v>
      </c>
      <c r="AO104" s="277">
        <v>464</v>
      </c>
      <c r="AP104" s="277">
        <v>673</v>
      </c>
      <c r="AQ104" s="277">
        <v>707</v>
      </c>
      <c r="AR104" s="277">
        <v>736</v>
      </c>
      <c r="AS104" s="277">
        <v>889</v>
      </c>
      <c r="AT104" s="277">
        <v>993</v>
      </c>
      <c r="AU104" s="277">
        <v>889</v>
      </c>
      <c r="AV104" s="277">
        <v>930</v>
      </c>
      <c r="AW104" s="277">
        <v>897</v>
      </c>
      <c r="AX104" s="277">
        <v>785</v>
      </c>
      <c r="AY104" s="277">
        <v>712</v>
      </c>
      <c r="AZ104" s="277">
        <v>576</v>
      </c>
      <c r="BA104" s="277">
        <v>465</v>
      </c>
      <c r="BB104" s="277">
        <v>377</v>
      </c>
      <c r="BC104" s="277">
        <v>291</v>
      </c>
      <c r="BD104" s="277">
        <v>201</v>
      </c>
      <c r="BE104" s="277">
        <v>247</v>
      </c>
      <c r="BF104" s="131"/>
      <c r="BG104" s="131"/>
      <c r="BH104" s="131"/>
      <c r="CN104" s="11"/>
      <c r="CO104" s="11"/>
      <c r="CP104" s="11"/>
    </row>
    <row r="105" spans="1:94" hidden="1" x14ac:dyDescent="0.25">
      <c r="A105" s="1">
        <v>94</v>
      </c>
      <c r="B105" s="228" t="s">
        <v>20</v>
      </c>
      <c r="C105" s="226" t="s">
        <v>263</v>
      </c>
      <c r="D105" s="230">
        <v>5900</v>
      </c>
      <c r="E105" s="226" t="s">
        <v>107</v>
      </c>
      <c r="F105" s="227" t="s">
        <v>29</v>
      </c>
      <c r="G105" s="140">
        <f t="shared" si="26"/>
        <v>34164</v>
      </c>
      <c r="H105" s="140">
        <f t="shared" si="27"/>
        <v>2076</v>
      </c>
      <c r="I105" s="131">
        <f t="shared" si="28"/>
        <v>15109</v>
      </c>
      <c r="J105" s="131">
        <f t="shared" si="29"/>
        <v>19055</v>
      </c>
      <c r="K105" s="131">
        <v>1065</v>
      </c>
      <c r="L105" s="279">
        <v>1011</v>
      </c>
      <c r="M105" s="131">
        <v>2336</v>
      </c>
      <c r="N105" s="131">
        <v>1265</v>
      </c>
      <c r="O105" s="131">
        <v>3046</v>
      </c>
      <c r="P105" s="131">
        <v>6494</v>
      </c>
      <c r="Q105" s="131">
        <v>1968</v>
      </c>
      <c r="R105" s="279">
        <v>2504</v>
      </c>
      <c r="S105" s="279">
        <v>1479</v>
      </c>
      <c r="T105" s="279">
        <v>3865</v>
      </c>
      <c r="U105" s="279">
        <v>8426</v>
      </c>
      <c r="V105" s="279">
        <v>2781</v>
      </c>
      <c r="X105" s="274">
        <v>853</v>
      </c>
      <c r="Y105" s="274">
        <v>1062</v>
      </c>
      <c r="Z105" s="274">
        <v>1043</v>
      </c>
      <c r="AA105" s="274">
        <v>1110</v>
      </c>
      <c r="AB105" s="274">
        <v>1199</v>
      </c>
      <c r="AC105" s="274">
        <v>1380</v>
      </c>
      <c r="AD105" s="274">
        <v>1334</v>
      </c>
      <c r="AE105" s="274">
        <v>1276</v>
      </c>
      <c r="AF105" s="274">
        <v>1169</v>
      </c>
      <c r="AG105" s="274">
        <v>1001</v>
      </c>
      <c r="AH105" s="274">
        <v>895</v>
      </c>
      <c r="AI105" s="274">
        <v>819</v>
      </c>
      <c r="AJ105" s="274">
        <v>606</v>
      </c>
      <c r="AK105" s="274">
        <v>474</v>
      </c>
      <c r="AL105" s="274">
        <v>359</v>
      </c>
      <c r="AM105" s="274">
        <v>243</v>
      </c>
      <c r="AN105" s="274">
        <v>286</v>
      </c>
      <c r="AO105" s="277">
        <v>817</v>
      </c>
      <c r="AP105" s="277">
        <v>1186</v>
      </c>
      <c r="AQ105" s="277">
        <v>1241</v>
      </c>
      <c r="AR105" s="277">
        <v>1293</v>
      </c>
      <c r="AS105" s="277">
        <v>1564</v>
      </c>
      <c r="AT105" s="277">
        <v>1747</v>
      </c>
      <c r="AU105" s="277">
        <v>1565</v>
      </c>
      <c r="AV105" s="277">
        <v>1636</v>
      </c>
      <c r="AW105" s="277">
        <v>1578</v>
      </c>
      <c r="AX105" s="277">
        <v>1381</v>
      </c>
      <c r="AY105" s="277">
        <v>1253</v>
      </c>
      <c r="AZ105" s="277">
        <v>1013</v>
      </c>
      <c r="BA105" s="277">
        <v>818</v>
      </c>
      <c r="BB105" s="277">
        <v>663</v>
      </c>
      <c r="BC105" s="277">
        <v>513</v>
      </c>
      <c r="BD105" s="277">
        <v>353</v>
      </c>
      <c r="BE105" s="277">
        <v>434</v>
      </c>
    </row>
    <row r="106" spans="1:94" hidden="1" x14ac:dyDescent="0.25">
      <c r="A106" s="1">
        <v>95</v>
      </c>
      <c r="B106" s="228" t="s">
        <v>20</v>
      </c>
      <c r="C106" s="226" t="s">
        <v>263</v>
      </c>
      <c r="D106" s="230">
        <v>6735</v>
      </c>
      <c r="E106" s="226" t="s">
        <v>110</v>
      </c>
      <c r="F106" s="227" t="s">
        <v>27</v>
      </c>
      <c r="G106" s="140">
        <f t="shared" si="26"/>
        <v>17871</v>
      </c>
      <c r="H106" s="140">
        <f t="shared" si="27"/>
        <v>1086</v>
      </c>
      <c r="I106" s="131">
        <f t="shared" si="28"/>
        <v>7901</v>
      </c>
      <c r="J106" s="131">
        <f t="shared" si="29"/>
        <v>9970</v>
      </c>
      <c r="K106" s="131">
        <v>557</v>
      </c>
      <c r="L106" s="279">
        <v>529</v>
      </c>
      <c r="M106" s="131">
        <v>1222</v>
      </c>
      <c r="N106" s="131">
        <v>661</v>
      </c>
      <c r="O106" s="131">
        <v>1593</v>
      </c>
      <c r="P106" s="131">
        <v>3395</v>
      </c>
      <c r="Q106" s="131">
        <v>1030</v>
      </c>
      <c r="R106" s="279">
        <v>1310</v>
      </c>
      <c r="S106" s="279">
        <v>775</v>
      </c>
      <c r="T106" s="279">
        <v>2022</v>
      </c>
      <c r="U106" s="279">
        <v>4408</v>
      </c>
      <c r="V106" s="279">
        <v>1455</v>
      </c>
      <c r="X106" s="274">
        <v>446</v>
      </c>
      <c r="Y106" s="274">
        <v>555</v>
      </c>
      <c r="Z106" s="274">
        <v>546</v>
      </c>
      <c r="AA106" s="274">
        <v>580</v>
      </c>
      <c r="AB106" s="274">
        <v>627</v>
      </c>
      <c r="AC106" s="274">
        <v>722</v>
      </c>
      <c r="AD106" s="274">
        <v>698</v>
      </c>
      <c r="AE106" s="274">
        <v>667</v>
      </c>
      <c r="AF106" s="274">
        <v>611</v>
      </c>
      <c r="AG106" s="274">
        <v>523</v>
      </c>
      <c r="AH106" s="274">
        <v>468</v>
      </c>
      <c r="AI106" s="274">
        <v>428</v>
      </c>
      <c r="AJ106" s="274">
        <v>317</v>
      </c>
      <c r="AK106" s="274">
        <v>248</v>
      </c>
      <c r="AL106" s="274">
        <v>188</v>
      </c>
      <c r="AM106" s="274">
        <v>127</v>
      </c>
      <c r="AN106" s="274">
        <v>150</v>
      </c>
      <c r="AO106" s="277">
        <v>428</v>
      </c>
      <c r="AP106" s="277">
        <v>621</v>
      </c>
      <c r="AQ106" s="277">
        <v>649</v>
      </c>
      <c r="AR106" s="277">
        <v>677</v>
      </c>
      <c r="AS106" s="277">
        <v>818</v>
      </c>
      <c r="AT106" s="277">
        <v>914</v>
      </c>
      <c r="AU106" s="277">
        <v>818</v>
      </c>
      <c r="AV106" s="277">
        <v>856</v>
      </c>
      <c r="AW106" s="277">
        <v>825</v>
      </c>
      <c r="AX106" s="277">
        <v>723</v>
      </c>
      <c r="AY106" s="277">
        <v>656</v>
      </c>
      <c r="AZ106" s="277">
        <v>530</v>
      </c>
      <c r="BA106" s="277">
        <v>428</v>
      </c>
      <c r="BB106" s="277">
        <v>347</v>
      </c>
      <c r="BC106" s="277">
        <v>268</v>
      </c>
      <c r="BD106" s="277">
        <v>185</v>
      </c>
      <c r="BE106" s="277">
        <v>227</v>
      </c>
    </row>
    <row r="107" spans="1:94" hidden="1" x14ac:dyDescent="0.25">
      <c r="A107" s="1">
        <v>96</v>
      </c>
      <c r="B107" s="228" t="s">
        <v>20</v>
      </c>
      <c r="C107" s="226" t="s">
        <v>263</v>
      </c>
      <c r="D107" s="230">
        <v>10093</v>
      </c>
      <c r="E107" s="226" t="s">
        <v>103</v>
      </c>
      <c r="F107" s="227" t="s">
        <v>27</v>
      </c>
      <c r="G107" s="140">
        <f t="shared" si="26"/>
        <v>17223</v>
      </c>
      <c r="H107" s="140">
        <f t="shared" si="27"/>
        <v>1046</v>
      </c>
      <c r="I107" s="131">
        <f t="shared" si="28"/>
        <v>7616</v>
      </c>
      <c r="J107" s="131">
        <f t="shared" si="29"/>
        <v>9607</v>
      </c>
      <c r="K107" s="131">
        <v>538</v>
      </c>
      <c r="L107" s="279">
        <v>508</v>
      </c>
      <c r="M107" s="131">
        <v>1180</v>
      </c>
      <c r="N107" s="131">
        <v>638</v>
      </c>
      <c r="O107" s="131">
        <v>1535</v>
      </c>
      <c r="P107" s="131">
        <v>3272</v>
      </c>
      <c r="Q107" s="131">
        <v>991</v>
      </c>
      <c r="R107" s="279">
        <v>1260</v>
      </c>
      <c r="S107" s="279">
        <v>746</v>
      </c>
      <c r="T107" s="279">
        <v>1949</v>
      </c>
      <c r="U107" s="279">
        <v>4250</v>
      </c>
      <c r="V107" s="279">
        <v>1402</v>
      </c>
      <c r="X107" s="274">
        <v>431</v>
      </c>
      <c r="Y107" s="274">
        <v>536</v>
      </c>
      <c r="Z107" s="274">
        <v>527</v>
      </c>
      <c r="AA107" s="274">
        <v>559</v>
      </c>
      <c r="AB107" s="274">
        <v>604</v>
      </c>
      <c r="AC107" s="274">
        <v>696</v>
      </c>
      <c r="AD107" s="274">
        <v>672</v>
      </c>
      <c r="AE107" s="274">
        <v>643</v>
      </c>
      <c r="AF107" s="274">
        <v>589</v>
      </c>
      <c r="AG107" s="274">
        <v>504</v>
      </c>
      <c r="AH107" s="274">
        <v>451</v>
      </c>
      <c r="AI107" s="274">
        <v>413</v>
      </c>
      <c r="AJ107" s="274">
        <v>305</v>
      </c>
      <c r="AK107" s="274">
        <v>239</v>
      </c>
      <c r="AL107" s="274">
        <v>181</v>
      </c>
      <c r="AM107" s="274">
        <v>122</v>
      </c>
      <c r="AN107" s="274">
        <v>144</v>
      </c>
      <c r="AO107" s="277">
        <v>411</v>
      </c>
      <c r="AP107" s="277">
        <v>597</v>
      </c>
      <c r="AQ107" s="277">
        <v>626</v>
      </c>
      <c r="AR107" s="277">
        <v>651</v>
      </c>
      <c r="AS107" s="277">
        <v>789</v>
      </c>
      <c r="AT107" s="277">
        <v>881</v>
      </c>
      <c r="AU107" s="277">
        <v>789</v>
      </c>
      <c r="AV107" s="277">
        <v>825</v>
      </c>
      <c r="AW107" s="277">
        <v>796</v>
      </c>
      <c r="AX107" s="277">
        <v>697</v>
      </c>
      <c r="AY107" s="277">
        <v>632</v>
      </c>
      <c r="AZ107" s="277">
        <v>511</v>
      </c>
      <c r="BA107" s="277">
        <v>413</v>
      </c>
      <c r="BB107" s="277">
        <v>334</v>
      </c>
      <c r="BC107" s="277">
        <v>258</v>
      </c>
      <c r="BD107" s="277">
        <v>178</v>
      </c>
      <c r="BE107" s="277">
        <v>219</v>
      </c>
    </row>
    <row r="108" spans="1:94" ht="21.75" hidden="1" customHeight="1" thickBot="1" x14ac:dyDescent="0.3">
      <c r="A108" s="3">
        <v>97</v>
      </c>
      <c r="B108" s="153" t="s">
        <v>20</v>
      </c>
      <c r="C108" s="150" t="s">
        <v>263</v>
      </c>
      <c r="D108" s="159">
        <v>5899</v>
      </c>
      <c r="E108" s="150" t="s">
        <v>106</v>
      </c>
      <c r="F108" s="155" t="s">
        <v>27</v>
      </c>
      <c r="G108" s="140">
        <f t="shared" si="26"/>
        <v>40179</v>
      </c>
      <c r="H108" s="140">
        <f t="shared" si="27"/>
        <v>2442</v>
      </c>
      <c r="I108" s="131">
        <f t="shared" si="28"/>
        <v>17766</v>
      </c>
      <c r="J108" s="131">
        <f t="shared" si="29"/>
        <v>22413</v>
      </c>
      <c r="K108" s="131">
        <v>1253</v>
      </c>
      <c r="L108" s="279">
        <v>1189</v>
      </c>
      <c r="M108" s="131">
        <v>2748</v>
      </c>
      <c r="N108" s="131">
        <v>1487</v>
      </c>
      <c r="O108" s="131">
        <v>3582</v>
      </c>
      <c r="P108" s="131">
        <v>7635</v>
      </c>
      <c r="Q108" s="131">
        <v>2314</v>
      </c>
      <c r="R108" s="279">
        <v>2946</v>
      </c>
      <c r="S108" s="279">
        <v>1740</v>
      </c>
      <c r="T108" s="279">
        <v>4545</v>
      </c>
      <c r="U108" s="279">
        <v>9912</v>
      </c>
      <c r="V108" s="279">
        <v>3270</v>
      </c>
      <c r="X108" s="274">
        <v>1004</v>
      </c>
      <c r="Y108" s="274">
        <v>1249</v>
      </c>
      <c r="Z108" s="274">
        <v>1226</v>
      </c>
      <c r="AA108" s="274">
        <v>1305</v>
      </c>
      <c r="AB108" s="274">
        <v>1410</v>
      </c>
      <c r="AC108" s="274">
        <v>1623</v>
      </c>
      <c r="AD108" s="274">
        <v>1568</v>
      </c>
      <c r="AE108" s="274">
        <v>1500</v>
      </c>
      <c r="AF108" s="274">
        <v>1375</v>
      </c>
      <c r="AG108" s="274">
        <v>1177</v>
      </c>
      <c r="AH108" s="274">
        <v>1052</v>
      </c>
      <c r="AI108" s="274">
        <v>963</v>
      </c>
      <c r="AJ108" s="274">
        <v>712</v>
      </c>
      <c r="AK108" s="274">
        <v>557</v>
      </c>
      <c r="AL108" s="274">
        <v>423</v>
      </c>
      <c r="AM108" s="274">
        <v>285</v>
      </c>
      <c r="AN108" s="274">
        <v>337</v>
      </c>
      <c r="AO108" s="277">
        <v>961</v>
      </c>
      <c r="AP108" s="277">
        <v>1395</v>
      </c>
      <c r="AQ108" s="277">
        <v>1461</v>
      </c>
      <c r="AR108" s="277">
        <v>1520</v>
      </c>
      <c r="AS108" s="277">
        <v>1839</v>
      </c>
      <c r="AT108" s="277">
        <v>2055</v>
      </c>
      <c r="AU108" s="277">
        <v>1841</v>
      </c>
      <c r="AV108" s="277">
        <v>1925</v>
      </c>
      <c r="AW108" s="277">
        <v>1855</v>
      </c>
      <c r="AX108" s="277">
        <v>1624</v>
      </c>
      <c r="AY108" s="277">
        <v>1475</v>
      </c>
      <c r="AZ108" s="277">
        <v>1192</v>
      </c>
      <c r="BA108" s="277">
        <v>962</v>
      </c>
      <c r="BB108" s="277">
        <v>780</v>
      </c>
      <c r="BC108" s="277">
        <v>602</v>
      </c>
      <c r="BD108" s="277">
        <v>416</v>
      </c>
      <c r="BE108" s="277">
        <v>510</v>
      </c>
    </row>
    <row r="109" spans="1:94" hidden="1" x14ac:dyDescent="0.25"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AT109" s="7"/>
    </row>
    <row r="110" spans="1:94" hidden="1" x14ac:dyDescent="0.25"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AT110" s="7"/>
    </row>
    <row r="111" spans="1:94" hidden="1" x14ac:dyDescent="0.25"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AT111" s="7"/>
    </row>
    <row r="112" spans="1:94" hidden="1" x14ac:dyDescent="0.25"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AT112" s="7"/>
    </row>
    <row r="113" spans="2:47" ht="18" customHeight="1" x14ac:dyDescent="0.25"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AT113" s="7"/>
    </row>
    <row r="114" spans="2:47" x14ac:dyDescent="0.25"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AT114" s="7"/>
    </row>
    <row r="115" spans="2:47" ht="23.25" x14ac:dyDescent="0.25">
      <c r="B115" s="13"/>
      <c r="F115" s="30"/>
      <c r="G115" s="15" t="s">
        <v>12</v>
      </c>
      <c r="H115" s="30"/>
      <c r="I115" s="14" t="s">
        <v>217</v>
      </c>
      <c r="J115" s="30"/>
      <c r="K115" s="464" t="str">
        <f>+CONCATENATE("Poblacion Total y por Curso de vida según sexo, ",$G$115," 2022")</f>
        <v>Poblacion Total y por Curso de vida según sexo,  DIRIS LIMA ESTE 2022</v>
      </c>
      <c r="L115" s="464"/>
      <c r="M115" s="464"/>
      <c r="N115" s="464"/>
      <c r="O115" s="464"/>
      <c r="P115" s="464"/>
      <c r="Q115" s="464"/>
      <c r="R115" s="464"/>
      <c r="S115" s="464"/>
      <c r="T115" s="464"/>
      <c r="U115" s="464"/>
      <c r="AT115" s="7"/>
    </row>
    <row r="116" spans="2:47" x14ac:dyDescent="0.25">
      <c r="F116" s="30"/>
      <c r="G116" s="30"/>
      <c r="K116" s="30"/>
      <c r="L116" s="30"/>
      <c r="M116" s="13"/>
      <c r="N116" s="30"/>
      <c r="O116" s="30"/>
      <c r="P116" s="30"/>
      <c r="Q116" s="30"/>
      <c r="R116" s="30"/>
      <c r="AT116" s="7"/>
    </row>
    <row r="117" spans="2:47" ht="42.75" customHeight="1" x14ac:dyDescent="0.25">
      <c r="F117" s="30"/>
      <c r="G117" s="30"/>
      <c r="H117" s="30"/>
      <c r="I117" s="30"/>
      <c r="J117" s="30"/>
      <c r="K117" s="30"/>
      <c r="L117" s="30"/>
      <c r="M117" s="465" t="str">
        <f>+CONCATENATE("Poblacion Padron Nominal - INEI 2022  según sexo")</f>
        <v>Poblacion Padron Nominal - INEI 2022  según sexo</v>
      </c>
      <c r="N117" s="465"/>
      <c r="O117" s="465"/>
      <c r="P117" s="30"/>
      <c r="Q117" s="465" t="str">
        <f>+CONCATENATE("Piramide Poblacional por etapa de vida y Sexo, 2022")</f>
        <v>Piramide Poblacional por etapa de vida y Sexo, 2022</v>
      </c>
      <c r="R117" s="465"/>
      <c r="S117" s="465"/>
      <c r="T117" s="465"/>
      <c r="U117" s="465"/>
      <c r="V117" s="465"/>
      <c r="AT117" s="7"/>
      <c r="AU117" s="7"/>
    </row>
    <row r="118" spans="2:47" ht="18" customHeight="1" x14ac:dyDescent="0.25">
      <c r="F118" s="31"/>
      <c r="G118" s="31"/>
      <c r="I118" s="31"/>
      <c r="J118" s="328" t="s">
        <v>186</v>
      </c>
      <c r="K118" s="328"/>
      <c r="L118" s="32"/>
      <c r="M118" s="13"/>
      <c r="N118" s="30"/>
      <c r="O118" s="30"/>
      <c r="P118" s="30"/>
      <c r="Q118" s="30"/>
      <c r="R118" s="30"/>
      <c r="S118" s="30"/>
      <c r="T118" s="13"/>
      <c r="U118" s="13"/>
      <c r="AT118" s="7"/>
      <c r="AU118" s="7"/>
    </row>
    <row r="119" spans="2:47" ht="21.75" customHeight="1" thickBot="1" x14ac:dyDescent="0.3">
      <c r="G119" s="33"/>
      <c r="I119" s="79" t="s">
        <v>112</v>
      </c>
      <c r="J119" s="34" t="s">
        <v>158</v>
      </c>
      <c r="K119" s="34" t="s">
        <v>159</v>
      </c>
      <c r="L119" s="35"/>
      <c r="M119" s="36"/>
      <c r="N119" s="36"/>
      <c r="O119" s="36"/>
      <c r="P119" s="36"/>
      <c r="Q119" s="36"/>
      <c r="R119" s="36"/>
      <c r="S119" s="36"/>
      <c r="AT119" s="7"/>
      <c r="AU119" s="7"/>
    </row>
    <row r="120" spans="2:47" ht="21.75" customHeight="1" thickBot="1" x14ac:dyDescent="0.3">
      <c r="G120" s="472" t="s">
        <v>112</v>
      </c>
      <c r="H120" s="472"/>
      <c r="I120" s="80">
        <f>+SUM(I121:I125)</f>
        <v>1709382</v>
      </c>
      <c r="J120" s="80">
        <f t="shared" ref="J120:K120" si="30">+SUM(J121:J125)</f>
        <v>804342</v>
      </c>
      <c r="K120" s="80">
        <f t="shared" si="30"/>
        <v>905040</v>
      </c>
      <c r="L120" s="35"/>
      <c r="M120" s="36"/>
      <c r="N120" s="36"/>
      <c r="O120" s="36"/>
      <c r="P120" s="36"/>
      <c r="Q120" s="36"/>
      <c r="R120" s="36"/>
      <c r="S120" s="36"/>
      <c r="AT120" s="7"/>
      <c r="AU120" s="7"/>
    </row>
    <row r="121" spans="2:47" ht="28.5" customHeight="1" x14ac:dyDescent="0.25">
      <c r="G121" s="471" t="s">
        <v>136</v>
      </c>
      <c r="H121" s="471"/>
      <c r="I121" s="91">
        <f>+J121+K121</f>
        <v>272114</v>
      </c>
      <c r="J121" s="91">
        <f>+INDEX($M$10:$Q$101,MATCH($G$115,$E$10:$E$101,0),MATCH($G121,$M$9:$Q$9,0))</f>
        <v>137300</v>
      </c>
      <c r="K121" s="91">
        <f>+INDEX($R$10:$V$101,MATCH($G$115,$E$10:$E$101,0),MATCH($G121,$R$9:$V$9,0))</f>
        <v>134814</v>
      </c>
      <c r="L121" s="32"/>
      <c r="M121" s="39" t="s">
        <v>136</v>
      </c>
      <c r="N121" s="40">
        <f>J121/$I$120*-100</f>
        <v>-8.0321426106043017</v>
      </c>
      <c r="O121" s="40">
        <f>K121/$I$120*100</f>
        <v>7.8867099337655358</v>
      </c>
      <c r="P121" s="30"/>
      <c r="Q121" s="30"/>
      <c r="R121" s="30"/>
      <c r="S121" s="30"/>
      <c r="AT121" s="7"/>
      <c r="AU121" s="7"/>
    </row>
    <row r="122" spans="2:47" ht="28.5" customHeight="1" x14ac:dyDescent="0.25">
      <c r="G122" s="470" t="s">
        <v>137</v>
      </c>
      <c r="H122" s="470"/>
      <c r="I122" s="91">
        <f>+J122+K122</f>
        <v>134116</v>
      </c>
      <c r="J122" s="91">
        <f>+INDEX($M$10:$Q$101,MATCH($G$115,$E$10:$E$101,0),MATCH($G122,$M$9:$Q$9,0))</f>
        <v>65116</v>
      </c>
      <c r="K122" s="91">
        <f>+INDEX($R$10:$V$101,MATCH($G$115,$E$10:$E$101,0),MATCH($G122,$R$9:$V$9,0))</f>
        <v>69000</v>
      </c>
      <c r="L122" s="32"/>
      <c r="M122" s="39" t="s">
        <v>137</v>
      </c>
      <c r="N122" s="40">
        <f>J122/$I$120*-100</f>
        <v>-3.8093299215739957</v>
      </c>
      <c r="O122" s="40">
        <f>K122/$I$120*100</f>
        <v>4.0365465413816217</v>
      </c>
      <c r="P122" s="30"/>
      <c r="Q122" s="30"/>
      <c r="R122" s="30"/>
      <c r="S122" s="30"/>
      <c r="AT122" s="7"/>
      <c r="AU122" s="7"/>
    </row>
    <row r="123" spans="2:47" ht="28.5" customHeight="1" x14ac:dyDescent="0.25">
      <c r="G123" s="470" t="s">
        <v>138</v>
      </c>
      <c r="H123" s="470"/>
      <c r="I123" s="91">
        <f>+J123+K123</f>
        <v>329589</v>
      </c>
      <c r="J123" s="91">
        <f>+INDEX($M$10:$Q$101,MATCH($G$115,$E$10:$E$101,0),MATCH($G123,$M$9:$Q$9,0))</f>
        <v>151811</v>
      </c>
      <c r="K123" s="91">
        <f>+INDEX($R$10:$V$101,MATCH($G$115,$E$10:$E$101,0),MATCH($G123,$R$9:$V$9,0))</f>
        <v>177778</v>
      </c>
      <c r="L123" s="32"/>
      <c r="M123" s="39" t="s">
        <v>138</v>
      </c>
      <c r="N123" s="40">
        <f>J123/$I$120*-100</f>
        <v>-8.8810458984592096</v>
      </c>
      <c r="O123" s="40">
        <f>K123/$I$120*100</f>
        <v>10.400132913532493</v>
      </c>
      <c r="P123" s="30"/>
      <c r="Q123" s="30"/>
      <c r="R123" s="30"/>
      <c r="S123" s="30"/>
      <c r="AT123" s="7"/>
      <c r="AU123" s="7"/>
    </row>
    <row r="124" spans="2:47" ht="28.5" customHeight="1" x14ac:dyDescent="0.25">
      <c r="G124" s="470" t="s">
        <v>139</v>
      </c>
      <c r="H124" s="470"/>
      <c r="I124" s="91">
        <f>+J124+K124</f>
        <v>730521</v>
      </c>
      <c r="J124" s="91">
        <f>+INDEX($M$10:$Q$101,MATCH($G$115,$E$10:$E$101,0),MATCH($G124,$M$9:$Q$9,0))</f>
        <v>345091</v>
      </c>
      <c r="K124" s="91">
        <f>+INDEX($R$10:$V$101,MATCH($G$115,$E$10:$E$101,0),MATCH($G124,$R$9:$V$9,0))</f>
        <v>385430</v>
      </c>
      <c r="L124" s="32"/>
      <c r="M124" s="39" t="s">
        <v>139</v>
      </c>
      <c r="N124" s="40">
        <f>J124/$I$120*-100</f>
        <v>-20.188056268288772</v>
      </c>
      <c r="O124" s="40">
        <f>K124/$I$120*100</f>
        <v>22.547914977459691</v>
      </c>
      <c r="P124" s="30"/>
      <c r="Q124" s="30"/>
      <c r="R124" s="30"/>
      <c r="S124" s="30"/>
      <c r="AT124" s="7"/>
      <c r="AU124" s="7"/>
    </row>
    <row r="125" spans="2:47" ht="28.5" customHeight="1" x14ac:dyDescent="0.25">
      <c r="G125" s="470" t="s">
        <v>140</v>
      </c>
      <c r="H125" s="470"/>
      <c r="I125" s="91">
        <f>+J125+K125</f>
        <v>243042</v>
      </c>
      <c r="J125" s="91">
        <f>+INDEX($M$10:$Q$101,MATCH($G$115,$E$10:$E$101,0),MATCH($G125,$M$9:$Q$9,0))</f>
        <v>105024</v>
      </c>
      <c r="K125" s="91">
        <f>+INDEX($R$10:$V$101,MATCH($G$115,$E$10:$E$101,0),MATCH($G125,$R$9:$V$9,0))</f>
        <v>138018</v>
      </c>
      <c r="L125" s="32"/>
      <c r="M125" s="39" t="s">
        <v>140</v>
      </c>
      <c r="N125" s="40">
        <f>J125/$I$120*-100</f>
        <v>-6.1439748400299052</v>
      </c>
      <c r="O125" s="40">
        <f>K125/$I$120*100</f>
        <v>8.0741460949044743</v>
      </c>
      <c r="P125" s="30"/>
      <c r="Q125" s="30"/>
      <c r="R125" s="30"/>
      <c r="S125" s="30"/>
      <c r="AT125" s="7"/>
      <c r="AU125" s="7"/>
    </row>
    <row r="126" spans="2:47" ht="20.25" customHeight="1" x14ac:dyDescent="0.25">
      <c r="L126" s="30"/>
      <c r="M126" s="30"/>
      <c r="N126" s="30"/>
      <c r="O126" s="30"/>
      <c r="P126" s="30"/>
      <c r="Q126" s="30"/>
      <c r="R126" s="30"/>
      <c r="S126" s="30"/>
      <c r="AT126" s="7"/>
      <c r="AU126" s="7"/>
    </row>
    <row r="127" spans="2:47" ht="20.25" customHeight="1" x14ac:dyDescent="0.25">
      <c r="L127" s="30"/>
      <c r="M127" s="30"/>
      <c r="N127" s="30"/>
      <c r="O127" s="30"/>
      <c r="P127" s="30"/>
      <c r="Q127" s="30"/>
      <c r="R127" s="30"/>
      <c r="S127" s="30"/>
      <c r="AT127" s="7"/>
      <c r="AU127" s="7"/>
    </row>
    <row r="128" spans="2:47" x14ac:dyDescent="0.25">
      <c r="L128" s="30"/>
      <c r="M128" s="30"/>
      <c r="N128" s="30"/>
      <c r="O128" s="30"/>
      <c r="P128" s="30"/>
      <c r="Q128" s="30"/>
      <c r="R128" s="30"/>
      <c r="S128" s="30"/>
      <c r="AT128" s="7"/>
      <c r="AU128" s="7"/>
    </row>
    <row r="129" spans="2:130" x14ac:dyDescent="0.25">
      <c r="F129" s="13"/>
      <c r="G129" s="13"/>
      <c r="H129" s="13"/>
      <c r="I129" s="13"/>
      <c r="J129" s="13"/>
      <c r="K129" s="13"/>
      <c r="L129" s="30"/>
      <c r="M129" s="30"/>
      <c r="N129" s="30"/>
      <c r="O129" s="30"/>
      <c r="P129" s="30"/>
      <c r="Q129" s="30"/>
      <c r="R129" s="30"/>
      <c r="S129" s="30"/>
      <c r="AT129" s="7"/>
      <c r="AU129" s="7"/>
    </row>
    <row r="130" spans="2:130" ht="9" customHeight="1" x14ac:dyDescent="0.25">
      <c r="F130" s="13"/>
      <c r="G130" s="13"/>
      <c r="H130" s="13"/>
      <c r="I130" s="13"/>
      <c r="J130" s="13"/>
      <c r="K130" s="30"/>
      <c r="L130" s="30"/>
      <c r="M130" s="30"/>
      <c r="N130" s="30"/>
      <c r="O130" s="30"/>
      <c r="P130" s="30"/>
      <c r="Q130" s="30"/>
      <c r="R130" s="30"/>
      <c r="AT130" s="7"/>
    </row>
    <row r="131" spans="2:130" ht="9" customHeight="1" x14ac:dyDescent="0.25">
      <c r="F131" s="13"/>
      <c r="G131" s="13"/>
      <c r="H131" s="13"/>
      <c r="I131" s="13"/>
      <c r="J131" s="13"/>
      <c r="K131" s="30"/>
      <c r="L131" s="30"/>
      <c r="M131" s="30"/>
      <c r="N131" s="30"/>
      <c r="O131" s="30"/>
      <c r="P131" s="30"/>
      <c r="Q131" s="30"/>
      <c r="R131" s="30"/>
      <c r="AT131" s="7"/>
    </row>
    <row r="132" spans="2:130" s="7" customFormat="1" ht="15" customHeight="1" x14ac:dyDescent="0.25">
      <c r="F132" s="30"/>
      <c r="G132" s="30"/>
      <c r="H132" s="30"/>
      <c r="I132" s="30"/>
      <c r="J132" s="30"/>
      <c r="K132" s="30"/>
      <c r="M132" s="466" t="str">
        <f>+CONCATENATE("Piramide Poblacional por grupo etareo y Sexo, 2022")</f>
        <v>Piramide Poblacional por grupo etareo y Sexo, 2022</v>
      </c>
      <c r="N132" s="466"/>
      <c r="O132" s="466"/>
      <c r="P132" s="466"/>
      <c r="Q132" s="466"/>
      <c r="R132" s="466"/>
      <c r="S132" s="466"/>
      <c r="T132" s="466"/>
      <c r="U132" s="466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</row>
    <row r="133" spans="2:130" s="7" customFormat="1" ht="15.75" x14ac:dyDescent="0.25">
      <c r="F133" s="31"/>
      <c r="G133" s="31"/>
      <c r="I133" s="328" t="s">
        <v>186</v>
      </c>
      <c r="J133" s="328"/>
      <c r="K133" s="32"/>
      <c r="L133" s="30"/>
      <c r="M133" s="30"/>
      <c r="N133" s="30"/>
      <c r="O133" s="30"/>
      <c r="P133" s="30"/>
      <c r="Q133" s="30"/>
      <c r="R133" s="30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</row>
    <row r="134" spans="2:130" s="7" customFormat="1" ht="16.5" thickBot="1" x14ac:dyDescent="0.3">
      <c r="G134" s="33"/>
      <c r="I134" s="34" t="s">
        <v>158</v>
      </c>
      <c r="J134" s="34" t="s">
        <v>159</v>
      </c>
      <c r="K134" s="35"/>
      <c r="L134" s="36"/>
      <c r="M134" s="36"/>
      <c r="N134" s="36"/>
      <c r="O134" s="36"/>
      <c r="P134" s="36"/>
      <c r="Q134" s="36"/>
      <c r="R134" s="36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</row>
    <row r="135" spans="2:130" s="7" customFormat="1" ht="18.75" customHeight="1" x14ac:dyDescent="0.25">
      <c r="B135" s="286"/>
      <c r="C135" s="287"/>
      <c r="G135" s="467" t="s">
        <v>162</v>
      </c>
      <c r="H135" s="467"/>
      <c r="I135" s="91">
        <f>+INDEX($X$10:$AN$108,MATCH($G$115,$E$10:$E$101,0),MATCH($G135,$X$9:$AN$9,0))</f>
        <v>58038</v>
      </c>
      <c r="J135" s="91">
        <f>+INDEX($AO$10:$BE$108,MATCH($G$115,$E$10:$E$101,0),MATCH($G135,$AO$9:$BE$9,0))</f>
        <v>55825</v>
      </c>
      <c r="K135" s="32"/>
      <c r="N135" s="39" t="s">
        <v>162</v>
      </c>
      <c r="O135" s="40">
        <f t="shared" ref="O135:O151" si="31">I135/$I$153*-100</f>
        <v>-3.3952621473725588</v>
      </c>
      <c r="P135" s="40">
        <f t="shared" ref="P135:P151" si="32">J135/$I$153*100</f>
        <v>3.2658001546757833</v>
      </c>
      <c r="Q135" s="30"/>
      <c r="R135" s="30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</row>
    <row r="136" spans="2:130" s="7" customFormat="1" ht="18.75" customHeight="1" x14ac:dyDescent="0.25">
      <c r="B136" s="286"/>
      <c r="C136" s="287"/>
      <c r="G136" s="467" t="s">
        <v>163</v>
      </c>
      <c r="H136" s="467"/>
      <c r="I136" s="91">
        <f t="shared" ref="I136:I151" si="33">+INDEX($X$10:$AN$101,MATCH($G$115,$E$10:$E$101,0),MATCH($G136,$X$9:$AN$9,0))</f>
        <v>57864</v>
      </c>
      <c r="J136" s="91">
        <f t="shared" ref="J136:J151" si="34">+INDEX($AO$10:$BE$108,MATCH($G$115,$E$10:$E$101,0),MATCH($G136,$AO$9:$BE$9,0))</f>
        <v>56360</v>
      </c>
      <c r="K136" s="32"/>
      <c r="N136" s="39" t="s">
        <v>163</v>
      </c>
      <c r="O136" s="40">
        <f t="shared" si="31"/>
        <v>-3.385083030007336</v>
      </c>
      <c r="P136" s="40">
        <f t="shared" si="32"/>
        <v>3.2970980155401191</v>
      </c>
      <c r="Q136" s="30"/>
      <c r="R136" s="30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</row>
    <row r="137" spans="2:130" s="7" customFormat="1" ht="18.75" customHeight="1" x14ac:dyDescent="0.25">
      <c r="B137" s="286"/>
      <c r="C137" s="287"/>
      <c r="G137" s="467" t="s">
        <v>164</v>
      </c>
      <c r="H137" s="467"/>
      <c r="I137" s="91">
        <f t="shared" si="33"/>
        <v>53883</v>
      </c>
      <c r="J137" s="91">
        <f t="shared" si="34"/>
        <v>56774</v>
      </c>
      <c r="K137" s="32"/>
      <c r="N137" s="39" t="s">
        <v>164</v>
      </c>
      <c r="O137" s="40">
        <f t="shared" si="31"/>
        <v>-3.1521918447719703</v>
      </c>
      <c r="P137" s="40">
        <f t="shared" si="32"/>
        <v>3.3213172947884089</v>
      </c>
      <c r="Q137" s="30"/>
      <c r="R137" s="30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</row>
    <row r="138" spans="2:130" s="7" customFormat="1" ht="18.75" customHeight="1" x14ac:dyDescent="0.25">
      <c r="B138" s="286"/>
      <c r="C138" s="287"/>
      <c r="G138" s="467" t="s">
        <v>165</v>
      </c>
      <c r="H138" s="467"/>
      <c r="I138" s="91">
        <f t="shared" si="33"/>
        <v>55136</v>
      </c>
      <c r="J138" s="91">
        <f t="shared" si="34"/>
        <v>60201</v>
      </c>
      <c r="K138" s="32"/>
      <c r="N138" s="39" t="s">
        <v>165</v>
      </c>
      <c r="O138" s="40">
        <f t="shared" si="31"/>
        <v>-3.22549318993648</v>
      </c>
      <c r="P138" s="40">
        <f t="shared" si="32"/>
        <v>3.5217991063436962</v>
      </c>
      <c r="Q138" s="30"/>
      <c r="R138" s="30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</row>
    <row r="139" spans="2:130" s="7" customFormat="1" ht="18.75" customHeight="1" x14ac:dyDescent="0.25">
      <c r="B139" s="286"/>
      <c r="C139" s="287"/>
      <c r="G139" s="467" t="s">
        <v>166</v>
      </c>
      <c r="H139" s="467"/>
      <c r="I139" s="91">
        <f t="shared" si="33"/>
        <v>60054</v>
      </c>
      <c r="J139" s="91">
        <f t="shared" si="34"/>
        <v>73579</v>
      </c>
      <c r="K139" s="32"/>
      <c r="N139" s="39" t="s">
        <v>166</v>
      </c>
      <c r="O139" s="40">
        <f t="shared" si="31"/>
        <v>-3.5131995071903175</v>
      </c>
      <c r="P139" s="40">
        <f t="shared" si="32"/>
        <v>4.304421129975629</v>
      </c>
      <c r="Q139" s="30"/>
      <c r="R139" s="30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</row>
    <row r="140" spans="2:130" s="7" customFormat="1" ht="18.75" customHeight="1" x14ac:dyDescent="0.25">
      <c r="B140" s="286"/>
      <c r="C140" s="287"/>
      <c r="G140" s="467" t="s">
        <v>167</v>
      </c>
      <c r="H140" s="467"/>
      <c r="I140" s="91">
        <f t="shared" si="33"/>
        <v>69252</v>
      </c>
      <c r="J140" s="91">
        <f t="shared" si="34"/>
        <v>78853</v>
      </c>
      <c r="K140" s="32"/>
      <c r="N140" s="39" t="s">
        <v>167</v>
      </c>
      <c r="O140" s="40">
        <f t="shared" si="31"/>
        <v>-4.0512887113588425</v>
      </c>
      <c r="P140" s="40">
        <f t="shared" si="32"/>
        <v>4.6129536873560157</v>
      </c>
      <c r="Q140" s="30"/>
      <c r="R140" s="30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</row>
    <row r="141" spans="2:130" s="7" customFormat="1" ht="18.75" customHeight="1" x14ac:dyDescent="0.25">
      <c r="B141" s="286"/>
      <c r="C141" s="287"/>
      <c r="G141" s="467" t="s">
        <v>168</v>
      </c>
      <c r="H141" s="467"/>
      <c r="I141" s="91">
        <f t="shared" si="33"/>
        <v>70485</v>
      </c>
      <c r="J141" s="91">
        <f t="shared" si="34"/>
        <v>71661</v>
      </c>
      <c r="K141" s="32"/>
      <c r="N141" s="39" t="s">
        <v>168</v>
      </c>
      <c r="O141" s="40">
        <f t="shared" si="31"/>
        <v>-4.1234200430330965</v>
      </c>
      <c r="P141" s="40">
        <f t="shared" si="32"/>
        <v>4.1922168362601226</v>
      </c>
      <c r="Q141" s="30"/>
      <c r="R141" s="30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</row>
    <row r="142" spans="2:130" s="7" customFormat="1" ht="18.75" customHeight="1" x14ac:dyDescent="0.25">
      <c r="B142" s="286"/>
      <c r="C142" s="287"/>
      <c r="G142" s="467" t="s">
        <v>169</v>
      </c>
      <c r="H142" s="467"/>
      <c r="I142" s="91">
        <f t="shared" si="33"/>
        <v>69322</v>
      </c>
      <c r="J142" s="91">
        <f t="shared" si="34"/>
        <v>70566</v>
      </c>
      <c r="K142" s="32"/>
      <c r="N142" s="39" t="s">
        <v>169</v>
      </c>
      <c r="O142" s="40">
        <f t="shared" si="31"/>
        <v>-4.0553837585747363</v>
      </c>
      <c r="P142" s="40">
        <f t="shared" si="32"/>
        <v>4.128158597668631</v>
      </c>
      <c r="Q142" s="30"/>
      <c r="R142" s="30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</row>
    <row r="143" spans="2:130" s="7" customFormat="1" ht="18.75" customHeight="1" x14ac:dyDescent="0.25">
      <c r="B143" s="286"/>
      <c r="C143" s="287"/>
      <c r="G143" s="467" t="s">
        <v>170</v>
      </c>
      <c r="H143" s="467"/>
      <c r="I143" s="91">
        <f t="shared" si="33"/>
        <v>63285</v>
      </c>
      <c r="J143" s="91">
        <f t="shared" si="34"/>
        <v>68542</v>
      </c>
      <c r="K143" s="32"/>
      <c r="N143" s="39" t="s">
        <v>170</v>
      </c>
      <c r="O143" s="40">
        <f t="shared" si="31"/>
        <v>-3.702215186541101</v>
      </c>
      <c r="P143" s="40">
        <f t="shared" si="32"/>
        <v>4.00975323245477</v>
      </c>
      <c r="Q143" s="30"/>
      <c r="R143" s="30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</row>
    <row r="144" spans="2:130" s="7" customFormat="1" ht="18.75" customHeight="1" x14ac:dyDescent="0.25">
      <c r="B144" s="286"/>
      <c r="C144" s="287"/>
      <c r="G144" s="467" t="s">
        <v>171</v>
      </c>
      <c r="H144" s="467"/>
      <c r="I144" s="91">
        <f t="shared" si="33"/>
        <v>53887</v>
      </c>
      <c r="J144" s="91">
        <f t="shared" si="34"/>
        <v>64702</v>
      </c>
      <c r="K144" s="32"/>
      <c r="N144" s="39" t="s">
        <v>171</v>
      </c>
      <c r="O144" s="40">
        <f t="shared" si="31"/>
        <v>-3.1524258474700217</v>
      </c>
      <c r="P144" s="40">
        <f t="shared" si="32"/>
        <v>3.7851106423257055</v>
      </c>
      <c r="Q144" s="30"/>
      <c r="R144" s="30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</row>
    <row r="145" spans="2:130" s="7" customFormat="1" ht="18.75" customHeight="1" x14ac:dyDescent="0.25">
      <c r="B145" s="286"/>
      <c r="C145" s="287"/>
      <c r="G145" s="467" t="s">
        <v>172</v>
      </c>
      <c r="H145" s="467"/>
      <c r="I145" s="91">
        <f t="shared" si="33"/>
        <v>46979</v>
      </c>
      <c r="J145" s="91">
        <f t="shared" si="34"/>
        <v>59252</v>
      </c>
      <c r="K145" s="32"/>
      <c r="N145" s="39" t="s">
        <v>172</v>
      </c>
      <c r="O145" s="40">
        <f t="shared" si="31"/>
        <v>-2.7483031879357567</v>
      </c>
      <c r="P145" s="40">
        <f t="shared" si="32"/>
        <v>3.4662819662310702</v>
      </c>
      <c r="Q145" s="30"/>
      <c r="R145" s="30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</row>
    <row r="146" spans="2:130" s="7" customFormat="1" ht="18.75" customHeight="1" x14ac:dyDescent="0.25">
      <c r="B146" s="286"/>
      <c r="C146" s="287"/>
      <c r="G146" s="469" t="s">
        <v>173</v>
      </c>
      <c r="H146" s="469"/>
      <c r="I146" s="91">
        <f t="shared" si="33"/>
        <v>41133</v>
      </c>
      <c r="J146" s="91">
        <f t="shared" si="34"/>
        <v>50707</v>
      </c>
      <c r="K146" s="32"/>
      <c r="N146" s="39" t="s">
        <v>173</v>
      </c>
      <c r="O146" s="40">
        <f t="shared" si="31"/>
        <v>-2.406308244734062</v>
      </c>
      <c r="P146" s="40">
        <f t="shared" si="32"/>
        <v>2.9663937025193898</v>
      </c>
      <c r="Q146" s="30"/>
      <c r="R146" s="30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</row>
    <row r="147" spans="2:130" s="7" customFormat="1" ht="18.75" customHeight="1" x14ac:dyDescent="0.25">
      <c r="B147" s="286"/>
      <c r="C147" s="287"/>
      <c r="G147" s="469" t="s">
        <v>174</v>
      </c>
      <c r="H147" s="469"/>
      <c r="I147" s="91">
        <f t="shared" si="33"/>
        <v>30889</v>
      </c>
      <c r="J147" s="91">
        <f t="shared" si="34"/>
        <v>41324</v>
      </c>
      <c r="K147" s="32"/>
      <c r="N147" s="39" t="s">
        <v>174</v>
      </c>
      <c r="O147" s="40">
        <f t="shared" si="31"/>
        <v>-1.8070273350251729</v>
      </c>
      <c r="P147" s="40">
        <f t="shared" si="32"/>
        <v>2.4174818735660022</v>
      </c>
      <c r="Q147" s="30"/>
      <c r="R147" s="30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</row>
    <row r="148" spans="2:130" s="7" customFormat="1" ht="18.75" customHeight="1" x14ac:dyDescent="0.25">
      <c r="B148" s="286"/>
      <c r="C148" s="287"/>
      <c r="G148" s="469" t="s">
        <v>175</v>
      </c>
      <c r="H148" s="469"/>
      <c r="I148" s="91">
        <f t="shared" si="33"/>
        <v>24909</v>
      </c>
      <c r="J148" s="91">
        <f t="shared" si="34"/>
        <v>33394</v>
      </c>
      <c r="K148" s="32"/>
      <c r="N148" s="39" t="s">
        <v>175</v>
      </c>
      <c r="O148" s="40">
        <f t="shared" si="31"/>
        <v>-1.4571933014387657</v>
      </c>
      <c r="P148" s="40">
        <f t="shared" si="32"/>
        <v>1.9535715246796796</v>
      </c>
      <c r="Q148" s="30"/>
      <c r="R148" s="30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</row>
    <row r="149" spans="2:130" s="7" customFormat="1" ht="18.75" customHeight="1" x14ac:dyDescent="0.25">
      <c r="B149" s="286"/>
      <c r="C149" s="287"/>
      <c r="G149" s="469" t="s">
        <v>176</v>
      </c>
      <c r="H149" s="469"/>
      <c r="I149" s="91">
        <f t="shared" si="33"/>
        <v>20411</v>
      </c>
      <c r="J149" s="91">
        <f t="shared" si="34"/>
        <v>24979</v>
      </c>
      <c r="K149" s="32"/>
      <c r="N149" s="39" t="s">
        <v>176</v>
      </c>
      <c r="O149" s="40">
        <f t="shared" si="31"/>
        <v>-1.1940572674802941</v>
      </c>
      <c r="P149" s="40">
        <f t="shared" si="32"/>
        <v>1.46128834865466</v>
      </c>
      <c r="Q149" s="30"/>
      <c r="R149" s="30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</row>
    <row r="150" spans="2:130" s="7" customFormat="1" ht="18.75" customHeight="1" x14ac:dyDescent="0.25">
      <c r="B150" s="286"/>
      <c r="C150" s="287"/>
      <c r="G150" s="469" t="s">
        <v>177</v>
      </c>
      <c r="H150" s="469"/>
      <c r="I150" s="91">
        <f t="shared" si="33"/>
        <v>13914</v>
      </c>
      <c r="J150" s="91">
        <f t="shared" si="34"/>
        <v>17005</v>
      </c>
      <c r="K150" s="32"/>
      <c r="N150" s="39" t="s">
        <v>177</v>
      </c>
      <c r="O150" s="40">
        <f t="shared" si="31"/>
        <v>-0.81397838517078092</v>
      </c>
      <c r="P150" s="40">
        <f t="shared" si="32"/>
        <v>0.99480397008977517</v>
      </c>
      <c r="Q150" s="30"/>
      <c r="R150" s="30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</row>
    <row r="151" spans="2:130" s="7" customFormat="1" ht="18.75" customHeight="1" x14ac:dyDescent="0.25">
      <c r="B151" s="286"/>
      <c r="C151" s="287"/>
      <c r="G151" s="469" t="s">
        <v>178</v>
      </c>
      <c r="H151" s="469"/>
      <c r="I151" s="91">
        <f t="shared" si="33"/>
        <v>14901</v>
      </c>
      <c r="J151" s="91">
        <f t="shared" si="34"/>
        <v>21316</v>
      </c>
      <c r="K151" s="32"/>
      <c r="N151" s="39" t="s">
        <v>178</v>
      </c>
      <c r="O151" s="40">
        <f t="shared" si="31"/>
        <v>-0.87171855091489192</v>
      </c>
      <c r="P151" s="40">
        <f t="shared" si="32"/>
        <v>1.2470003779143572</v>
      </c>
      <c r="Q151" s="30"/>
      <c r="R151" s="30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</row>
    <row r="152" spans="2:130" s="7" customFormat="1" ht="15.75" x14ac:dyDescent="0.25">
      <c r="G152" s="462" t="s">
        <v>112</v>
      </c>
      <c r="H152" s="462"/>
      <c r="I152" s="92">
        <f>SUM(I135:I151)</f>
        <v>804342</v>
      </c>
      <c r="J152" s="92">
        <f>SUM(J135:J151)</f>
        <v>905040</v>
      </c>
      <c r="K152" s="30"/>
      <c r="N152" s="30"/>
      <c r="O152" s="30"/>
      <c r="P152" s="30"/>
      <c r="Q152" s="30"/>
      <c r="R152" s="30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</row>
    <row r="153" spans="2:130" s="7" customFormat="1" ht="19.5" customHeight="1" x14ac:dyDescent="0.25">
      <c r="G153" s="463"/>
      <c r="H153" s="463"/>
      <c r="I153" s="468">
        <f>SUM(I152:J152)</f>
        <v>1709382</v>
      </c>
      <c r="J153" s="468"/>
      <c r="K153" s="30"/>
      <c r="N153" s="30"/>
      <c r="O153" s="30"/>
      <c r="P153" s="30"/>
      <c r="Q153" s="30"/>
      <c r="R153" s="30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</row>
    <row r="154" spans="2:130" s="7" customFormat="1" ht="5.25" customHeight="1" x14ac:dyDescent="0.25">
      <c r="G154" s="93"/>
      <c r="H154" s="93"/>
      <c r="I154" s="94"/>
      <c r="J154" s="94"/>
      <c r="K154" s="30"/>
      <c r="N154" s="30"/>
      <c r="O154" s="30"/>
      <c r="P154" s="30"/>
      <c r="Q154" s="30"/>
      <c r="R154" s="30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</row>
    <row r="155" spans="2:130" s="7" customFormat="1" ht="8.25" customHeight="1" x14ac:dyDescent="0.25">
      <c r="F155" s="13"/>
      <c r="G155" s="23"/>
      <c r="H155" s="13"/>
      <c r="I155" s="13"/>
      <c r="J155" s="13"/>
      <c r="K155" s="30"/>
      <c r="L155" s="30"/>
      <c r="M155" s="30"/>
      <c r="N155" s="30"/>
      <c r="O155" s="30"/>
      <c r="P155" s="30"/>
      <c r="Q155" s="30"/>
      <c r="R155" s="30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</row>
    <row r="156" spans="2:130" s="7" customFormat="1" ht="12" customHeight="1" x14ac:dyDescent="0.15">
      <c r="F156" s="13"/>
      <c r="G156" s="181" t="s">
        <v>261</v>
      </c>
      <c r="H156" s="13"/>
      <c r="I156" s="13"/>
      <c r="J156" s="13"/>
      <c r="K156" s="30"/>
      <c r="L156" s="30"/>
      <c r="M156" s="30"/>
      <c r="N156" s="30"/>
      <c r="O156" s="30"/>
      <c r="P156" s="30"/>
      <c r="Q156" s="30"/>
      <c r="R156" s="30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</row>
    <row r="157" spans="2:130" s="7" customFormat="1" ht="14.25" customHeight="1" x14ac:dyDescent="0.15">
      <c r="F157" s="13"/>
      <c r="G157" s="181" t="s">
        <v>251</v>
      </c>
      <c r="H157" s="13"/>
      <c r="I157" s="13"/>
      <c r="J157" s="13"/>
      <c r="K157" s="30"/>
      <c r="L157" s="30"/>
      <c r="M157" s="30"/>
      <c r="N157" s="30"/>
      <c r="O157" s="30"/>
      <c r="P157" s="30"/>
      <c r="Q157" s="30"/>
      <c r="R157" s="30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</row>
    <row r="158" spans="2:130" s="7" customFormat="1" x14ac:dyDescent="0.15">
      <c r="F158" s="13"/>
      <c r="G158" s="181" t="s">
        <v>252</v>
      </c>
      <c r="H158" s="13"/>
      <c r="I158" s="13"/>
      <c r="J158" s="13"/>
      <c r="K158" s="30"/>
      <c r="L158" s="30"/>
      <c r="M158" s="30"/>
      <c r="N158" s="30"/>
      <c r="O158" s="30"/>
      <c r="P158" s="30"/>
      <c r="Q158" s="30"/>
      <c r="R158" s="30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</row>
    <row r="159" spans="2:130" s="7" customFormat="1" x14ac:dyDescent="0.25">
      <c r="F159" s="13"/>
      <c r="G159" s="55"/>
      <c r="H159" s="13"/>
      <c r="I159" s="13"/>
      <c r="J159" s="13"/>
      <c r="K159" s="30"/>
      <c r="L159" s="30"/>
      <c r="M159" s="30"/>
      <c r="N159" s="30"/>
      <c r="O159" s="30"/>
      <c r="P159" s="30"/>
      <c r="Q159" s="30"/>
      <c r="R159" s="30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</row>
    <row r="160" spans="2:130" s="7" customFormat="1" x14ac:dyDescent="0.25">
      <c r="F160" s="13"/>
      <c r="G160" s="13"/>
      <c r="H160" s="13"/>
      <c r="I160" s="13"/>
      <c r="J160" s="13"/>
      <c r="K160" s="30"/>
      <c r="L160" s="30"/>
      <c r="M160" s="30"/>
      <c r="N160" s="30"/>
      <c r="O160" s="30"/>
      <c r="P160" s="30"/>
      <c r="Q160" s="30"/>
      <c r="R160" s="30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</row>
    <row r="161" spans="5:130" s="7" customFormat="1" x14ac:dyDescent="0.25">
      <c r="F161" s="13"/>
      <c r="G161" s="13"/>
      <c r="H161" s="13"/>
      <c r="I161" s="13"/>
      <c r="J161" s="13"/>
      <c r="K161" s="30"/>
      <c r="L161" s="30"/>
      <c r="M161" s="30"/>
      <c r="N161" s="30"/>
      <c r="O161" s="30"/>
      <c r="P161" s="30"/>
      <c r="Q161" s="30"/>
      <c r="R161" s="30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</row>
    <row r="162" spans="5:130" s="7" customFormat="1" x14ac:dyDescent="0.25">
      <c r="F162" s="13"/>
      <c r="G162" s="13"/>
      <c r="H162" s="13"/>
      <c r="I162" s="13"/>
      <c r="J162" s="13"/>
      <c r="K162" s="30"/>
      <c r="L162" s="30"/>
      <c r="M162" s="30"/>
      <c r="N162" s="30"/>
      <c r="O162" s="30"/>
      <c r="P162" s="30"/>
      <c r="Q162" s="30"/>
      <c r="R162" s="30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</row>
    <row r="163" spans="5:130" s="7" customFormat="1" x14ac:dyDescent="0.25">
      <c r="E163" s="13"/>
      <c r="F163" s="13"/>
      <c r="G163" s="13"/>
      <c r="H163" s="13"/>
      <c r="I163" s="13"/>
      <c r="J163" s="30"/>
      <c r="K163" s="30"/>
      <c r="L163" s="30"/>
      <c r="M163" s="30"/>
      <c r="N163" s="30"/>
      <c r="O163" s="30"/>
      <c r="P163" s="30"/>
      <c r="Q163" s="30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</row>
    <row r="164" spans="5:130" s="7" customFormat="1" x14ac:dyDescent="0.25">
      <c r="E164" s="13"/>
      <c r="F164" s="13"/>
      <c r="G164" s="13"/>
      <c r="H164" s="13"/>
      <c r="I164" s="13"/>
      <c r="J164" s="30"/>
      <c r="K164" s="30"/>
      <c r="L164" s="30"/>
      <c r="M164" s="30"/>
      <c r="N164" s="30"/>
      <c r="O164" s="30"/>
      <c r="P164" s="30"/>
      <c r="Q164" s="30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</row>
    <row r="165" spans="5:130" s="7" customFormat="1" x14ac:dyDescent="0.25">
      <c r="E165" s="13"/>
      <c r="F165" s="13"/>
      <c r="G165" s="13"/>
      <c r="H165" s="13"/>
      <c r="I165" s="13"/>
      <c r="J165" s="30"/>
      <c r="K165" s="30"/>
      <c r="L165" s="30"/>
      <c r="M165" s="30"/>
      <c r="N165" s="30"/>
      <c r="O165" s="30"/>
      <c r="P165" s="30"/>
      <c r="Q165" s="30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</row>
    <row r="166" spans="5:130" s="7" customFormat="1" x14ac:dyDescent="0.25">
      <c r="E166" s="13"/>
      <c r="F166" s="13"/>
      <c r="G166" s="13"/>
      <c r="H166" s="13"/>
      <c r="I166" s="13"/>
      <c r="J166" s="30"/>
      <c r="K166" s="30"/>
      <c r="L166" s="30"/>
      <c r="M166" s="30"/>
      <c r="N166" s="30"/>
      <c r="O166" s="30"/>
      <c r="P166" s="30"/>
      <c r="Q166" s="30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</row>
    <row r="167" spans="5:130" s="7" customFormat="1" x14ac:dyDescent="0.25">
      <c r="E167" s="13"/>
      <c r="F167" s="13"/>
      <c r="G167" s="13"/>
      <c r="H167" s="13"/>
      <c r="I167" s="13"/>
      <c r="J167" s="30"/>
      <c r="K167" s="30"/>
      <c r="L167" s="30"/>
      <c r="M167" s="30"/>
      <c r="N167" s="30"/>
      <c r="O167" s="30"/>
      <c r="P167" s="30"/>
      <c r="Q167" s="30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</row>
    <row r="168" spans="5:130" s="7" customFormat="1" x14ac:dyDescent="0.25">
      <c r="E168" s="13"/>
      <c r="F168" s="13"/>
      <c r="G168" s="13"/>
      <c r="H168" s="13"/>
      <c r="I168" s="13"/>
      <c r="J168" s="30"/>
      <c r="K168" s="30"/>
      <c r="L168" s="30"/>
      <c r="M168" s="30"/>
      <c r="N168" s="30"/>
      <c r="O168" s="30"/>
      <c r="P168" s="30"/>
      <c r="Q168" s="30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</row>
    <row r="169" spans="5:130" s="7" customFormat="1" x14ac:dyDescent="0.25">
      <c r="E169" s="13"/>
      <c r="F169" s="13"/>
      <c r="G169" s="13"/>
      <c r="H169" s="13"/>
      <c r="I169" s="13"/>
      <c r="J169" s="30"/>
      <c r="K169" s="30"/>
      <c r="L169" s="30"/>
      <c r="M169" s="30"/>
      <c r="N169" s="30"/>
      <c r="O169" s="30"/>
      <c r="P169" s="30"/>
      <c r="Q169" s="30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</row>
    <row r="170" spans="5:130" s="7" customFormat="1" x14ac:dyDescent="0.25">
      <c r="E170" s="13"/>
      <c r="F170" s="13"/>
      <c r="G170" s="13"/>
      <c r="H170" s="13"/>
      <c r="I170" s="13"/>
      <c r="J170" s="30"/>
      <c r="K170" s="30"/>
      <c r="L170" s="30"/>
      <c r="M170" s="30"/>
      <c r="N170" s="30"/>
      <c r="O170" s="30"/>
      <c r="P170" s="30"/>
      <c r="Q170" s="30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</row>
    <row r="171" spans="5:130" s="7" customFormat="1" x14ac:dyDescent="0.25">
      <c r="E171" s="13"/>
      <c r="F171" s="13"/>
      <c r="G171" s="13"/>
      <c r="H171" s="13"/>
      <c r="I171" s="13"/>
      <c r="J171" s="30"/>
      <c r="K171" s="30"/>
      <c r="L171" s="30"/>
      <c r="M171" s="30"/>
      <c r="N171" s="30"/>
      <c r="O171" s="30"/>
      <c r="P171" s="30"/>
      <c r="Q171" s="30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</row>
    <row r="172" spans="5:130" s="7" customFormat="1" x14ac:dyDescent="0.25"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</row>
    <row r="173" spans="5:130" s="7" customFormat="1" x14ac:dyDescent="0.25"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</row>
    <row r="174" spans="5:130" s="7" customFormat="1" x14ac:dyDescent="0.25"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</row>
    <row r="175" spans="5:130" s="7" customFormat="1" x14ac:dyDescent="0.25"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</row>
    <row r="176" spans="5:130" s="7" customFormat="1" x14ac:dyDescent="0.25"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</row>
    <row r="177" spans="5:129" s="7" customFormat="1" x14ac:dyDescent="0.25"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</row>
    <row r="178" spans="5:129" s="7" customFormat="1" x14ac:dyDescent="0.25"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</row>
    <row r="179" spans="5:129" s="7" customFormat="1" x14ac:dyDescent="0.25"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</row>
    <row r="180" spans="5:129" s="7" customFormat="1" x14ac:dyDescent="0.25"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</row>
    <row r="181" spans="5:129" s="7" customFormat="1" x14ac:dyDescent="0.25"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</row>
    <row r="182" spans="5:129" s="7" customFormat="1" x14ac:dyDescent="0.25"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</row>
    <row r="183" spans="5:129" s="7" customFormat="1" x14ac:dyDescent="0.25"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</row>
    <row r="184" spans="5:129" s="7" customFormat="1" x14ac:dyDescent="0.25"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</row>
    <row r="185" spans="5:129" s="7" customFormat="1" x14ac:dyDescent="0.25"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</row>
    <row r="186" spans="5:129" s="7" customFormat="1" x14ac:dyDescent="0.25"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</row>
    <row r="187" spans="5:129" s="7" customFormat="1" x14ac:dyDescent="0.25"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</row>
    <row r="188" spans="5:129" s="7" customFormat="1" x14ac:dyDescent="0.25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</row>
    <row r="189" spans="5:129" s="7" customFormat="1" x14ac:dyDescent="0.25"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</row>
    <row r="190" spans="5:129" s="7" customFormat="1" x14ac:dyDescent="0.25"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</row>
    <row r="191" spans="5:129" s="7" customFormat="1" x14ac:dyDescent="0.25"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</row>
    <row r="192" spans="5:129" s="7" customFormat="1" x14ac:dyDescent="0.25"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</row>
    <row r="193" spans="5:129" s="7" customFormat="1" x14ac:dyDescent="0.25"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</row>
    <row r="194" spans="5:129" s="7" customFormat="1" x14ac:dyDescent="0.25"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</row>
    <row r="195" spans="5:129" s="7" customFormat="1" x14ac:dyDescent="0.25"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</row>
    <row r="196" spans="5:129" s="7" customFormat="1" x14ac:dyDescent="0.25"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</row>
    <row r="197" spans="5:129" s="7" customFormat="1" x14ac:dyDescent="0.25"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</row>
    <row r="198" spans="5:129" s="7" customFormat="1" x14ac:dyDescent="0.25"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</row>
    <row r="199" spans="5:129" s="7" customFormat="1" x14ac:dyDescent="0.25"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</row>
  </sheetData>
  <mergeCells count="44">
    <mergeCell ref="M8:Q8"/>
    <mergeCell ref="R8:V8"/>
    <mergeCell ref="X8:AN8"/>
    <mergeCell ref="AO8:BE8"/>
    <mergeCell ref="B8:B9"/>
    <mergeCell ref="C8:C9"/>
    <mergeCell ref="D8:D9"/>
    <mergeCell ref="I8:I9"/>
    <mergeCell ref="F8:F9"/>
    <mergeCell ref="G120:H120"/>
    <mergeCell ref="J118:K118"/>
    <mergeCell ref="E8:E9"/>
    <mergeCell ref="G8:H8"/>
    <mergeCell ref="J8:J9"/>
    <mergeCell ref="K8:L8"/>
    <mergeCell ref="G125:H125"/>
    <mergeCell ref="G124:H124"/>
    <mergeCell ref="G123:H123"/>
    <mergeCell ref="G122:H122"/>
    <mergeCell ref="G121:H121"/>
    <mergeCell ref="G142:H142"/>
    <mergeCell ref="G141:H141"/>
    <mergeCell ref="G151:H151"/>
    <mergeCell ref="G150:H150"/>
    <mergeCell ref="G149:H149"/>
    <mergeCell ref="G148:H148"/>
    <mergeCell ref="G147:H147"/>
    <mergeCell ref="G146:H146"/>
    <mergeCell ref="G152:H153"/>
    <mergeCell ref="K115:U115"/>
    <mergeCell ref="I133:J133"/>
    <mergeCell ref="M117:O117"/>
    <mergeCell ref="Q117:V117"/>
    <mergeCell ref="M132:U132"/>
    <mergeCell ref="G140:H140"/>
    <mergeCell ref="G139:H139"/>
    <mergeCell ref="G138:H138"/>
    <mergeCell ref="G137:H137"/>
    <mergeCell ref="G136:H136"/>
    <mergeCell ref="G135:H135"/>
    <mergeCell ref="I153:J153"/>
    <mergeCell ref="G145:H145"/>
    <mergeCell ref="G144:H144"/>
    <mergeCell ref="G143:H143"/>
  </mergeCells>
  <dataValidations count="1">
    <dataValidation type="list" allowBlank="1" showInputMessage="1" showErrorMessage="1" sqref="G115" xr:uid="{00000000-0002-0000-0500-000000000000}">
      <formula1>$E$10:$E$101</formula1>
    </dataValidation>
  </dataValidations>
  <pageMargins left="0.27083333333333331" right="0.32291666666666669" top="0.32291666666666669" bottom="0.35416666666666669" header="0.3" footer="0.3"/>
  <pageSetup paperSize="9" scale="6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PN_Distrito</vt:lpstr>
      <vt:lpstr>PN_Pob x Genero</vt:lpstr>
      <vt:lpstr>Poblacion_2022_Total</vt:lpstr>
      <vt:lpstr>Poblacion_2022_Masculino</vt:lpstr>
      <vt:lpstr>Poblacion_2022_Femenino</vt:lpstr>
      <vt:lpstr>Piramide_EESS</vt:lpstr>
      <vt:lpstr>Piramide_EESS!Área_de_impresión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miguelsanchez3210@outlook.com</dc:creator>
  <cp:lastModifiedBy>Juan Victor Casas Egoavil</cp:lastModifiedBy>
  <cp:lastPrinted>2020-02-15T00:03:27Z</cp:lastPrinted>
  <dcterms:created xsi:type="dcterms:W3CDTF">2020-01-29T11:56:23Z</dcterms:created>
  <dcterms:modified xsi:type="dcterms:W3CDTF">2022-05-18T01:25:47Z</dcterms:modified>
</cp:coreProperties>
</file>