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PC\Desktop\EL AGR EN CIFRA  - ABRIL 2025\"/>
    </mc:Choice>
  </mc:AlternateContent>
  <xr:revisionPtr revIDLastSave="0" documentId="13_ncr:1_{4BA857DF-71D5-4539-8CFE-870C558D8505}" xr6:coauthVersionLast="47" xr6:coauthVersionMax="47" xr10:uidLastSave="{00000000-0000-0000-0000-000000000000}"/>
  <bookViews>
    <workbookView xWindow="-120" yWindow="-120" windowWidth="20730" windowHeight="11760" tabRatio="936" firstSheet="7" activeTab="27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5">'[1]C-27'!#REF!</definedName>
    <definedName name="\A" localSheetId="16">'[1]C-27'!#REF!</definedName>
    <definedName name="\A" localSheetId="17">'[1]C-27'!#REF!</definedName>
    <definedName name="\A" localSheetId="18">'[1]C-27'!#REF!</definedName>
    <definedName name="\A" localSheetId="19">'[1]C-27'!#REF!</definedName>
    <definedName name="\A" localSheetId="22">'[1]C-27'!#REF!</definedName>
    <definedName name="\A" localSheetId="23">'[1]C-27'!#REF!</definedName>
    <definedName name="\A" localSheetId="24">'[1]C-27'!#REF!</definedName>
    <definedName name="\A" localSheetId="25">'[1]C-27'!#REF!</definedName>
    <definedName name="\A" localSheetId="27">'C 47-48'!#REF!</definedName>
    <definedName name="\A" localSheetId="3">'C.23'!#REF!</definedName>
    <definedName name="\A" localSheetId="14">'[1]C-27'!#REF!</definedName>
    <definedName name="\A" localSheetId="20">'C.40'!#REF!</definedName>
    <definedName name="\A" localSheetId="26">'[1]C-27'!#REF!</definedName>
    <definedName name="\A" localSheetId="0">'[1]C-27'!#REF!</definedName>
    <definedName name="\A">'[1]C-27'!#REF!</definedName>
    <definedName name="\c" localSheetId="1">#REF!</definedName>
    <definedName name="\c" localSheetId="2">#REF!</definedName>
    <definedName name="\C">#REF!</definedName>
    <definedName name="\COPIA">'[2]C72-75'!#REF!</definedName>
    <definedName name="\S">#N/A</definedName>
    <definedName name="\x">#REF!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'C.23'!$A$1:$U$21</definedName>
    <definedName name="A_IMPRESION_IM" localSheetId="20">'C.40'!#REF!</definedName>
    <definedName name="A_IMPRESION_IM">'[1]C-27'!$A$1:$Z$22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'C.23'!$A$1:$U$21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24'!$A$1:$O$62</definedName>
    <definedName name="_xlnm.Print_Area" localSheetId="5">'C 25'!$A$1:$O$60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30'!$A$1:$O$60</definedName>
    <definedName name="_xlnm.Print_Area" localSheetId="11">'C 31'!$A$1:$O$61</definedName>
    <definedName name="_xlnm.Print_Area" localSheetId="12">'C 32'!$A$1:$O$61</definedName>
    <definedName name="_xlnm.Print_Area" localSheetId="13">'C 33'!$A$1:$O$60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1">'C.21'!$A$1:$F$55</definedName>
    <definedName name="_xlnm.Print_Area" localSheetId="2">'C.22'!$A$2:$O$78</definedName>
    <definedName name="_xlnm.Print_Area" localSheetId="3">'C.23'!$A$1:$U$43</definedName>
    <definedName name="_xlnm.Print_Area" localSheetId="14">'C.34'!$A$1:$O$60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AVÍCOLA'!$A$1:$E$36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AVÍCOLA'!$5:$5</definedName>
    <definedName name="_xlnm.Print_Titles">#REF!</definedName>
    <definedName name="TUBE">'[2]C72-75'!#REF!</definedName>
  </definedNames>
  <calcPr calcId="191029"/>
</workbook>
</file>

<file path=xl/calcChain.xml><?xml version="1.0" encoding="utf-8"?>
<calcChain xmlns="http://schemas.openxmlformats.org/spreadsheetml/2006/main">
  <c r="G75" i="245" l="1"/>
  <c r="G66" i="245"/>
  <c r="G57" i="245"/>
  <c r="G48" i="245"/>
  <c r="G39" i="245"/>
  <c r="G30" i="245"/>
  <c r="G21" i="245"/>
  <c r="G12" i="245"/>
  <c r="F58" i="243"/>
  <c r="F57" i="243"/>
  <c r="F56" i="243"/>
  <c r="F55" i="243"/>
  <c r="F54" i="243"/>
  <c r="F53" i="243"/>
  <c r="F52" i="243"/>
  <c r="F51" i="243"/>
  <c r="F50" i="243"/>
  <c r="F49" i="243"/>
  <c r="F48" i="243"/>
  <c r="F47" i="243"/>
  <c r="F46" i="243"/>
  <c r="F45" i="243"/>
  <c r="F44" i="243"/>
  <c r="F43" i="243"/>
  <c r="F42" i="243"/>
  <c r="F41" i="243"/>
  <c r="F40" i="243"/>
  <c r="F39" i="243"/>
  <c r="F38" i="243"/>
  <c r="F37" i="243"/>
  <c r="F36" i="243"/>
  <c r="F35" i="243"/>
  <c r="F34" i="243"/>
  <c r="F33" i="243"/>
  <c r="F32" i="243"/>
  <c r="F31" i="243"/>
  <c r="F30" i="243"/>
  <c r="F29" i="243"/>
  <c r="F28" i="243"/>
  <c r="F27" i="243"/>
  <c r="F26" i="243"/>
  <c r="F25" i="243"/>
  <c r="F24" i="243"/>
  <c r="F23" i="243"/>
  <c r="F22" i="243"/>
  <c r="F21" i="243"/>
  <c r="F20" i="243"/>
  <c r="F19" i="243"/>
  <c r="F18" i="243"/>
  <c r="F17" i="243"/>
  <c r="F16" i="243"/>
  <c r="F15" i="243"/>
  <c r="F14" i="243"/>
  <c r="F13" i="243"/>
  <c r="F12" i="243"/>
  <c r="F11" i="243"/>
  <c r="F10" i="243"/>
  <c r="F9" i="243"/>
  <c r="F8" i="243"/>
  <c r="F6" i="243"/>
  <c r="F58" i="241"/>
  <c r="E58" i="241"/>
  <c r="D58" i="241"/>
  <c r="C58" i="241"/>
  <c r="F57" i="241"/>
  <c r="E57" i="241"/>
  <c r="D57" i="241"/>
  <c r="C57" i="241"/>
  <c r="F56" i="241"/>
  <c r="E56" i="241"/>
  <c r="D56" i="241"/>
  <c r="C56" i="241"/>
  <c r="F55" i="241"/>
  <c r="E55" i="241"/>
  <c r="D55" i="241"/>
  <c r="C55" i="241"/>
  <c r="F54" i="241"/>
  <c r="E54" i="241"/>
  <c r="D54" i="241"/>
  <c r="C54" i="241"/>
  <c r="F53" i="241"/>
  <c r="E53" i="241"/>
  <c r="D53" i="241"/>
  <c r="C53" i="241"/>
  <c r="F52" i="241"/>
  <c r="E52" i="241"/>
  <c r="D52" i="241"/>
  <c r="C52" i="241"/>
  <c r="F51" i="241"/>
  <c r="E51" i="241"/>
  <c r="D51" i="241"/>
  <c r="C51" i="241"/>
  <c r="F50" i="241"/>
  <c r="E50" i="241"/>
  <c r="D50" i="241"/>
  <c r="C50" i="241"/>
  <c r="F49" i="241"/>
  <c r="E49" i="241"/>
  <c r="D49" i="241"/>
  <c r="C49" i="241"/>
  <c r="F48" i="241"/>
  <c r="E48" i="241"/>
  <c r="D48" i="241"/>
  <c r="C48" i="241"/>
  <c r="F47" i="241"/>
  <c r="E47" i="241"/>
  <c r="D47" i="241"/>
  <c r="C47" i="241"/>
  <c r="F46" i="241"/>
  <c r="E46" i="241"/>
  <c r="D46" i="241"/>
  <c r="C46" i="241"/>
  <c r="F45" i="241"/>
  <c r="E45" i="241"/>
  <c r="D45" i="241"/>
  <c r="C45" i="241"/>
  <c r="F44" i="241"/>
  <c r="E44" i="241"/>
  <c r="D44" i="241"/>
  <c r="C44" i="241"/>
  <c r="F43" i="241"/>
  <c r="E43" i="241"/>
  <c r="D43" i="241"/>
  <c r="C43" i="241"/>
  <c r="F42" i="241"/>
  <c r="E42" i="241"/>
  <c r="D42" i="241"/>
  <c r="C42" i="241"/>
  <c r="F41" i="241"/>
  <c r="E41" i="241"/>
  <c r="D41" i="241"/>
  <c r="C41" i="241"/>
  <c r="F40" i="241"/>
  <c r="E40" i="241"/>
  <c r="D40" i="241"/>
  <c r="C40" i="241"/>
  <c r="F39" i="241"/>
  <c r="E39" i="241"/>
  <c r="D39" i="241"/>
  <c r="C39" i="241"/>
  <c r="F38" i="241"/>
  <c r="E38" i="241"/>
  <c r="D38" i="241"/>
  <c r="C38" i="241"/>
  <c r="F37" i="241"/>
  <c r="E37" i="241"/>
  <c r="D37" i="241"/>
  <c r="C37" i="241"/>
  <c r="F36" i="241"/>
  <c r="E36" i="241"/>
  <c r="D36" i="241"/>
  <c r="C36" i="241"/>
  <c r="F35" i="241"/>
  <c r="E35" i="241"/>
  <c r="D35" i="241"/>
  <c r="C35" i="241"/>
  <c r="F34" i="241"/>
  <c r="E34" i="241"/>
  <c r="D34" i="241"/>
  <c r="C34" i="241"/>
  <c r="F33" i="241"/>
  <c r="E33" i="241"/>
  <c r="D33" i="241"/>
  <c r="C33" i="241"/>
  <c r="F32" i="241"/>
  <c r="E32" i="241"/>
  <c r="D32" i="241"/>
  <c r="C32" i="241"/>
  <c r="F31" i="241"/>
  <c r="E31" i="241"/>
  <c r="D31" i="241"/>
  <c r="C31" i="241"/>
  <c r="F30" i="241"/>
  <c r="E30" i="241"/>
  <c r="D30" i="241"/>
  <c r="C30" i="241"/>
  <c r="F29" i="241"/>
  <c r="E29" i="241"/>
  <c r="D29" i="241"/>
  <c r="C29" i="241"/>
  <c r="F28" i="241"/>
  <c r="E28" i="241"/>
  <c r="D28" i="241"/>
  <c r="C28" i="241"/>
  <c r="F27" i="241"/>
  <c r="E27" i="241"/>
  <c r="D27" i="241"/>
  <c r="C27" i="241"/>
  <c r="F26" i="241"/>
  <c r="E26" i="241"/>
  <c r="D26" i="241"/>
  <c r="C26" i="241"/>
  <c r="F25" i="241"/>
  <c r="E25" i="241"/>
  <c r="D25" i="241"/>
  <c r="C25" i="241"/>
  <c r="F24" i="241"/>
  <c r="E24" i="241"/>
  <c r="D24" i="241"/>
  <c r="C24" i="241"/>
  <c r="F23" i="241"/>
  <c r="E23" i="241"/>
  <c r="D23" i="241"/>
  <c r="C23" i="241"/>
  <c r="F22" i="241"/>
  <c r="E22" i="241"/>
  <c r="D22" i="241"/>
  <c r="C22" i="241"/>
  <c r="F21" i="241"/>
  <c r="E21" i="241"/>
  <c r="D21" i="241"/>
  <c r="C21" i="241"/>
  <c r="F18" i="241"/>
  <c r="E18" i="241"/>
  <c r="D18" i="241"/>
  <c r="C18" i="241"/>
  <c r="F17" i="241"/>
  <c r="E17" i="241"/>
  <c r="D17" i="241"/>
  <c r="C17" i="241"/>
  <c r="F16" i="241"/>
  <c r="E16" i="241"/>
  <c r="D16" i="241"/>
  <c r="C16" i="241"/>
  <c r="F15" i="241"/>
  <c r="E15" i="241"/>
  <c r="D15" i="241"/>
  <c r="C15" i="241"/>
  <c r="F14" i="241"/>
  <c r="E14" i="241"/>
  <c r="D14" i="241"/>
  <c r="C14" i="241"/>
  <c r="F13" i="241"/>
  <c r="E13" i="241"/>
  <c r="D13" i="241"/>
  <c r="C13" i="241"/>
  <c r="F12" i="241"/>
  <c r="E12" i="241"/>
  <c r="D12" i="241"/>
  <c r="C12" i="241"/>
  <c r="F11" i="241"/>
  <c r="E11" i="241"/>
  <c r="D11" i="241"/>
  <c r="C11" i="241"/>
  <c r="F10" i="241"/>
  <c r="E10" i="241"/>
  <c r="D10" i="241"/>
  <c r="C10" i="241"/>
  <c r="F9" i="241"/>
  <c r="E9" i="241"/>
  <c r="D9" i="241"/>
  <c r="C9" i="241"/>
  <c r="F8" i="241"/>
  <c r="E8" i="241"/>
  <c r="D8" i="241"/>
  <c r="C8" i="241"/>
  <c r="F6" i="241"/>
  <c r="E6" i="241"/>
  <c r="D6" i="241"/>
  <c r="C6" i="241"/>
  <c r="N7" i="241"/>
  <c r="M7" i="241"/>
  <c r="L7" i="241"/>
  <c r="K7" i="241"/>
  <c r="J7" i="241"/>
  <c r="I7" i="241"/>
  <c r="H7" i="241"/>
  <c r="G7" i="241"/>
  <c r="F7" i="241"/>
  <c r="E7" i="241"/>
  <c r="D7" i="241"/>
  <c r="C7" i="241"/>
  <c r="F17" i="232" l="1"/>
  <c r="F6" i="238" l="1"/>
  <c r="F6" i="237"/>
  <c r="F6" i="236"/>
  <c r="F6" i="235"/>
  <c r="F6" i="234"/>
  <c r="F6" i="233"/>
  <c r="M34" i="232"/>
  <c r="S34" i="232"/>
  <c r="S8" i="232"/>
  <c r="M8" i="232"/>
  <c r="G8" i="232"/>
  <c r="Q43" i="232"/>
  <c r="K43" i="232"/>
  <c r="E43" i="232"/>
  <c r="K17" i="232"/>
  <c r="E17" i="232"/>
  <c r="N40" i="228"/>
  <c r="I40" i="228"/>
  <c r="D40" i="228"/>
  <c r="N19" i="228"/>
  <c r="I19" i="228"/>
  <c r="D19" i="228"/>
  <c r="F31" i="228"/>
  <c r="K31" i="228"/>
  <c r="P31" i="228"/>
  <c r="P10" i="228"/>
  <c r="K10" i="228"/>
  <c r="F10" i="228"/>
  <c r="S59" i="213"/>
  <c r="N59" i="213"/>
  <c r="I59" i="213"/>
  <c r="D59" i="213"/>
  <c r="S39" i="213"/>
  <c r="N39" i="213"/>
  <c r="I39" i="213"/>
  <c r="D39" i="213"/>
  <c r="S18" i="213"/>
  <c r="N18" i="213"/>
  <c r="I18" i="213"/>
  <c r="D18" i="213"/>
  <c r="U50" i="213"/>
  <c r="P50" i="213"/>
  <c r="K50" i="213"/>
  <c r="F50" i="213"/>
  <c r="F30" i="213"/>
  <c r="K30" i="213"/>
  <c r="P30" i="213"/>
  <c r="U30" i="213"/>
  <c r="U9" i="213"/>
  <c r="P9" i="213"/>
  <c r="K9" i="213"/>
  <c r="F9" i="213"/>
  <c r="O64" i="233"/>
  <c r="O62" i="233"/>
  <c r="O60" i="233"/>
  <c r="O58" i="233"/>
  <c r="O56" i="233"/>
  <c r="O54" i="233"/>
  <c r="O52" i="233"/>
  <c r="O50" i="233"/>
  <c r="O48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6" i="233"/>
  <c r="O14" i="233"/>
  <c r="O12" i="233"/>
  <c r="O10" i="233"/>
  <c r="O8" i="233"/>
  <c r="O64" i="234"/>
  <c r="O62" i="234"/>
  <c r="O60" i="234"/>
  <c r="O58" i="234"/>
  <c r="O56" i="234"/>
  <c r="O54" i="234"/>
  <c r="O52" i="234"/>
  <c r="O50" i="234"/>
  <c r="O48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6" i="234"/>
  <c r="O14" i="234"/>
  <c r="O12" i="234"/>
  <c r="O10" i="234"/>
  <c r="O8" i="234"/>
  <c r="O64" i="237"/>
  <c r="O62" i="237"/>
  <c r="O60" i="237"/>
  <c r="O58" i="237"/>
  <c r="O56" i="237"/>
  <c r="O54" i="237"/>
  <c r="O52" i="237"/>
  <c r="O50" i="237"/>
  <c r="O48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6" i="237"/>
  <c r="O14" i="237"/>
  <c r="O12" i="237"/>
  <c r="O10" i="237"/>
  <c r="O8" i="237"/>
  <c r="N5" i="237"/>
  <c r="M5" i="237"/>
  <c r="L5" i="237"/>
  <c r="K5" i="237"/>
  <c r="J5" i="237"/>
  <c r="I5" i="237"/>
  <c r="H5" i="237"/>
  <c r="G5" i="237"/>
  <c r="F5" i="237"/>
  <c r="E6" i="237"/>
  <c r="D6" i="237"/>
  <c r="E5" i="237"/>
  <c r="D5" i="237"/>
  <c r="C6" i="237"/>
  <c r="C5" i="237"/>
  <c r="O64" i="236"/>
  <c r="O62" i="236"/>
  <c r="O60" i="236"/>
  <c r="O58" i="236"/>
  <c r="O56" i="236"/>
  <c r="O54" i="236"/>
  <c r="O52" i="236"/>
  <c r="O50" i="236"/>
  <c r="O48" i="236"/>
  <c r="O46" i="236"/>
  <c r="O44" i="236"/>
  <c r="O42" i="236"/>
  <c r="O40" i="236"/>
  <c r="O38" i="236"/>
  <c r="O36" i="236"/>
  <c r="O34" i="236"/>
  <c r="O32" i="236"/>
  <c r="O30" i="236"/>
  <c r="O28" i="236"/>
  <c r="O26" i="236"/>
  <c r="O24" i="236"/>
  <c r="O22" i="236"/>
  <c r="O20" i="236"/>
  <c r="O18" i="236"/>
  <c r="O16" i="236"/>
  <c r="O14" i="236"/>
  <c r="O12" i="236"/>
  <c r="O10" i="236"/>
  <c r="O8" i="236"/>
  <c r="N5" i="236"/>
  <c r="M5" i="236"/>
  <c r="L5" i="236"/>
  <c r="K5" i="236"/>
  <c r="J5" i="236"/>
  <c r="I5" i="236"/>
  <c r="H5" i="236"/>
  <c r="G5" i="236"/>
  <c r="F5" i="236"/>
  <c r="E5" i="236"/>
  <c r="D5" i="236"/>
  <c r="C5" i="236"/>
  <c r="O64" i="235"/>
  <c r="O62" i="235"/>
  <c r="O60" i="235"/>
  <c r="O58" i="235"/>
  <c r="O56" i="235"/>
  <c r="O54" i="235"/>
  <c r="O52" i="235"/>
  <c r="O50" i="235"/>
  <c r="O48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6" i="235"/>
  <c r="O14" i="235"/>
  <c r="O12" i="235"/>
  <c r="O10" i="235"/>
  <c r="O8" i="235"/>
  <c r="O5" i="235"/>
  <c r="O5" i="234"/>
  <c r="O5" i="233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40"/>
  <c r="O55" i="240"/>
  <c r="O53" i="240"/>
  <c r="O51" i="240"/>
  <c r="O49" i="240"/>
  <c r="O47" i="240"/>
  <c r="O45" i="240"/>
  <c r="O43" i="240"/>
  <c r="O41" i="240"/>
  <c r="O39" i="240"/>
  <c r="O37" i="240"/>
  <c r="O35" i="240"/>
  <c r="O33" i="240"/>
  <c r="O31" i="240"/>
  <c r="O29" i="240"/>
  <c r="O27" i="240"/>
  <c r="O25" i="240"/>
  <c r="O23" i="240"/>
  <c r="O21" i="240"/>
  <c r="O19" i="240"/>
  <c r="O17" i="240"/>
  <c r="O15" i="240"/>
  <c r="O13" i="240"/>
  <c r="O11" i="240"/>
  <c r="O9" i="240"/>
  <c r="O57" i="242"/>
  <c r="O55" i="242"/>
  <c r="O53" i="242"/>
  <c r="O51" i="242"/>
  <c r="O49" i="242"/>
  <c r="O47" i="242"/>
  <c r="O45" i="242"/>
  <c r="O43" i="242"/>
  <c r="O41" i="242"/>
  <c r="O39" i="242"/>
  <c r="O37" i="242"/>
  <c r="O35" i="242"/>
  <c r="O33" i="242"/>
  <c r="O31" i="242"/>
  <c r="O29" i="242"/>
  <c r="O27" i="242"/>
  <c r="O25" i="242"/>
  <c r="O23" i="242"/>
  <c r="O21" i="242"/>
  <c r="O19" i="242"/>
  <c r="O17" i="242"/>
  <c r="O15" i="242"/>
  <c r="O13" i="242"/>
  <c r="O11" i="242"/>
  <c r="O9" i="242"/>
  <c r="O7" i="242"/>
  <c r="O5" i="242"/>
  <c r="E6" i="238"/>
  <c r="D6" i="238"/>
  <c r="C6" i="238"/>
  <c r="E6" i="236"/>
  <c r="D6" i="236"/>
  <c r="C6" i="236"/>
  <c r="E6" i="235"/>
  <c r="D6" i="235"/>
  <c r="C6" i="235"/>
  <c r="E6" i="234"/>
  <c r="D6" i="234"/>
  <c r="C6" i="234"/>
  <c r="E39" i="245"/>
  <c r="N38" i="245"/>
  <c r="L38" i="245"/>
  <c r="I38" i="245"/>
  <c r="G38" i="245"/>
  <c r="E38" i="245"/>
  <c r="O38" i="245"/>
  <c r="M38" i="245"/>
  <c r="K38" i="245"/>
  <c r="J38" i="245"/>
  <c r="H38" i="245"/>
  <c r="F39" i="245"/>
  <c r="F38" i="245"/>
  <c r="D39" i="245"/>
  <c r="D38" i="245"/>
  <c r="F75" i="245"/>
  <c r="E75" i="245"/>
  <c r="D75" i="245"/>
  <c r="O74" i="245"/>
  <c r="N74" i="245"/>
  <c r="M74" i="245"/>
  <c r="L74" i="245"/>
  <c r="K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M65" i="245"/>
  <c r="L65" i="245"/>
  <c r="K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M56" i="245"/>
  <c r="L56" i="245"/>
  <c r="K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M47" i="245"/>
  <c r="L47" i="245"/>
  <c r="K47" i="245"/>
  <c r="J47" i="245"/>
  <c r="I47" i="245"/>
  <c r="H47" i="245"/>
  <c r="G47" i="245"/>
  <c r="F47" i="245"/>
  <c r="E47" i="245"/>
  <c r="D47" i="245"/>
  <c r="F30" i="245"/>
  <c r="E30" i="245"/>
  <c r="O29" i="245"/>
  <c r="N29" i="245"/>
  <c r="M29" i="245"/>
  <c r="L29" i="245"/>
  <c r="K29" i="245"/>
  <c r="J29" i="245"/>
  <c r="I29" i="245"/>
  <c r="H29" i="245"/>
  <c r="G29" i="245"/>
  <c r="F29" i="245"/>
  <c r="E29" i="245"/>
  <c r="D30" i="245"/>
  <c r="D29" i="245"/>
  <c r="O20" i="245"/>
  <c r="N20" i="245"/>
  <c r="M20" i="245"/>
  <c r="L20" i="245"/>
  <c r="K20" i="245"/>
  <c r="J20" i="245"/>
  <c r="I20" i="245"/>
  <c r="H20" i="245"/>
  <c r="G20" i="245"/>
  <c r="F21" i="245"/>
  <c r="E21" i="245"/>
  <c r="F20" i="245"/>
  <c r="E20" i="245"/>
  <c r="D21" i="245"/>
  <c r="D20" i="245"/>
  <c r="F12" i="245"/>
  <c r="E12" i="245"/>
  <c r="O11" i="245"/>
  <c r="N11" i="245"/>
  <c r="M11" i="245"/>
  <c r="L11" i="245"/>
  <c r="K11" i="245"/>
  <c r="J11" i="245"/>
  <c r="I11" i="245"/>
  <c r="H11" i="245"/>
  <c r="G11" i="245"/>
  <c r="F11" i="245"/>
  <c r="E11" i="245"/>
  <c r="D12" i="245"/>
  <c r="D11" i="245"/>
  <c r="N5" i="243"/>
  <c r="M5" i="243"/>
  <c r="L5" i="243"/>
  <c r="K5" i="243"/>
  <c r="J5" i="243"/>
  <c r="I5" i="243"/>
  <c r="H5" i="243"/>
  <c r="G5" i="243"/>
  <c r="F5" i="243"/>
  <c r="E5" i="243"/>
  <c r="D5" i="243"/>
  <c r="E6" i="243"/>
  <c r="D6" i="243"/>
  <c r="C6" i="243"/>
  <c r="C5" i="243"/>
  <c r="E58" i="243"/>
  <c r="D58" i="243"/>
  <c r="C58" i="243"/>
  <c r="N57" i="243"/>
  <c r="M57" i="243"/>
  <c r="L57" i="243"/>
  <c r="K57" i="243"/>
  <c r="J57" i="243"/>
  <c r="I57" i="243"/>
  <c r="H57" i="243"/>
  <c r="G57" i="243"/>
  <c r="E57" i="243"/>
  <c r="D57" i="243"/>
  <c r="C57" i="243"/>
  <c r="E56" i="243"/>
  <c r="D56" i="243"/>
  <c r="C56" i="243"/>
  <c r="N55" i="243"/>
  <c r="M55" i="243"/>
  <c r="L55" i="243"/>
  <c r="K55" i="243"/>
  <c r="J55" i="243"/>
  <c r="I55" i="243"/>
  <c r="H55" i="243"/>
  <c r="G55" i="243"/>
  <c r="E55" i="243"/>
  <c r="D55" i="243"/>
  <c r="C55" i="243"/>
  <c r="E54" i="243"/>
  <c r="D54" i="243"/>
  <c r="C54" i="243"/>
  <c r="N53" i="243"/>
  <c r="M53" i="243"/>
  <c r="L53" i="243"/>
  <c r="K53" i="243"/>
  <c r="J53" i="243"/>
  <c r="I53" i="243"/>
  <c r="H53" i="243"/>
  <c r="G53" i="243"/>
  <c r="E53" i="243"/>
  <c r="D53" i="243"/>
  <c r="C53" i="243"/>
  <c r="E52" i="243"/>
  <c r="D52" i="243"/>
  <c r="C52" i="243"/>
  <c r="N51" i="243"/>
  <c r="M51" i="243"/>
  <c r="L51" i="243"/>
  <c r="K51" i="243"/>
  <c r="J51" i="243"/>
  <c r="I51" i="243"/>
  <c r="H51" i="243"/>
  <c r="G51" i="243"/>
  <c r="E51" i="243"/>
  <c r="D51" i="243"/>
  <c r="C51" i="243"/>
  <c r="E50" i="243"/>
  <c r="D50" i="243"/>
  <c r="C50" i="243"/>
  <c r="N49" i="243"/>
  <c r="M49" i="243"/>
  <c r="L49" i="243"/>
  <c r="K49" i="243"/>
  <c r="J49" i="243"/>
  <c r="I49" i="243"/>
  <c r="H49" i="243"/>
  <c r="G49" i="243"/>
  <c r="E49" i="243"/>
  <c r="D49" i="243"/>
  <c r="C49" i="243"/>
  <c r="E48" i="243"/>
  <c r="D48" i="243"/>
  <c r="C48" i="243"/>
  <c r="N47" i="243"/>
  <c r="M47" i="243"/>
  <c r="L47" i="243"/>
  <c r="K47" i="243"/>
  <c r="J47" i="243"/>
  <c r="I47" i="243"/>
  <c r="H47" i="243"/>
  <c r="G47" i="243"/>
  <c r="E47" i="243"/>
  <c r="D47" i="243"/>
  <c r="C47" i="243"/>
  <c r="E46" i="243"/>
  <c r="D46" i="243"/>
  <c r="C46" i="243"/>
  <c r="N45" i="243"/>
  <c r="M45" i="243"/>
  <c r="L45" i="243"/>
  <c r="K45" i="243"/>
  <c r="J45" i="243"/>
  <c r="I45" i="243"/>
  <c r="H45" i="243"/>
  <c r="G45" i="243"/>
  <c r="E45" i="243"/>
  <c r="D45" i="243"/>
  <c r="C45" i="243"/>
  <c r="E44" i="243"/>
  <c r="D44" i="243"/>
  <c r="C44" i="243"/>
  <c r="N43" i="243"/>
  <c r="M43" i="243"/>
  <c r="L43" i="243"/>
  <c r="K43" i="243"/>
  <c r="J43" i="243"/>
  <c r="I43" i="243"/>
  <c r="H43" i="243"/>
  <c r="G43" i="243"/>
  <c r="E43" i="243"/>
  <c r="D43" i="243"/>
  <c r="C43" i="243"/>
  <c r="E42" i="243"/>
  <c r="D42" i="243"/>
  <c r="C42" i="243"/>
  <c r="N41" i="243"/>
  <c r="M41" i="243"/>
  <c r="L41" i="243"/>
  <c r="K41" i="243"/>
  <c r="J41" i="243"/>
  <c r="I41" i="243"/>
  <c r="H41" i="243"/>
  <c r="G41" i="243"/>
  <c r="E41" i="243"/>
  <c r="D41" i="243"/>
  <c r="C41" i="243"/>
  <c r="E40" i="243"/>
  <c r="D40" i="243"/>
  <c r="C40" i="243"/>
  <c r="N39" i="243"/>
  <c r="M39" i="243"/>
  <c r="L39" i="243"/>
  <c r="K39" i="243"/>
  <c r="J39" i="243"/>
  <c r="I39" i="243"/>
  <c r="H39" i="243"/>
  <c r="G39" i="243"/>
  <c r="E39" i="243"/>
  <c r="D39" i="243"/>
  <c r="C39" i="243"/>
  <c r="E38" i="243"/>
  <c r="D38" i="243"/>
  <c r="C38" i="243"/>
  <c r="N37" i="243"/>
  <c r="M37" i="243"/>
  <c r="L37" i="243"/>
  <c r="K37" i="243"/>
  <c r="J37" i="243"/>
  <c r="I37" i="243"/>
  <c r="H37" i="243"/>
  <c r="G37" i="243"/>
  <c r="E37" i="243"/>
  <c r="D37" i="243"/>
  <c r="C37" i="243"/>
  <c r="E36" i="243"/>
  <c r="D36" i="243"/>
  <c r="C36" i="243"/>
  <c r="N35" i="243"/>
  <c r="M35" i="243"/>
  <c r="L35" i="243"/>
  <c r="K35" i="243"/>
  <c r="J35" i="243"/>
  <c r="I35" i="243"/>
  <c r="H35" i="243"/>
  <c r="G35" i="243"/>
  <c r="E35" i="243"/>
  <c r="D35" i="243"/>
  <c r="C35" i="243"/>
  <c r="E34" i="243"/>
  <c r="D34" i="243"/>
  <c r="C34" i="243"/>
  <c r="N33" i="243"/>
  <c r="M33" i="243"/>
  <c r="L33" i="243"/>
  <c r="K33" i="243"/>
  <c r="J33" i="243"/>
  <c r="I33" i="243"/>
  <c r="H33" i="243"/>
  <c r="G33" i="243"/>
  <c r="E33" i="243"/>
  <c r="D33" i="243"/>
  <c r="C33" i="243"/>
  <c r="E32" i="243"/>
  <c r="D32" i="243"/>
  <c r="C32" i="243"/>
  <c r="N31" i="243"/>
  <c r="M31" i="243"/>
  <c r="L31" i="243"/>
  <c r="K31" i="243"/>
  <c r="J31" i="243"/>
  <c r="I31" i="243"/>
  <c r="H31" i="243"/>
  <c r="G31" i="243"/>
  <c r="E31" i="243"/>
  <c r="D31" i="243"/>
  <c r="C31" i="243"/>
  <c r="E30" i="243"/>
  <c r="D30" i="243"/>
  <c r="C30" i="243"/>
  <c r="N29" i="243"/>
  <c r="M29" i="243"/>
  <c r="L29" i="243"/>
  <c r="K29" i="243"/>
  <c r="J29" i="243"/>
  <c r="I29" i="243"/>
  <c r="H29" i="243"/>
  <c r="G29" i="243"/>
  <c r="E29" i="243"/>
  <c r="D29" i="243"/>
  <c r="C29" i="243"/>
  <c r="E28" i="243"/>
  <c r="D28" i="243"/>
  <c r="C28" i="243"/>
  <c r="N27" i="243"/>
  <c r="M27" i="243"/>
  <c r="L27" i="243"/>
  <c r="K27" i="243"/>
  <c r="J27" i="243"/>
  <c r="I27" i="243"/>
  <c r="H27" i="243"/>
  <c r="G27" i="243"/>
  <c r="E27" i="243"/>
  <c r="D27" i="243"/>
  <c r="C27" i="243"/>
  <c r="E26" i="243"/>
  <c r="D26" i="243"/>
  <c r="C26" i="243"/>
  <c r="N25" i="243"/>
  <c r="M25" i="243"/>
  <c r="L25" i="243"/>
  <c r="K25" i="243"/>
  <c r="J25" i="243"/>
  <c r="I25" i="243"/>
  <c r="H25" i="243"/>
  <c r="G25" i="243"/>
  <c r="E25" i="243"/>
  <c r="D25" i="243"/>
  <c r="C25" i="243"/>
  <c r="E24" i="243"/>
  <c r="D24" i="243"/>
  <c r="C24" i="243"/>
  <c r="N23" i="243"/>
  <c r="M23" i="243"/>
  <c r="L23" i="243"/>
  <c r="K23" i="243"/>
  <c r="J23" i="243"/>
  <c r="I23" i="243"/>
  <c r="H23" i="243"/>
  <c r="G23" i="243"/>
  <c r="E23" i="243"/>
  <c r="D23" i="243"/>
  <c r="C23" i="243"/>
  <c r="E22" i="243"/>
  <c r="D22" i="243"/>
  <c r="C22" i="243"/>
  <c r="N21" i="243"/>
  <c r="M21" i="243"/>
  <c r="L21" i="243"/>
  <c r="K21" i="243"/>
  <c r="J21" i="243"/>
  <c r="I21" i="243"/>
  <c r="H21" i="243"/>
  <c r="G21" i="243"/>
  <c r="E21" i="243"/>
  <c r="D21" i="243"/>
  <c r="C21" i="243"/>
  <c r="E20" i="243"/>
  <c r="D20" i="243"/>
  <c r="C20" i="243"/>
  <c r="N19" i="243"/>
  <c r="M19" i="243"/>
  <c r="L19" i="243"/>
  <c r="K19" i="243"/>
  <c r="J19" i="243"/>
  <c r="I19" i="243"/>
  <c r="H19" i="243"/>
  <c r="G19" i="243"/>
  <c r="E19" i="243"/>
  <c r="D19" i="243"/>
  <c r="C19" i="243"/>
  <c r="E18" i="243"/>
  <c r="D18" i="243"/>
  <c r="C18" i="243"/>
  <c r="N17" i="243"/>
  <c r="M17" i="243"/>
  <c r="L17" i="243"/>
  <c r="K17" i="243"/>
  <c r="J17" i="243"/>
  <c r="I17" i="243"/>
  <c r="H17" i="243"/>
  <c r="G17" i="243"/>
  <c r="E17" i="243"/>
  <c r="D17" i="243"/>
  <c r="C17" i="243"/>
  <c r="E16" i="243"/>
  <c r="D16" i="243"/>
  <c r="C16" i="243"/>
  <c r="N15" i="243"/>
  <c r="M15" i="243"/>
  <c r="L15" i="243"/>
  <c r="K15" i="243"/>
  <c r="J15" i="243"/>
  <c r="I15" i="243"/>
  <c r="H15" i="243"/>
  <c r="G15" i="243"/>
  <c r="E15" i="243"/>
  <c r="D15" i="243"/>
  <c r="C15" i="243"/>
  <c r="E14" i="243"/>
  <c r="D14" i="243"/>
  <c r="C14" i="243"/>
  <c r="N13" i="243"/>
  <c r="M13" i="243"/>
  <c r="L13" i="243"/>
  <c r="K13" i="243"/>
  <c r="J13" i="243"/>
  <c r="I13" i="243"/>
  <c r="H13" i="243"/>
  <c r="G13" i="243"/>
  <c r="E13" i="243"/>
  <c r="D13" i="243"/>
  <c r="C13" i="243"/>
  <c r="E12" i="243"/>
  <c r="D12" i="243"/>
  <c r="C12" i="243"/>
  <c r="N11" i="243"/>
  <c r="M11" i="243"/>
  <c r="L11" i="243"/>
  <c r="K11" i="243"/>
  <c r="J11" i="243"/>
  <c r="I11" i="243"/>
  <c r="H11" i="243"/>
  <c r="G11" i="243"/>
  <c r="E11" i="243"/>
  <c r="D11" i="243"/>
  <c r="C11" i="243"/>
  <c r="E10" i="243"/>
  <c r="D10" i="243"/>
  <c r="C10" i="243"/>
  <c r="N9" i="243"/>
  <c r="M9" i="243"/>
  <c r="L9" i="243"/>
  <c r="K9" i="243"/>
  <c r="J9" i="243"/>
  <c r="I9" i="243"/>
  <c r="H9" i="243"/>
  <c r="G9" i="243"/>
  <c r="E9" i="243"/>
  <c r="D9" i="243"/>
  <c r="C9" i="243"/>
  <c r="E8" i="243"/>
  <c r="D8" i="243"/>
  <c r="C8" i="243"/>
  <c r="N7" i="243"/>
  <c r="M7" i="243"/>
  <c r="L7" i="243"/>
  <c r="K7" i="243"/>
  <c r="J7" i="243"/>
  <c r="I7" i="243"/>
  <c r="H7" i="243"/>
  <c r="G7" i="243"/>
  <c r="F7" i="243"/>
  <c r="E7" i="243"/>
  <c r="D7" i="243"/>
  <c r="C7" i="243"/>
  <c r="O5" i="236" l="1"/>
  <c r="O5" i="237"/>
  <c r="O7" i="240"/>
  <c r="O5" i="240"/>
  <c r="O57" i="209" l="1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5" i="208"/>
  <c r="O53" i="208"/>
  <c r="O51" i="208"/>
  <c r="O49" i="208"/>
  <c r="O47" i="208"/>
  <c r="O45" i="208"/>
  <c r="O43" i="208"/>
  <c r="O41" i="208"/>
  <c r="O39" i="208"/>
  <c r="O37" i="208"/>
  <c r="O35" i="208"/>
  <c r="O33" i="208"/>
  <c r="O31" i="208"/>
  <c r="O29" i="208"/>
  <c r="O27" i="208"/>
  <c r="O25" i="208"/>
  <c r="O23" i="208"/>
  <c r="O21" i="208"/>
  <c r="O19" i="208"/>
  <c r="O17" i="208"/>
  <c r="O15" i="208"/>
  <c r="O13" i="208"/>
  <c r="O11" i="208"/>
  <c r="O9" i="208"/>
  <c r="O7" i="208"/>
  <c r="O5" i="208"/>
  <c r="O57" i="207"/>
  <c r="O57" i="243" s="1"/>
  <c r="O55" i="207"/>
  <c r="O55" i="243" s="1"/>
  <c r="O53" i="207"/>
  <c r="O53" i="243" s="1"/>
  <c r="O51" i="207"/>
  <c r="O51" i="243" s="1"/>
  <c r="O49" i="207"/>
  <c r="O49" i="243" s="1"/>
  <c r="O47" i="207"/>
  <c r="O47" i="243" s="1"/>
  <c r="O45" i="207"/>
  <c r="O45" i="243" s="1"/>
  <c r="O43" i="207"/>
  <c r="O43" i="243" s="1"/>
  <c r="O41" i="207"/>
  <c r="O41" i="243" s="1"/>
  <c r="O39" i="207"/>
  <c r="O39" i="243" s="1"/>
  <c r="O37" i="207"/>
  <c r="O37" i="243" s="1"/>
  <c r="O35" i="207"/>
  <c r="O35" i="243" s="1"/>
  <c r="O33" i="207"/>
  <c r="O33" i="243" s="1"/>
  <c r="O31" i="207"/>
  <c r="O31" i="243" s="1"/>
  <c r="O29" i="207"/>
  <c r="O29" i="243" s="1"/>
  <c r="O27" i="207"/>
  <c r="O27" i="243" s="1"/>
  <c r="O25" i="207"/>
  <c r="O25" i="243" s="1"/>
  <c r="O23" i="207"/>
  <c r="O23" i="243" s="1"/>
  <c r="O21" i="207"/>
  <c r="O21" i="243" s="1"/>
  <c r="O19" i="207"/>
  <c r="O19" i="243" s="1"/>
  <c r="O17" i="207"/>
  <c r="O17" i="243" s="1"/>
  <c r="O15" i="207"/>
  <c r="O15" i="243" s="1"/>
  <c r="O13" i="207"/>
  <c r="O13" i="243" s="1"/>
  <c r="O11" i="207"/>
  <c r="O11" i="243" s="1"/>
  <c r="O9" i="207"/>
  <c r="O9" i="243" s="1"/>
  <c r="O7" i="207"/>
  <c r="O7" i="243" s="1"/>
  <c r="O5" i="207"/>
  <c r="O5" i="243" s="1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E6" i="233" l="1"/>
  <c r="D49" i="233"/>
  <c r="C49" i="233"/>
  <c r="D17" i="233"/>
  <c r="D6" i="233" s="1"/>
  <c r="C17" i="233"/>
  <c r="R43" i="232"/>
  <c r="S43" i="232" s="1"/>
  <c r="K44" i="232"/>
  <c r="E44" i="232"/>
  <c r="L43" i="232"/>
  <c r="M43" i="232" s="1"/>
  <c r="F4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5" i="232"/>
  <c r="G7" i="232"/>
  <c r="G6" i="232"/>
  <c r="K18" i="232"/>
  <c r="L17" i="232"/>
  <c r="Q17" i="232"/>
  <c r="E18" i="232"/>
  <c r="N41" i="228"/>
  <c r="I41" i="228"/>
  <c r="D41" i="228"/>
  <c r="O40" i="228"/>
  <c r="J40" i="228"/>
  <c r="E40" i="228"/>
  <c r="O19" i="228"/>
  <c r="P19" i="228" s="1"/>
  <c r="J19" i="228"/>
  <c r="N20" i="228"/>
  <c r="I20" i="228"/>
  <c r="D20" i="228"/>
  <c r="F30" i="228"/>
  <c r="F29" i="228"/>
  <c r="F28" i="228"/>
  <c r="K30" i="228"/>
  <c r="K29" i="228"/>
  <c r="K28" i="228"/>
  <c r="P30" i="228"/>
  <c r="P29" i="228"/>
  <c r="P28" i="228"/>
  <c r="P9" i="228"/>
  <c r="P8" i="228"/>
  <c r="P7" i="228"/>
  <c r="K9" i="228"/>
  <c r="K8" i="228"/>
  <c r="K7" i="228"/>
  <c r="F7" i="228"/>
  <c r="F9" i="228"/>
  <c r="F8" i="228"/>
  <c r="E19" i="228"/>
  <c r="S60" i="213"/>
  <c r="N60" i="213"/>
  <c r="I60" i="213"/>
  <c r="D60" i="213"/>
  <c r="S40" i="213"/>
  <c r="N40" i="213"/>
  <c r="I40" i="213"/>
  <c r="D40" i="213"/>
  <c r="S19" i="213"/>
  <c r="N19" i="213"/>
  <c r="I19" i="213"/>
  <c r="D19" i="213"/>
  <c r="T59" i="213"/>
  <c r="O59" i="213"/>
  <c r="J59" i="213"/>
  <c r="E59" i="213"/>
  <c r="T39" i="213"/>
  <c r="O39" i="213"/>
  <c r="J39" i="213"/>
  <c r="E39" i="213"/>
  <c r="F49" i="213"/>
  <c r="F48" i="213"/>
  <c r="F47" i="213"/>
  <c r="K49" i="213"/>
  <c r="K48" i="213"/>
  <c r="K47" i="213"/>
  <c r="P49" i="213"/>
  <c r="P48" i="213"/>
  <c r="P47" i="213"/>
  <c r="U49" i="213"/>
  <c r="U48" i="213"/>
  <c r="U47" i="213"/>
  <c r="U29" i="213"/>
  <c r="U28" i="213"/>
  <c r="U27" i="213"/>
  <c r="P29" i="213"/>
  <c r="P28" i="213"/>
  <c r="P27" i="213"/>
  <c r="K29" i="213"/>
  <c r="K28" i="213"/>
  <c r="K27" i="213"/>
  <c r="F29" i="213"/>
  <c r="F28" i="213"/>
  <c r="F27" i="213"/>
  <c r="F8" i="213"/>
  <c r="F7" i="213"/>
  <c r="F6" i="213"/>
  <c r="K8" i="213"/>
  <c r="K7" i="213"/>
  <c r="K6" i="213"/>
  <c r="P8" i="213"/>
  <c r="P7" i="213"/>
  <c r="P6" i="213"/>
  <c r="U7" i="213"/>
  <c r="U6" i="213"/>
  <c r="U8" i="213"/>
  <c r="T18" i="213"/>
  <c r="O18" i="213"/>
  <c r="J18" i="213"/>
  <c r="E18" i="213"/>
  <c r="F18" i="213" s="1"/>
  <c r="E36" i="249"/>
  <c r="E7" i="249"/>
  <c r="N57" i="241"/>
  <c r="M57" i="241"/>
  <c r="L57" i="241"/>
  <c r="K57" i="241"/>
  <c r="J57" i="241"/>
  <c r="I57" i="241"/>
  <c r="H57" i="241"/>
  <c r="G57" i="241"/>
  <c r="N55" i="241"/>
  <c r="M55" i="241"/>
  <c r="L55" i="241"/>
  <c r="K55" i="241"/>
  <c r="J55" i="241"/>
  <c r="I55" i="241"/>
  <c r="H55" i="241"/>
  <c r="G55" i="241"/>
  <c r="N53" i="241"/>
  <c r="M53" i="241"/>
  <c r="L53" i="241"/>
  <c r="K53" i="241"/>
  <c r="J53" i="241"/>
  <c r="I53" i="241"/>
  <c r="H53" i="241"/>
  <c r="G53" i="241"/>
  <c r="N51" i="241"/>
  <c r="M51" i="241"/>
  <c r="L51" i="241"/>
  <c r="K51" i="241"/>
  <c r="J51" i="241"/>
  <c r="I51" i="241"/>
  <c r="H51" i="241"/>
  <c r="G51" i="241"/>
  <c r="N49" i="241"/>
  <c r="M49" i="241"/>
  <c r="L49" i="241"/>
  <c r="K49" i="241"/>
  <c r="J49" i="241"/>
  <c r="I49" i="241"/>
  <c r="H49" i="241"/>
  <c r="G49" i="241"/>
  <c r="N47" i="241"/>
  <c r="M47" i="241"/>
  <c r="L47" i="241"/>
  <c r="K47" i="241"/>
  <c r="J47" i="241"/>
  <c r="I47" i="241"/>
  <c r="H47" i="241"/>
  <c r="G47" i="241"/>
  <c r="N45" i="241"/>
  <c r="M45" i="241"/>
  <c r="L45" i="241"/>
  <c r="K45" i="241"/>
  <c r="J45" i="241"/>
  <c r="I45" i="241"/>
  <c r="H45" i="241"/>
  <c r="G45" i="241"/>
  <c r="N43" i="241"/>
  <c r="M43" i="241"/>
  <c r="L43" i="241"/>
  <c r="K43" i="241"/>
  <c r="J43" i="241"/>
  <c r="I43" i="241"/>
  <c r="H43" i="241"/>
  <c r="G43" i="241"/>
  <c r="N41" i="241"/>
  <c r="M41" i="241"/>
  <c r="L41" i="241"/>
  <c r="K41" i="241"/>
  <c r="J41" i="241"/>
  <c r="I41" i="241"/>
  <c r="H41" i="241"/>
  <c r="G41" i="241"/>
  <c r="N39" i="241"/>
  <c r="M39" i="241"/>
  <c r="L39" i="241"/>
  <c r="K39" i="241"/>
  <c r="J39" i="241"/>
  <c r="I39" i="241"/>
  <c r="H39" i="241"/>
  <c r="G39" i="241"/>
  <c r="N37" i="241"/>
  <c r="M37" i="241"/>
  <c r="L37" i="241"/>
  <c r="K37" i="241"/>
  <c r="J37" i="241"/>
  <c r="I37" i="241"/>
  <c r="H37" i="241"/>
  <c r="G37" i="241"/>
  <c r="N35" i="241"/>
  <c r="M35" i="241"/>
  <c r="L35" i="241"/>
  <c r="K35" i="241"/>
  <c r="J35" i="241"/>
  <c r="I35" i="241"/>
  <c r="H35" i="241"/>
  <c r="G35" i="241"/>
  <c r="N33" i="241"/>
  <c r="M33" i="241"/>
  <c r="L33" i="241"/>
  <c r="K33" i="241"/>
  <c r="J33" i="241"/>
  <c r="I33" i="241"/>
  <c r="H33" i="241"/>
  <c r="G33" i="241"/>
  <c r="N31" i="241"/>
  <c r="M31" i="241"/>
  <c r="L31" i="241"/>
  <c r="K31" i="241"/>
  <c r="J31" i="241"/>
  <c r="I31" i="241"/>
  <c r="H31" i="241"/>
  <c r="G31" i="241"/>
  <c r="N29" i="241"/>
  <c r="M29" i="241"/>
  <c r="L29" i="241"/>
  <c r="K29" i="241"/>
  <c r="J29" i="241"/>
  <c r="I29" i="241"/>
  <c r="H29" i="241"/>
  <c r="G29" i="241"/>
  <c r="N27" i="241"/>
  <c r="M27" i="241"/>
  <c r="L27" i="241"/>
  <c r="K27" i="241"/>
  <c r="J27" i="241"/>
  <c r="I27" i="241"/>
  <c r="H27" i="241"/>
  <c r="G27" i="241"/>
  <c r="N25" i="241"/>
  <c r="M25" i="241"/>
  <c r="L25" i="241"/>
  <c r="K25" i="241"/>
  <c r="J25" i="241"/>
  <c r="I25" i="241"/>
  <c r="H25" i="241"/>
  <c r="G25" i="241"/>
  <c r="N23" i="241"/>
  <c r="M23" i="241"/>
  <c r="L23" i="241"/>
  <c r="K23" i="241"/>
  <c r="J23" i="241"/>
  <c r="I23" i="241"/>
  <c r="H23" i="241"/>
  <c r="G23" i="241"/>
  <c r="N21" i="241"/>
  <c r="M21" i="241"/>
  <c r="L21" i="241"/>
  <c r="K21" i="241"/>
  <c r="J21" i="241"/>
  <c r="I21" i="241"/>
  <c r="H21" i="241"/>
  <c r="G21" i="241"/>
  <c r="N17" i="241"/>
  <c r="M17" i="241"/>
  <c r="L17" i="241"/>
  <c r="K17" i="241"/>
  <c r="J17" i="241"/>
  <c r="I17" i="241"/>
  <c r="H17" i="241"/>
  <c r="G17" i="241"/>
  <c r="N15" i="241"/>
  <c r="M15" i="241"/>
  <c r="L15" i="241"/>
  <c r="K15" i="241"/>
  <c r="J15" i="241"/>
  <c r="I15" i="241"/>
  <c r="H15" i="241"/>
  <c r="G15" i="241"/>
  <c r="N13" i="241"/>
  <c r="M13" i="241"/>
  <c r="L13" i="241"/>
  <c r="K13" i="241"/>
  <c r="J13" i="241"/>
  <c r="I13" i="241"/>
  <c r="H13" i="241"/>
  <c r="G13" i="241"/>
  <c r="N11" i="241"/>
  <c r="M11" i="241"/>
  <c r="L11" i="241"/>
  <c r="K11" i="241"/>
  <c r="J11" i="241"/>
  <c r="I11" i="241"/>
  <c r="H11" i="241"/>
  <c r="G11" i="241"/>
  <c r="N9" i="241"/>
  <c r="M9" i="241"/>
  <c r="L9" i="241"/>
  <c r="K9" i="241"/>
  <c r="J9" i="241"/>
  <c r="I9" i="241"/>
  <c r="H9" i="241"/>
  <c r="G9" i="241"/>
  <c r="O7" i="241"/>
  <c r="O9" i="241"/>
  <c r="O11" i="241"/>
  <c r="O13" i="241"/>
  <c r="O15" i="241"/>
  <c r="O17" i="241"/>
  <c r="O21" i="241"/>
  <c r="O23" i="241"/>
  <c r="O25" i="241"/>
  <c r="O27" i="241"/>
  <c r="O29" i="241"/>
  <c r="O31" i="241"/>
  <c r="O33" i="241"/>
  <c r="O35" i="241"/>
  <c r="O37" i="241"/>
  <c r="O39" i="241"/>
  <c r="O41" i="241"/>
  <c r="O43" i="241"/>
  <c r="O45" i="241"/>
  <c r="O47" i="241"/>
  <c r="O49" i="241"/>
  <c r="O51" i="241"/>
  <c r="O53" i="241"/>
  <c r="O55" i="241"/>
  <c r="O57" i="241"/>
  <c r="U39" i="213" l="1"/>
  <c r="G43" i="232"/>
  <c r="C6" i="233"/>
  <c r="M17" i="232"/>
  <c r="K39" i="213"/>
  <c r="K18" i="213"/>
  <c r="U59" i="213"/>
  <c r="P59" i="213"/>
  <c r="K59" i="213"/>
  <c r="F59" i="213"/>
  <c r="P39" i="213"/>
  <c r="F39" i="213"/>
  <c r="U18" i="213"/>
  <c r="P18" i="213"/>
  <c r="K19" i="228"/>
  <c r="R17" i="232"/>
  <c r="G17" i="232"/>
  <c r="P40" i="228"/>
  <c r="K40" i="228"/>
  <c r="F19" i="228"/>
  <c r="F40" i="228"/>
  <c r="C60" i="213"/>
  <c r="C59" i="213"/>
  <c r="C40" i="213"/>
  <c r="C39" i="213"/>
  <c r="N5" i="241" l="1"/>
  <c r="M5" i="241"/>
  <c r="L5" i="241"/>
  <c r="K5" i="241"/>
  <c r="J5" i="241"/>
  <c r="I5" i="241"/>
  <c r="H5" i="241"/>
  <c r="G5" i="241"/>
  <c r="F5" i="241"/>
  <c r="O5" i="241"/>
  <c r="C18" i="213" l="1"/>
  <c r="C40" i="228"/>
  <c r="C19" i="228"/>
  <c r="D17" i="232"/>
  <c r="C17" i="232"/>
  <c r="D43" i="232"/>
  <c r="C43" i="232"/>
  <c r="C41" i="228" l="1"/>
  <c r="C20" i="228"/>
  <c r="D18" i="232"/>
  <c r="C18" i="232"/>
  <c r="D44" i="232"/>
  <c r="C44" i="232"/>
  <c r="C19" i="213" l="1"/>
</calcChain>
</file>

<file path=xl/sharedStrings.xml><?xml version="1.0" encoding="utf-8"?>
<sst xmlns="http://schemas.openxmlformats.org/spreadsheetml/2006/main" count="1887" uniqueCount="255">
  <si>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</si>
  <si>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</si>
  <si>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</si>
  <si>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</si>
  <si>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</si>
  <si>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</si>
  <si>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</si>
  <si>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</si>
  <si>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</si>
  <si>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</si>
  <si>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</si>
  <si>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</si>
  <si>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</si>
  <si>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</si>
  <si>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</si>
  <si>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</si>
  <si>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</si>
  <si>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</si>
  <si>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</si>
  <si>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</si>
  <si>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</si>
  <si>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</si>
  <si>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</si>
  <si>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</si>
  <si>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</si>
  <si>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</si>
  <si>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</si>
  <si>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</si>
  <si>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</si>
  <si>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</si>
  <si>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</si>
  <si>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</si>
  <si>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</si>
  <si>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</si>
  <si>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</si>
  <si>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</si>
  <si>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</si>
  <si>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</si>
  <si>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</si>
  <si>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</si>
  <si>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</si>
  <si>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</si>
  <si>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</si>
  <si>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</si>
  <si>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</si>
  <si>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</si>
  <si>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</si>
  <si>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</si>
  <si>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</si>
  <si>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</si>
  <si>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</si>
  <si>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</si>
  <si>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</si>
  <si>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</si>
  <si>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</si>
  <si>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</si>
  <si>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</si>
  <si>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</si>
  <si>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</si>
  <si>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</si>
  <si>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</si>
  <si>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</si>
  <si>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</si>
  <si>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</si>
  <si>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Miles de unidades</t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</si>
  <si>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</si>
  <si>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</si>
  <si>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</si>
  <si>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</si>
  <si>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</si>
  <si>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</si>
  <si>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(Tonelada)</t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</si>
  <si>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</si>
  <si>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</si>
  <si>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</si>
  <si>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</si>
  <si>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</si>
  <si>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>continúa C.40</t>
  </si>
  <si>
    <t>Especie/ Producto</t>
  </si>
  <si>
    <t>Variable</t>
  </si>
  <si>
    <t xml:space="preserve">Ave </t>
  </si>
  <si>
    <t>Producción carne (t)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</si>
  <si>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</si>
  <si>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</si>
  <si>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</si>
  <si>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</si>
  <si>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</si>
  <si>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</si>
  <si>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</si>
  <si>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</si>
  <si>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</si>
  <si>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</si>
  <si>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Leche vaca</t>
  </si>
  <si>
    <t>Alpaca</t>
  </si>
  <si>
    <t>Ma-</t>
  </si>
  <si>
    <t>A-acucho</t>
  </si>
  <si>
    <t>Lamba-eque</t>
  </si>
  <si>
    <t>Uca-ali</t>
  </si>
  <si>
    <t>Lambayeque</t>
  </si>
  <si>
    <t>Principales productos</t>
  </si>
  <si>
    <t>Var. %</t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</si>
  <si>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</si>
  <si>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</si>
  <si>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</si>
  <si>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</si>
  <si>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</si>
  <si>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</si>
  <si>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</si>
  <si>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</si>
  <si>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</si>
  <si>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</si>
  <si>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</si>
  <si>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</si>
  <si>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</si>
  <si>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</si>
  <si>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</si>
  <si>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</si>
  <si>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</si>
  <si>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</si>
  <si>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</si>
  <si>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</si>
  <si>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</si>
  <si>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</si>
  <si>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</si>
  <si>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</si>
  <si>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</si>
  <si>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</si>
  <si>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</si>
  <si>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</si>
  <si>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</si>
  <si>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</si>
  <si>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</si>
  <si>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</si>
  <si>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</si>
  <si>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</si>
  <si>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</si>
  <si>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</si>
  <si>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</si>
  <si>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</si>
  <si>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</si>
  <si>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</si>
  <si>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</si>
  <si>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</si>
  <si>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</si>
  <si>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</si>
  <si>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</si>
  <si>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</si>
  <si>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</si>
  <si>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</si>
  <si>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</si>
  <si>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</si>
  <si>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</si>
  <si>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</si>
  <si>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</si>
  <si>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</si>
  <si>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</si>
  <si>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</si>
  <si>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</si>
  <si>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</si>
  <si>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</si>
  <si>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</si>
  <si>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</si>
  <si>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 xml:space="preserve">C.22  PERÚ: SACA, PRODUCCIÓN, RENDIMIENTO Y PRECIOS AL PRODUCTOR POR MES SEGÚN PRINCIPALES ESPECIES Y PRODUCTOS PECUARIOS, </t>
  </si>
  <si>
    <t>C.21 a</t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</si>
  <si>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</si>
  <si>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</si>
  <si>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Elaboración: Ministerio de Desarrollo Agrario y Riego - MIDAGRI</t>
  </si>
  <si>
    <t>Dirección General de Estadística, Seguimiento y Evaluación de Políticas - DEIA</t>
  </si>
  <si>
    <t xml:space="preserve">C.21  VALOR Y VOLUMEN DE LA PRODUCCIÓN PECUARIA (VBP) MENSUAL, </t>
  </si>
  <si>
    <t xml:space="preserve">          SEGÚN PRINCIPALES ESPECIES Y PRODUCTOS </t>
  </si>
  <si>
    <t>C.21 a.  VALOR Y VOLUMEN DE LA PRODUCCIÓN PECUARIA (VBP) ACUMULADA,</t>
  </si>
  <si>
    <t>Fuente: Gerencias y Direcciones Regionales de Agricultura</t>
  </si>
  <si>
    <t>Carne ovino (Ton.)</t>
  </si>
  <si>
    <t>2025</t>
  </si>
  <si>
    <t>2024</t>
  </si>
  <si>
    <r>
      <t xml:space="preserve">2025 </t>
    </r>
    <r>
      <rPr>
        <b/>
        <vertAlign val="superscript"/>
        <sz val="8"/>
        <color theme="1"/>
        <rFont val="Arial Narrow"/>
        <family val="2"/>
      </rPr>
      <t>p</t>
    </r>
  </si>
  <si>
    <r>
      <t>2025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</si>
  <si>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 xml:space="preserve">2025 </t>
    </r>
    <r>
      <rPr>
        <b/>
        <vertAlign val="superscript"/>
        <sz val="8"/>
        <color theme="1"/>
        <rFont val="Arial Narrow"/>
        <family val="2"/>
      </rPr>
      <t>P</t>
    </r>
  </si>
  <si>
    <r>
      <t>2025</t>
    </r>
    <r>
      <rPr>
        <b/>
        <vertAlign val="superscript"/>
        <sz val="8"/>
        <color theme="1"/>
        <rFont val="Arial Narrow"/>
        <family val="2"/>
      </rPr>
      <t xml:space="preserve"> P</t>
    </r>
  </si>
  <si>
    <t xml:space="preserve">          (Kg/gallina/ mes)</t>
  </si>
  <si>
    <t>Rendimiento (kg/gallina)</t>
  </si>
  <si>
    <t>Saca (unidad)</t>
  </si>
  <si>
    <t>Rendimiento (kg/unidad)</t>
  </si>
  <si>
    <t>Gallinas producción (unidad)</t>
  </si>
  <si>
    <t>Saca (unidades)</t>
  </si>
  <si>
    <t>Elaboración: Ministerio de Desarrollo Agrario y Riego-MIDAGRI</t>
  </si>
  <si>
    <t>Dirección General de Estadística, Seguimiento y Evaluación de Políticas-DEIA</t>
  </si>
  <si>
    <t>Fuente: Centros de Acopio de Aves Vivas de Lima Metropolitana-Callao</t>
  </si>
  <si>
    <t>Fuente: Centros de Acopio de Aves Vivas de Lima Metropolitana-Callao.</t>
  </si>
  <si>
    <t>Ene-Dic 1</t>
  </si>
  <si>
    <r>
      <t>2025</t>
    </r>
    <r>
      <rPr>
        <b/>
        <vertAlign val="superscript"/>
        <sz val="8"/>
        <color theme="1"/>
        <rFont val="Arial Narrow"/>
        <family val="2"/>
      </rPr>
      <t>P</t>
    </r>
  </si>
  <si>
    <t xml:space="preserve">C.40  LIMA METROPOLITANA: BENEFICIO DE GANADO EN CAMALES POR ESPECIE, SEGÚN MES </t>
  </si>
  <si>
    <t xml:space="preserve">           (Unidades)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</si>
  <si>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 2025.</t>
    </r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</si>
  <si>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</si>
  <si>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t xml:space="preserve">         Abril  2024-2025</t>
  </si>
  <si>
    <t>Abril</t>
  </si>
  <si>
    <t>Enero - Abril</t>
  </si>
  <si>
    <t xml:space="preserve">C.47  LIMA METROPOLITANA: VENTA DE POLLOS EN CENTROS DE ACOPIO DE AVES SEGÚN MES, ENERO 2024 - ABRIL 2025 </t>
  </si>
  <si>
    <t>C.48  LIMA METROPOLITANA: VENTA DE GALLINAS EN CENTROS DE ACOPIO DE AVES SEGÚN MES, ENERO 2024 - ABRIL 2025</t>
  </si>
  <si>
    <t xml:space="preserve">C.46  PERÚ: BENEFICIO DE GANADO VACUNO EN CAMALES MATADEROS POR MES SEGÚN REGIÓN, ENERO 2024 - ABRIL 2025 </t>
  </si>
  <si>
    <t>C.45 PERÚ: BENEFICIO DE GANADO VACUNO EN CAMALES MATADEROS POR MES SEGÚN REGIÓN, ENERO 2024 - ABRIL 2025</t>
  </si>
  <si>
    <t>C.44  PERÚ: BENEFICIO DE GANADO PORCINO EN CAMALES MATADEROS POR MES SEGÚN REGIÓN, ENERO 2024 - ABRIL 2025</t>
  </si>
  <si>
    <t xml:space="preserve">C.43  PERÚ: BENEFICIO DE GANADO PORCINO EN CAMALES MATADEROS POR MES SEGÚN REGIÓN, ENERO 2024 - ABRIL 2025 </t>
  </si>
  <si>
    <t xml:space="preserve">C.42  PERÚ: BENEFICIO DE GANADO OVINO EN CAMALES MATADEROS POR MES SEGÚN REGIÓN, ENERO 2024 - ABRIL 2025 </t>
  </si>
  <si>
    <t xml:space="preserve">C.41  PERÚ: BENEFICIO DE GANADO OVINO EN CAMALES MATADEROS POR MES SEGÚN REGIÓN, ENERO 2024 - ABRIL 2025 </t>
  </si>
  <si>
    <t xml:space="preserve">          ENERO 2024 - ABRIL 2025</t>
  </si>
  <si>
    <t xml:space="preserve">C.39  PERÚ: PRODUCCIÓN DE LANA DE OVINO POR MES SEGÚN REGIÓN, ENERO 2024 - ABRIL 2025 </t>
  </si>
  <si>
    <t>C.38  PERÚ: PRODUCCIÓN DE FIBRA DE LLAMA POR MES SEGÚN REGIÓN, ENERO 2024 - ABRIL 2025</t>
  </si>
  <si>
    <t>C.37 PERÚ: PRODUCCIÓN DE FIBRA DE ALPACA POR MES SEGÚN REGIÓN, ENERO 2024 - ABRIL 2025</t>
  </si>
  <si>
    <t>C.35  PERÚ: NÚMERO DE VACAS EN ORDEÑO POR MES SEGÚN REGIÓN, ENERO 2024 - ABRIL 2025</t>
  </si>
  <si>
    <t>C.34  PERÚ: PRODUCCIÓN DE LECHE FRESCA DE VACA POR MES SEGÚN REGIÓN, ENERO 2024 - ABRIL 2025</t>
  </si>
  <si>
    <t xml:space="preserve">C.33  PERÚ: RENDIMIENTO PROMEDIO DE PRODUCCIÓN DE HUEVOS POR MES SEGÚN REGIÓN, ENERO 2024 - ABRIL 2025 </t>
  </si>
  <si>
    <t>C.31  PERÚ: PRODUCCIÓN DE HUEVO DE GALLINA POR MES SEGÚN REGIÓN, ENERO 2024 - ABRIL 2025</t>
  </si>
  <si>
    <t xml:space="preserve">C.30  PERÚ: PRODUCCIÓN DE CARNE LLAMA POR MES SEGÚN REGIÓN, ENERO 2024 - ABRIL 2025 </t>
  </si>
  <si>
    <t>C.29 PERÚ: PRODUCCIÓN DE CARNE ALPACA POR MES SEGÚN REGIÓN ENERO 2024 - ABRIL 2025</t>
  </si>
  <si>
    <t>C.28 PERÚ: PRODUCCIÓN DE CARNE CAPRINO POR MES SEGÚN RGIÓN, ENERO 2024 - ABRIL 2025</t>
  </si>
  <si>
    <t>C.27  PERÚ: PRODUCCIÓN DE CARNE VACUNO POR MES SEGÚN REGIÓN, ENERO 2024 - ABRIL 2025</t>
  </si>
  <si>
    <t xml:space="preserve">C.26  PERÚ: PRODUCCIÓN DE CARNE PORCINO POR MES SEGÚN REGIÓN, ENERO 2024 - ABRIL 2025 </t>
  </si>
  <si>
    <t>C.25  PERÚ: PRODUCCIÓN DE CARNE OVINO POR MES SEGÚN REGIÓN, ENERO 2024 - ABRIL 2025</t>
  </si>
  <si>
    <t>C.24  PERÚ: PRODUCCIÓN DE CARNE AVE POR MES SEGÚN REGIÓN, ENERO 2024 - ABRIL 2025</t>
  </si>
  <si>
    <t>C.23  PERÚ: PRODUCCIÓN  DE PRINCIPALES PRODUCTOS PECUARIOS POR ESPECIE Y PRODUCTO SEGÚN MES, ENERO 2024 - ABRIL 2025</t>
  </si>
  <si>
    <t>C.32 PERÚ: NÚMERO DE GALLINAS EN PRODUCCIÓN POR MES SEGÚN REGIÓN, ENERO 2024 - ABRIL 2025</t>
  </si>
  <si>
    <t xml:space="preserve">C.36  PERÚ: RENDIMIENTO DE PRODUCCIÓN DE LECHE FRESCA DE VACA POR MES SEGÚN REGIÓN, ENERO 2024 - ABRIL 2025 </t>
  </si>
  <si>
    <t>Ene-Abr</t>
  </si>
  <si>
    <t>Perú: Saca, producción, rendimiento y precios al productor pecuario por mes según especies, Enero 2024 - Abril 2025</t>
  </si>
  <si>
    <t>Perú: Producción de principales productos pecuarios por especie según mes, Enero 2024 - Abril 2025 (Tonelada)</t>
  </si>
  <si>
    <t>Perú: Producción de carne ave por mes según región, Enero 2024 - Abril 2025  (Tonelada)</t>
  </si>
  <si>
    <t>Perú: Producción de carne ovino por mes según región, Enero 2024 - Abril 2025  (Tonelada)</t>
  </si>
  <si>
    <t>Perú: Producción de carne porcino por mes según región, Enero 2024 - Abril 2025  (Tonelada)</t>
  </si>
  <si>
    <t>Perú: Producción de carne vacuno por mes según región, Enero 2024 - Abril 2025  (Tonelada)</t>
  </si>
  <si>
    <t>Perú: Producción de carne caprino por mes según región, Enero 2024 - Abril 2025  (Tonelada)</t>
  </si>
  <si>
    <t>Perú: Producción de carne alpaca por mes según región, Enero 2024 - Abril 2025  (Tonelada)</t>
  </si>
  <si>
    <t>Perú: Producción de carne llama por mes según región, Enero 2024 - Abril 2025  (Tonelada)</t>
  </si>
  <si>
    <t>Perú: Producción de huevo de gallina por mes según región, Enero 2024 - Abril 2025  (Tonelada)</t>
  </si>
  <si>
    <t>Perú: Número de gallinas en producción por mes según región, Enero 2024 - Abril 2025 ( Unidades )</t>
  </si>
  <si>
    <t>Perú: Rendimiento de producción de huevos de gallina por mes según región, Enero 2024 - Abril 2025 (Kg/gallina/mes)</t>
  </si>
  <si>
    <t>Perú: Producción de leche fresca de vaca por mes según región, Enero 2024 - Abril 2025 (Tonelada)</t>
  </si>
  <si>
    <t>Perú: Número de vacas en ordeño por mes según región, Enero 2024 - Abril 2025 (Unidades)</t>
  </si>
  <si>
    <t>Perú: Rendimiento promedio producción de leche de vaca por mes según región, Enero 2024 - Abril 2025 (Kg / vaca/mes)</t>
  </si>
  <si>
    <t>Perú: Producción de fibra de alpaca por mes según región, Enero 2024 - Abril 2025  (Tonelada)</t>
  </si>
  <si>
    <t>Perú: Producción de fibra de llama por mes según región, Enero 2024 - Abril 2025  (Tonelada)</t>
  </si>
  <si>
    <t>Perú: Producción de lana de ovino por mes según región, Enero 2024 - Abril 2025  (Tonelada)</t>
  </si>
  <si>
    <t>Lima Metropolitana: Beneficio de ganado en camales por especie según mes, Enero 2024 - Abril 2025 ( Unid. y Tonelada)</t>
  </si>
  <si>
    <t>Perú: Beneficio de ganado ovino en camales y mataderos por mes según región, Enero 2024 - Abril 2025 (unidades)</t>
  </si>
  <si>
    <t>Perú: Beneficio de ganado ovino en camales y mataderos por mes según región, Enero 2024 - Abril 2025 (Tonelada)</t>
  </si>
  <si>
    <t>Perú: Beneficio de ganado porcino en camales y mataderos por mes según región, Enero 2024 - Abril 2025 (Unidades)</t>
  </si>
  <si>
    <t>Perú: Beneficio de ganado porcino en camales y mataderos por mes según región, Enero 2024 - Abril 2025 (Tonelada)</t>
  </si>
  <si>
    <t>Perú: Beneficio de ganado vacuno en camales y mataderos por mes según región, Enero 2024 - Abril 2025 (Unidades)</t>
  </si>
  <si>
    <t>Lima Metropolitana: Venta de pollos en centros de acopio aves según mes, Enero 2024 - Abril 2025 ( Unid. y Tonelada)</t>
  </si>
  <si>
    <t>Lima Metropolitana: Venta de gallinas en centros de acopio de aves según mes, Enero 2024 - Abril 2025 (Unidades)</t>
  </si>
  <si>
    <t xml:space="preserve">Perú: Valor de la producción pecuaria (VBP) mensual, según principales especies y productos, Abril 2024 - 2025 </t>
  </si>
  <si>
    <t xml:space="preserve">              SEGÚN PRINCIPALES ESPECIES Y PRODUCTOS:  ENERO - ABRIL 2024 -2025</t>
  </si>
  <si>
    <t xml:space="preserve">Perú: Valor de la producción pecuaria (VBP) acumulado, según principales especies y productos, Enero - Abril 2024 - 2025 </t>
  </si>
  <si>
    <t>Perú: Beneficio de ganado vacuno en camales y mataderos por mes según región, Enero 2024 - Abril 2025 (Tonelada)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</si>
</sst>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#,##0.000______"/>
    <numFmt numFmtId="189" formatCode="#,##0.0__________"/>
    <numFmt numFmtId="190" formatCode="#,##0____"/>
    <numFmt numFmtId="191" formatCode="#,##0.0____"/>
    <numFmt numFmtId="192" formatCode="#,##0.000________"/>
    <numFmt numFmtId="193" formatCode="0.0"/>
    <numFmt numFmtId="194" formatCode="#,##0.00000000000000000"/>
  </numFmts>
  <fonts count="73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b/>
      <sz val="7"/>
      <color theme="1"/>
      <name val="Arial Narrow"/>
      <family val="2"/>
    </font>
    <font>
      <b/>
      <sz val="8"/>
      <color rgb="FFFF0000"/>
      <name val="Arial Narrow"/>
      <family val="2"/>
    </font>
    <font>
      <b/>
      <sz val="10"/>
      <color rgb="FFFF0000"/>
      <name val="Arial Narrow"/>
      <family val="2"/>
    </font>
    <font>
      <sz val="8"/>
      <color rgb="FFFF0000"/>
      <name val="Calibri"/>
      <family val="2"/>
    </font>
    <font>
      <sz val="6"/>
      <color indexed="8"/>
      <name val="Arial Narrow"/>
      <family val="2"/>
    </font>
    <font>
      <sz val="12"/>
      <color rgb="FFFF0000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FEF4C2"/>
        <bgColor indexed="64"/>
      </patternFill>
    </fill>
    <fill>
      <patternFill patternType="solid">
        <fgColor rgb="FFF0EEDB"/>
        <bgColor indexed="64"/>
      </patternFill>
    </fill>
    <fill>
      <patternFill patternType="solid">
        <fgColor rgb="FFFFF0C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4" fontId="1" fillId="0" borderId="0" applyFont="0" applyFill="0" applyBorder="0" applyAlignment="0" applyProtection="0"/>
    <xf numFmtId="185" fontId="59" fillId="0" borderId="0"/>
    <xf numFmtId="0" fontId="29" fillId="0" borderId="0"/>
    <xf numFmtId="43" fontId="64" fillId="0" borderId="0" applyFont="0" applyFill="0" applyBorder="0" applyAlignment="0" applyProtection="0"/>
  </cellStyleXfs>
  <cellXfs count="368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166" fontId="49" fillId="0" borderId="0" xfId="47" applyFont="1"/>
    <xf numFmtId="166" fontId="43" fillId="0" borderId="0" xfId="47" applyFont="1"/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166" fontId="50" fillId="0" borderId="0" xfId="47" applyFont="1"/>
    <xf numFmtId="166" fontId="44" fillId="0" borderId="0" xfId="47" applyFont="1"/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166" fontId="33" fillId="21" borderId="0" xfId="0" applyNumberFormat="1" applyFont="1" applyFill="1" applyAlignment="1">
      <alignment horizontal="left" vertical="center"/>
    </xf>
    <xf numFmtId="37" fontId="39" fillId="21" borderId="0" xfId="0" applyFont="1" applyFill="1" applyAlignment="1">
      <alignment horizontal="left"/>
    </xf>
    <xf numFmtId="166" fontId="34" fillId="21" borderId="0" xfId="0" quotePrefix="1" applyNumberFormat="1" applyFont="1" applyFill="1" applyAlignment="1">
      <alignment horizontal="left" vertical="center"/>
    </xf>
    <xf numFmtId="167" fontId="34" fillId="21" borderId="0" xfId="0" applyNumberFormat="1" applyFont="1" applyFill="1" applyAlignment="1">
      <alignment vertical="center"/>
    </xf>
    <xf numFmtId="166" fontId="34" fillId="21" borderId="0" xfId="0" quotePrefix="1" applyNumberFormat="1" applyFont="1" applyFill="1" applyAlignment="1">
      <alignment horizontal="left" vertical="center" indent="1"/>
    </xf>
    <xf numFmtId="166" fontId="34" fillId="21" borderId="0" xfId="0" applyNumberFormat="1" applyFont="1" applyFill="1" applyAlignment="1">
      <alignment horizontal="left" vertical="center"/>
    </xf>
    <xf numFmtId="37" fontId="34" fillId="21" borderId="0" xfId="0" applyFont="1" applyFill="1"/>
    <xf numFmtId="187" fontId="34" fillId="21" borderId="0" xfId="37" applyNumberFormat="1" applyFont="1" applyFill="1" applyAlignment="1" applyProtection="1">
      <alignment horizontal="left" vertical="center"/>
    </xf>
    <xf numFmtId="187" fontId="35" fillId="21" borderId="0" xfId="37" applyNumberFormat="1" applyFont="1" applyFill="1"/>
    <xf numFmtId="166" fontId="34" fillId="21" borderId="4" xfId="0" applyNumberFormat="1" applyFont="1" applyFill="1" applyBorder="1" applyAlignment="1">
      <alignment horizontal="left" vertical="center"/>
    </xf>
    <xf numFmtId="0" fontId="34" fillId="0" borderId="0" xfId="69" applyFont="1" applyAlignment="1">
      <alignment horizontal="left" vertical="center"/>
    </xf>
    <xf numFmtId="166" fontId="33" fillId="21" borderId="0" xfId="0" applyNumberFormat="1" applyFont="1" applyFill="1" applyAlignment="1">
      <alignment vertical="center"/>
    </xf>
    <xf numFmtId="37" fontId="39" fillId="21" borderId="0" xfId="0" applyFont="1" applyFill="1"/>
    <xf numFmtId="166" fontId="33" fillId="21" borderId="0" xfId="0" applyNumberFormat="1" applyFont="1" applyFill="1" applyAlignment="1">
      <alignment vertical="top"/>
    </xf>
    <xf numFmtId="166" fontId="33" fillId="21" borderId="0" xfId="0" applyNumberFormat="1" applyFont="1" applyFill="1"/>
    <xf numFmtId="3" fontId="55" fillId="0" borderId="0" xfId="69" applyNumberFormat="1" applyFont="1"/>
    <xf numFmtId="3" fontId="65" fillId="21" borderId="0" xfId="69" applyNumberFormat="1" applyFont="1" applyFill="1" applyAlignment="1">
      <alignment horizontal="center"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3" fontId="35" fillId="21" borderId="0" xfId="47" applyNumberFormat="1" applyFont="1" applyFill="1" applyAlignment="1">
      <alignment vertical="center"/>
    </xf>
    <xf numFmtId="178" fontId="35" fillId="21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0" fontId="66" fillId="0" borderId="0" xfId="69" applyFont="1" applyAlignment="1">
      <alignment vertical="center"/>
    </xf>
    <xf numFmtId="0" fontId="67" fillId="0" borderId="0" xfId="69" applyFont="1" applyAlignment="1">
      <alignment vertical="center"/>
    </xf>
    <xf numFmtId="166" fontId="37" fillId="0" borderId="0" xfId="47" applyFont="1"/>
    <xf numFmtId="37" fontId="68" fillId="0" borderId="0" xfId="0" applyFont="1"/>
    <xf numFmtId="188" fontId="34" fillId="21" borderId="0" xfId="74" applyNumberFormat="1" applyFont="1" applyFill="1" applyProtection="1"/>
    <xf numFmtId="188" fontId="34" fillId="21" borderId="4" xfId="74" applyNumberFormat="1" applyFont="1" applyFill="1" applyBorder="1" applyProtection="1"/>
    <xf numFmtId="189" fontId="34" fillId="21" borderId="0" xfId="0" applyNumberFormat="1" applyFont="1" applyFill="1" applyAlignment="1">
      <alignment vertical="center"/>
    </xf>
    <xf numFmtId="189" fontId="34" fillId="21" borderId="4" xfId="0" applyNumberFormat="1" applyFont="1" applyFill="1" applyBorder="1" applyAlignment="1">
      <alignment vertical="center"/>
    </xf>
    <xf numFmtId="166" fontId="37" fillId="21" borderId="0" xfId="0" applyNumberFormat="1" applyFont="1" applyFill="1" applyAlignment="1">
      <alignment horizontal="left" vertical="center"/>
    </xf>
    <xf numFmtId="166" fontId="34" fillId="0" borderId="0" xfId="0" quotePrefix="1" applyNumberFormat="1" applyFont="1" applyAlignment="1">
      <alignment horizontal="left" vertical="center"/>
    </xf>
    <xf numFmtId="166" fontId="34" fillId="0" borderId="0" xfId="0" quotePrefix="1" applyNumberFormat="1" applyFont="1" applyAlignment="1">
      <alignment horizontal="left"/>
    </xf>
    <xf numFmtId="190" fontId="34" fillId="0" borderId="0" xfId="47" applyNumberFormat="1" applyFont="1" applyAlignment="1">
      <alignment vertical="center"/>
    </xf>
    <xf numFmtId="190" fontId="34" fillId="0" borderId="4" xfId="47" applyNumberFormat="1" applyFont="1" applyBorder="1" applyAlignment="1">
      <alignment vertical="center"/>
    </xf>
    <xf numFmtId="191" fontId="34" fillId="0" borderId="0" xfId="47" applyNumberFormat="1" applyFont="1" applyAlignment="1">
      <alignment vertical="center"/>
    </xf>
    <xf numFmtId="37" fontId="37" fillId="0" borderId="0" xfId="0" applyFont="1"/>
    <xf numFmtId="190" fontId="34" fillId="0" borderId="4" xfId="0" applyNumberFormat="1" applyFont="1" applyBorder="1" applyAlignment="1">
      <alignment vertical="center"/>
    </xf>
    <xf numFmtId="190" fontId="34" fillId="0" borderId="0" xfId="0" quotePrefix="1" applyNumberFormat="1" applyFont="1" applyAlignment="1">
      <alignment horizontal="right" vertical="center"/>
    </xf>
    <xf numFmtId="190" fontId="34" fillId="0" borderId="4" xfId="0" quotePrefix="1" applyNumberFormat="1" applyFont="1" applyBorder="1" applyAlignment="1">
      <alignment horizontal="right" vertical="center"/>
    </xf>
    <xf numFmtId="192" fontId="34" fillId="21" borderId="0" xfId="74" applyNumberFormat="1" applyFont="1" applyFill="1" applyProtection="1"/>
    <xf numFmtId="192" fontId="34" fillId="21" borderId="4" xfId="74" applyNumberFormat="1" applyFont="1" applyFill="1" applyBorder="1" applyProtection="1"/>
    <xf numFmtId="166" fontId="37" fillId="0" borderId="0" xfId="0" quotePrefix="1" applyNumberFormat="1" applyFont="1" applyAlignment="1">
      <alignment vertical="top"/>
    </xf>
    <xf numFmtId="166" fontId="37" fillId="0" borderId="0" xfId="0" quotePrefix="1" applyNumberFormat="1" applyFont="1" applyAlignment="1">
      <alignment horizontal="left" vertical="top"/>
    </xf>
    <xf numFmtId="0" fontId="37" fillId="0" borderId="0" xfId="73" applyFont="1" applyAlignment="1">
      <alignment vertical="top"/>
    </xf>
    <xf numFmtId="166" fontId="37" fillId="0" borderId="0" xfId="47" applyFont="1" applyAlignment="1">
      <alignment vertical="top"/>
    </xf>
    <xf numFmtId="37" fontId="37" fillId="0" borderId="0" xfId="0" applyFont="1" applyAlignment="1">
      <alignment vertical="top"/>
    </xf>
    <xf numFmtId="37" fontId="39" fillId="0" borderId="0" xfId="0" applyFont="1" applyAlignment="1">
      <alignment vertical="top"/>
    </xf>
    <xf numFmtId="37" fontId="69" fillId="0" borderId="0" xfId="0" applyFont="1" applyAlignment="1">
      <alignment vertical="top"/>
    </xf>
    <xf numFmtId="166" fontId="69" fillId="0" borderId="0" xfId="0" applyNumberFormat="1" applyFont="1" applyAlignment="1">
      <alignment vertical="top"/>
    </xf>
    <xf numFmtId="166" fontId="70" fillId="21" borderId="0" xfId="47" applyFont="1" applyFill="1" applyAlignment="1">
      <alignment vertical="center"/>
    </xf>
    <xf numFmtId="37" fontId="39" fillId="0" borderId="0" xfId="0" applyFont="1" applyAlignment="1">
      <alignment horizontal="right" vertical="center"/>
    </xf>
    <xf numFmtId="3" fontId="34" fillId="0" borderId="4" xfId="0" applyNumberFormat="1" applyFont="1" applyBorder="1"/>
    <xf numFmtId="193" fontId="34" fillId="0" borderId="0" xfId="69" applyNumberFormat="1" applyFont="1" applyAlignment="1">
      <alignment vertical="center"/>
    </xf>
    <xf numFmtId="192" fontId="67" fillId="0" borderId="0" xfId="69" applyNumberFormat="1" applyFont="1" applyAlignment="1">
      <alignment vertical="center"/>
    </xf>
    <xf numFmtId="0" fontId="35" fillId="0" borderId="0" xfId="69" applyFont="1" applyAlignment="1">
      <alignment vertical="center"/>
    </xf>
    <xf numFmtId="168" fontId="34" fillId="0" borderId="0" xfId="69" applyNumberFormat="1" applyFont="1" applyAlignment="1">
      <alignment vertical="center"/>
    </xf>
    <xf numFmtId="3" fontId="35" fillId="22" borderId="29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166" fontId="35" fillId="22" borderId="26" xfId="70" applyNumberFormat="1" applyFont="1" applyFill="1" applyBorder="1" applyAlignment="1">
      <alignment horizontal="center" vertical="center"/>
    </xf>
    <xf numFmtId="166" fontId="35" fillId="23" borderId="28" xfId="0" applyNumberFormat="1" applyFont="1" applyFill="1" applyBorder="1" applyAlignment="1">
      <alignment horizontal="center" vertical="center"/>
    </xf>
    <xf numFmtId="192" fontId="35" fillId="23" borderId="28" xfId="74" applyNumberFormat="1" applyFont="1" applyFill="1" applyBorder="1" applyAlignment="1" applyProtection="1">
      <alignment vertical="center"/>
    </xf>
    <xf numFmtId="192" fontId="35" fillId="23" borderId="28" xfId="0" applyNumberFormat="1" applyFont="1" applyFill="1" applyBorder="1" applyAlignment="1">
      <alignment vertical="center"/>
    </xf>
    <xf numFmtId="189" fontId="35" fillId="23" borderId="28" xfId="0" applyNumberFormat="1" applyFont="1" applyFill="1" applyBorder="1" applyAlignment="1">
      <alignment vertical="center"/>
    </xf>
    <xf numFmtId="186" fontId="35" fillId="23" borderId="28" xfId="0" applyNumberFormat="1" applyFont="1" applyFill="1" applyBorder="1"/>
    <xf numFmtId="186" fontId="35" fillId="23" borderId="28" xfId="0" applyNumberFormat="1" applyFont="1" applyFill="1" applyBorder="1" applyAlignment="1">
      <alignment vertical="center"/>
    </xf>
    <xf numFmtId="188" fontId="35" fillId="23" borderId="28" xfId="74" applyNumberFormat="1" applyFont="1" applyFill="1" applyBorder="1" applyAlignment="1" applyProtection="1">
      <alignment vertical="center"/>
    </xf>
    <xf numFmtId="188" fontId="35" fillId="23" borderId="28" xfId="0" applyNumberFormat="1" applyFont="1" applyFill="1" applyBorder="1" applyAlignment="1">
      <alignment vertical="center"/>
    </xf>
    <xf numFmtId="166" fontId="72" fillId="0" borderId="0" xfId="0" applyNumberFormat="1" applyFont="1" applyAlignment="1">
      <alignment horizontal="center" vertical="center" wrapText="1"/>
    </xf>
    <xf numFmtId="37" fontId="71" fillId="0" borderId="0" xfId="0" applyFont="1"/>
    <xf numFmtId="3" fontId="57" fillId="0" borderId="30" xfId="69" applyNumberFormat="1" applyFont="1" applyBorder="1"/>
    <xf numFmtId="3" fontId="57" fillId="21" borderId="0" xfId="69" applyNumberFormat="1" applyFont="1" applyFill="1"/>
    <xf numFmtId="3" fontId="35" fillId="21" borderId="0" xfId="69" applyNumberFormat="1" applyFont="1" applyFill="1" applyAlignment="1">
      <alignment horizontal="center" vertical="center"/>
    </xf>
    <xf numFmtId="49" fontId="34" fillId="21" borderId="0" xfId="0" applyNumberFormat="1" applyFont="1" applyFill="1" applyAlignment="1">
      <alignment horizontal="center" vertical="center" wrapText="1"/>
    </xf>
    <xf numFmtId="49" fontId="34" fillId="21" borderId="4" xfId="0" applyNumberFormat="1" applyFont="1" applyFill="1" applyBorder="1" applyAlignment="1">
      <alignment horizontal="center" vertical="center" wrapText="1"/>
    </xf>
    <xf numFmtId="4" fontId="34" fillId="0" borderId="4" xfId="69" applyNumberFormat="1" applyFont="1" applyBorder="1" applyAlignment="1">
      <alignment vertical="center"/>
    </xf>
    <xf numFmtId="3" fontId="34" fillId="0" borderId="4" xfId="69" applyNumberFormat="1" applyFont="1" applyBorder="1" applyAlignment="1">
      <alignment vertical="center"/>
    </xf>
    <xf numFmtId="169" fontId="34" fillId="0" borderId="0" xfId="69" applyNumberFormat="1" applyFont="1" applyAlignment="1">
      <alignment vertical="center"/>
    </xf>
    <xf numFmtId="3" fontId="35" fillId="0" borderId="30" xfId="69" applyNumberFormat="1" applyFont="1" applyBorder="1" applyAlignment="1">
      <alignment horizontal="center" vertical="center"/>
    </xf>
    <xf numFmtId="3" fontId="35" fillId="22" borderId="26" xfId="69" applyNumberFormat="1" applyFont="1" applyFill="1" applyBorder="1" applyAlignment="1">
      <alignment horizontal="center" vertical="center" wrapText="1"/>
    </xf>
    <xf numFmtId="3" fontId="35" fillId="22" borderId="26" xfId="69" applyNumberFormat="1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4" xfId="47" applyNumberFormat="1" applyFont="1" applyFill="1" applyBorder="1" applyAlignment="1">
      <alignment vertical="center"/>
    </xf>
    <xf numFmtId="3" fontId="35" fillId="23" borderId="15" xfId="47" applyNumberFormat="1" applyFont="1" applyFill="1" applyBorder="1" applyAlignment="1">
      <alignment vertical="center"/>
    </xf>
    <xf numFmtId="179" fontId="35" fillId="23" borderId="15" xfId="47" applyNumberFormat="1" applyFont="1" applyFill="1" applyBorder="1" applyAlignment="1">
      <alignment vertical="center"/>
    </xf>
    <xf numFmtId="191" fontId="35" fillId="23" borderId="15" xfId="47" applyNumberFormat="1" applyFont="1" applyFill="1" applyBorder="1" applyAlignment="1">
      <alignment vertical="center"/>
    </xf>
    <xf numFmtId="37" fontId="35" fillId="22" borderId="14" xfId="0" applyFont="1" applyFill="1" applyBorder="1" applyAlignment="1">
      <alignment horizontal="center" vertical="center"/>
    </xf>
    <xf numFmtId="166" fontId="35" fillId="22" borderId="14" xfId="0" applyNumberFormat="1" applyFont="1" applyFill="1" applyBorder="1" applyAlignment="1">
      <alignment horizontal="center" vertical="center"/>
    </xf>
    <xf numFmtId="165" fontId="35" fillId="22" borderId="14" xfId="36" applyFont="1" applyFill="1" applyBorder="1" applyAlignment="1" applyProtection="1">
      <alignment horizontal="center" vertical="center"/>
    </xf>
    <xf numFmtId="3" fontId="35" fillId="22" borderId="14" xfId="0" applyNumberFormat="1" applyFont="1" applyFill="1" applyBorder="1" applyAlignment="1">
      <alignment horizontal="center" vertical="center"/>
    </xf>
    <xf numFmtId="1" fontId="35" fillId="23" borderId="0" xfId="0" applyNumberFormat="1" applyFont="1" applyFill="1" applyAlignment="1">
      <alignment horizontal="center" vertical="center"/>
    </xf>
    <xf numFmtId="170" fontId="35" fillId="23" borderId="0" xfId="0" applyNumberFormat="1" applyFont="1" applyFill="1" applyAlignment="1">
      <alignment vertical="center"/>
    </xf>
    <xf numFmtId="170" fontId="35" fillId="23" borderId="0" xfId="0" applyNumberFormat="1" applyFont="1" applyFill="1" applyAlignment="1">
      <alignment horizontal="right" vertical="center" wrapText="1"/>
    </xf>
    <xf numFmtId="0" fontId="35" fillId="23" borderId="4" xfId="0" applyNumberFormat="1" applyFont="1" applyFill="1" applyBorder="1" applyAlignment="1">
      <alignment horizontal="center" vertical="top"/>
    </xf>
    <xf numFmtId="170" fontId="35" fillId="23" borderId="4" xfId="0" applyNumberFormat="1" applyFont="1" applyFill="1" applyBorder="1" applyAlignment="1">
      <alignment vertical="center"/>
    </xf>
    <xf numFmtId="170" fontId="35" fillId="23" borderId="4" xfId="0" applyNumberFormat="1" applyFont="1" applyFill="1" applyBorder="1" applyAlignment="1">
      <alignment horizontal="right" vertical="center" wrapText="1"/>
    </xf>
    <xf numFmtId="170" fontId="35" fillId="23" borderId="0" xfId="0" applyNumberFormat="1" applyFont="1" applyFill="1" applyAlignment="1">
      <alignment horizontal="center" vertical="center"/>
    </xf>
    <xf numFmtId="170" fontId="35" fillId="23" borderId="4" xfId="0" applyNumberFormat="1" applyFont="1" applyFill="1" applyBorder="1" applyAlignment="1">
      <alignment horizontal="center" vertical="center"/>
    </xf>
    <xf numFmtId="170" fontId="35" fillId="23" borderId="0" xfId="0" applyNumberFormat="1" applyFont="1" applyFill="1" applyAlignment="1">
      <alignment horizontal="right" vertical="center"/>
    </xf>
    <xf numFmtId="170" fontId="35" fillId="23" borderId="4" xfId="0" applyNumberFormat="1" applyFont="1" applyFill="1" applyBorder="1" applyAlignment="1">
      <alignment horizontal="right" vertical="center"/>
    </xf>
    <xf numFmtId="166" fontId="35" fillId="23" borderId="0" xfId="0" applyNumberFormat="1" applyFont="1" applyFill="1" applyAlignment="1">
      <alignment horizontal="center" vertical="center" wrapText="1"/>
    </xf>
    <xf numFmtId="170" fontId="35" fillId="23" borderId="8" xfId="0" quotePrefix="1" applyNumberFormat="1" applyFont="1" applyFill="1" applyBorder="1" applyAlignment="1">
      <alignment horizontal="right" vertical="center"/>
    </xf>
    <xf numFmtId="37" fontId="35" fillId="23" borderId="4" xfId="0" applyFont="1" applyFill="1" applyBorder="1" applyAlignment="1">
      <alignment vertical="center" wrapText="1"/>
    </xf>
    <xf numFmtId="170" fontId="35" fillId="23" borderId="4" xfId="0" quotePrefix="1" applyNumberFormat="1" applyFont="1" applyFill="1" applyBorder="1" applyAlignment="1">
      <alignment horizontal="right" vertical="center"/>
    </xf>
    <xf numFmtId="168" fontId="35" fillId="23" borderId="8" xfId="0" quotePrefix="1" applyNumberFormat="1" applyFont="1" applyFill="1" applyBorder="1" applyAlignment="1">
      <alignment horizontal="right" vertical="center"/>
    </xf>
    <xf numFmtId="168" fontId="35" fillId="23" borderId="4" xfId="0" quotePrefix="1" applyNumberFormat="1" applyFont="1" applyFill="1" applyBorder="1" applyAlignment="1">
      <alignment horizontal="right" vertical="center"/>
    </xf>
    <xf numFmtId="170" fontId="35" fillId="23" borderId="0" xfId="0" quotePrefix="1" applyNumberFormat="1" applyFont="1" applyFill="1" applyAlignment="1">
      <alignment horizontal="right" vertical="center"/>
    </xf>
    <xf numFmtId="166" fontId="35" fillId="22" borderId="11" xfId="47" applyFont="1" applyFill="1" applyBorder="1" applyAlignment="1">
      <alignment vertical="center"/>
    </xf>
    <xf numFmtId="166" fontId="35" fillId="22" borderId="6" xfId="47" applyFont="1" applyFill="1" applyBorder="1" applyAlignment="1">
      <alignment horizontal="center" vertical="center"/>
    </xf>
    <xf numFmtId="166" fontId="35" fillId="23" borderId="4" xfId="47" applyFont="1" applyFill="1" applyBorder="1" applyAlignment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35" fillId="22" borderId="12" xfId="0" applyNumberFormat="1" applyFont="1" applyFill="1" applyBorder="1" applyAlignment="1">
      <alignment horizontal="center" vertical="center"/>
    </xf>
    <xf numFmtId="0" fontId="35" fillId="22" borderId="14" xfId="0" quotePrefix="1" applyNumberFormat="1" applyFont="1" applyFill="1" applyBorder="1" applyAlignment="1">
      <alignment horizontal="center" vertical="center"/>
    </xf>
    <xf numFmtId="0" fontId="35" fillId="22" borderId="25" xfId="0" quotePrefix="1" applyNumberFormat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/>
    </xf>
    <xf numFmtId="171" fontId="35" fillId="23" borderId="0" xfId="0" applyNumberFormat="1" applyFont="1" applyFill="1" applyAlignment="1">
      <alignment horizontal="right" vertical="top"/>
    </xf>
    <xf numFmtId="171" fontId="35" fillId="23" borderId="4" xfId="0" applyNumberFormat="1" applyFont="1" applyFill="1" applyBorder="1" applyAlignment="1">
      <alignment horizontal="right" vertical="top"/>
    </xf>
    <xf numFmtId="0" fontId="35" fillId="22" borderId="26" xfId="0" quotePrefix="1" applyNumberFormat="1" applyFont="1" applyFill="1" applyBorder="1" applyAlignment="1">
      <alignment horizontal="center" vertical="center"/>
    </xf>
    <xf numFmtId="3" fontId="35" fillId="23" borderId="0" xfId="0" applyNumberFormat="1" applyFont="1" applyFill="1" applyAlignment="1">
      <alignment horizontal="right" vertical="center"/>
    </xf>
    <xf numFmtId="3" fontId="35" fillId="23" borderId="4" xfId="0" applyNumberFormat="1" applyFont="1" applyFill="1" applyBorder="1" applyAlignment="1">
      <alignment horizontal="right" vertical="center"/>
    </xf>
    <xf numFmtId="178" fontId="35" fillId="23" borderId="4" xfId="47" applyNumberFormat="1" applyFont="1" applyFill="1" applyBorder="1" applyAlignment="1">
      <alignment vertical="center"/>
    </xf>
    <xf numFmtId="179" fontId="35" fillId="23" borderId="4" xfId="47" applyNumberFormat="1" applyFont="1" applyFill="1" applyBorder="1" applyAlignment="1">
      <alignment vertical="center"/>
    </xf>
    <xf numFmtId="178" fontId="35" fillId="23" borderId="15" xfId="47" applyNumberFormat="1" applyFont="1" applyFill="1" applyBorder="1" applyAlignment="1">
      <alignment vertical="center"/>
    </xf>
    <xf numFmtId="180" fontId="35" fillId="23" borderId="4" xfId="47" applyNumberFormat="1" applyFont="1" applyFill="1" applyBorder="1" applyAlignment="1">
      <alignment horizontal="center" vertical="center"/>
    </xf>
    <xf numFmtId="183" fontId="35" fillId="23" borderId="4" xfId="47" applyNumberFormat="1" applyFont="1" applyFill="1" applyBorder="1" applyAlignment="1">
      <alignment vertical="center"/>
    </xf>
    <xf numFmtId="166" fontId="35" fillId="24" borderId="4" xfId="47" applyFont="1" applyFill="1" applyBorder="1" applyAlignment="1">
      <alignment horizontal="center" vertical="center"/>
    </xf>
    <xf numFmtId="173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horizontal="right" vertical="center"/>
    </xf>
    <xf numFmtId="178" fontId="35" fillId="24" borderId="15" xfId="47" applyNumberFormat="1" applyFont="1" applyFill="1" applyBorder="1" applyAlignment="1">
      <alignment horizontal="center" vertical="center"/>
    </xf>
    <xf numFmtId="178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180" fontId="35" fillId="24" borderId="4" xfId="47" applyNumberFormat="1" applyFont="1" applyFill="1" applyBorder="1" applyAlignment="1">
      <alignment horizontal="center" vertical="center"/>
    </xf>
    <xf numFmtId="183" fontId="35" fillId="24" borderId="4" xfId="47" applyNumberFormat="1" applyFont="1" applyFill="1" applyBorder="1" applyAlignment="1">
      <alignment vertical="center"/>
    </xf>
    <xf numFmtId="166" fontId="35" fillId="24" borderId="15" xfId="47" applyFont="1" applyFill="1" applyBorder="1" applyAlignment="1">
      <alignment horizontal="center" vertical="center"/>
    </xf>
    <xf numFmtId="3" fontId="35" fillId="24" borderId="15" xfId="47" applyNumberFormat="1" applyFont="1" applyFill="1" applyBorder="1" applyAlignment="1">
      <alignment vertical="center"/>
    </xf>
    <xf numFmtId="179" fontId="35" fillId="24" borderId="15" xfId="47" applyNumberFormat="1" applyFont="1" applyFill="1" applyBorder="1" applyAlignment="1">
      <alignment vertical="center"/>
    </xf>
    <xf numFmtId="191" fontId="35" fillId="24" borderId="15" xfId="47" applyNumberFormat="1" applyFont="1" applyFill="1" applyBorder="1" applyAlignment="1">
      <alignment vertical="center"/>
    </xf>
    <xf numFmtId="3" fontId="35" fillId="24" borderId="4" xfId="47" applyNumberFormat="1" applyFont="1" applyFill="1" applyBorder="1" applyAlignment="1">
      <alignment vertical="center"/>
    </xf>
    <xf numFmtId="191" fontId="35" fillId="24" borderId="4" xfId="47" applyNumberFormat="1" applyFont="1" applyFill="1" applyBorder="1" applyAlignment="1">
      <alignment vertical="center"/>
    </xf>
    <xf numFmtId="170" fontId="35" fillId="23" borderId="30" xfId="0" applyNumberFormat="1" applyFont="1" applyFill="1" applyBorder="1" applyAlignment="1">
      <alignment horizontal="right" vertical="center" wrapText="1"/>
    </xf>
    <xf numFmtId="169" fontId="34" fillId="2" borderId="0" xfId="0" applyNumberFormat="1" applyFont="1" applyFill="1" applyAlignment="1">
      <alignment vertical="center"/>
    </xf>
    <xf numFmtId="169" fontId="34" fillId="0" borderId="0" xfId="0" applyNumberFormat="1" applyFont="1" applyAlignment="1">
      <alignment vertical="center"/>
    </xf>
    <xf numFmtId="194" fontId="34" fillId="0" borderId="0" xfId="69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1" borderId="1" xfId="0" applyNumberFormat="1" applyFont="1" applyFill="1" applyBorder="1" applyAlignment="1">
      <alignment horizontal="left" vertical="center"/>
    </xf>
    <xf numFmtId="166" fontId="34" fillId="21" borderId="0" xfId="0" applyNumberFormat="1" applyFont="1" applyFill="1" applyAlignment="1">
      <alignment horizontal="left" vertical="center"/>
    </xf>
    <xf numFmtId="166" fontId="34" fillId="21" borderId="10" xfId="0" applyNumberFormat="1" applyFont="1" applyFill="1" applyBorder="1" applyAlignment="1">
      <alignment horizontal="left" vertical="center"/>
    </xf>
    <xf numFmtId="166" fontId="72" fillId="0" borderId="0" xfId="0" applyNumberFormat="1" applyFont="1" applyAlignment="1">
      <alignment horizontal="center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22" borderId="6" xfId="69" applyNumberFormat="1" applyFont="1" applyFill="1" applyBorder="1" applyAlignment="1">
      <alignment horizontal="center" vertical="center"/>
    </xf>
    <xf numFmtId="3" fontId="35" fillId="22" borderId="2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3" fontId="35" fillId="0" borderId="0" xfId="69" applyNumberFormat="1" applyFont="1" applyAlignment="1">
      <alignment horizontal="center" vertical="center"/>
    </xf>
    <xf numFmtId="3" fontId="35" fillId="0" borderId="4" xfId="69" applyNumberFormat="1" applyFont="1" applyBorder="1" applyAlignment="1">
      <alignment horizontal="center" vertical="center"/>
    </xf>
    <xf numFmtId="3" fontId="35" fillId="0" borderId="30" xfId="69" applyNumberFormat="1" applyFont="1" applyBorder="1" applyAlignment="1">
      <alignment horizontal="center" vertical="center"/>
    </xf>
    <xf numFmtId="3" fontId="35" fillId="0" borderId="8" xfId="69" applyNumberFormat="1" applyFont="1" applyBorder="1" applyAlignment="1">
      <alignment horizontal="center" vertical="center"/>
    </xf>
    <xf numFmtId="3" fontId="35" fillId="0" borderId="30" xfId="69" applyNumberFormat="1" applyFont="1" applyBorder="1" applyAlignment="1">
      <alignment horizontal="center" vertical="center" wrapText="1"/>
    </xf>
    <xf numFmtId="3" fontId="35" fillId="0" borderId="0" xfId="69" applyNumberFormat="1" applyFont="1" applyAlignment="1">
      <alignment horizontal="center" vertical="center" wrapText="1"/>
    </xf>
    <xf numFmtId="3" fontId="35" fillId="0" borderId="4" xfId="69" applyNumberFormat="1" applyFont="1" applyBorder="1" applyAlignment="1">
      <alignment horizontal="center" vertical="center" wrapText="1"/>
    </xf>
    <xf numFmtId="166" fontId="35" fillId="22" borderId="15" xfId="47" quotePrefix="1" applyFont="1" applyFill="1" applyBorder="1" applyAlignment="1">
      <alignment horizontal="center" vertical="center"/>
    </xf>
    <xf numFmtId="166" fontId="35" fillId="22" borderId="13" xfId="47" quotePrefix="1" applyFont="1" applyFill="1" applyBorder="1" applyAlignment="1">
      <alignment horizontal="center" vertical="center"/>
    </xf>
    <xf numFmtId="166" fontId="35" fillId="22" borderId="14" xfId="47" quotePrefix="1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27" xfId="47" quotePrefix="1" applyFont="1" applyFill="1" applyBorder="1" applyAlignment="1">
      <alignment horizontal="center" vertical="center"/>
    </xf>
    <xf numFmtId="166" fontId="35" fillId="22" borderId="28" xfId="47" quotePrefix="1" applyFont="1" applyFill="1" applyBorder="1" applyAlignment="1">
      <alignment horizontal="center" vertical="center"/>
    </xf>
    <xf numFmtId="166" fontId="35" fillId="22" borderId="25" xfId="47" quotePrefix="1" applyFont="1" applyFill="1" applyBorder="1" applyAlignment="1">
      <alignment horizontal="center" vertical="center"/>
    </xf>
    <xf numFmtId="166" fontId="35" fillId="22" borderId="27" xfId="47" applyFont="1" applyFill="1" applyBorder="1" applyAlignment="1">
      <alignment horizontal="center" vertical="center"/>
    </xf>
    <xf numFmtId="166" fontId="35" fillId="22" borderId="28" xfId="47" applyFont="1" applyFill="1" applyBorder="1" applyAlignment="1">
      <alignment horizontal="center" vertical="center"/>
    </xf>
    <xf numFmtId="166" fontId="35" fillId="22" borderId="25" xfId="47" applyFont="1" applyFill="1" applyBorder="1" applyAlignment="1">
      <alignment horizontal="center" vertical="center"/>
    </xf>
    <xf numFmtId="166" fontId="35" fillId="23" borderId="8" xfId="0" applyNumberFormat="1" applyFont="1" applyFill="1" applyBorder="1" applyAlignment="1">
      <alignment horizontal="center" vertical="center" wrapText="1"/>
    </xf>
    <xf numFmtId="166" fontId="35" fillId="23" borderId="4" xfId="0" applyNumberFormat="1" applyFont="1" applyFill="1" applyBorder="1" applyAlignment="1">
      <alignment horizontal="center" vertical="center" wrapText="1"/>
    </xf>
    <xf numFmtId="166" fontId="35" fillId="22" borderId="12" xfId="47" applyFont="1" applyFill="1" applyBorder="1" applyAlignment="1">
      <alignment horizontal="center" vertical="center"/>
    </xf>
    <xf numFmtId="166" fontId="35" fillId="22" borderId="15" xfId="47" applyFont="1" applyFill="1" applyBorder="1" applyAlignment="1">
      <alignment horizontal="center" vertical="center"/>
    </xf>
    <xf numFmtId="166" fontId="35" fillId="22" borderId="13" xfId="47" applyFont="1" applyFill="1" applyBorder="1" applyAlignment="1">
      <alignment horizontal="center" vertical="center"/>
    </xf>
    <xf numFmtId="166" fontId="35" fillId="22" borderId="7" xfId="47" quotePrefix="1" applyFont="1" applyFill="1" applyBorder="1" applyAlignment="1">
      <alignment horizontal="center" vertical="center"/>
    </xf>
    <xf numFmtId="166" fontId="35" fillId="22" borderId="8" xfId="47" quotePrefix="1" applyFont="1" applyFill="1" applyBorder="1" applyAlignment="1">
      <alignment horizontal="center" vertical="center"/>
    </xf>
    <xf numFmtId="166" fontId="35" fillId="22" borderId="9" xfId="47" quotePrefix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 vertical="center" wrapText="1"/>
    </xf>
    <xf numFmtId="0" fontId="35" fillId="23" borderId="4" xfId="0" applyNumberFormat="1" applyFont="1" applyFill="1" applyBorder="1" applyAlignment="1">
      <alignment horizontal="center" vertical="center" wrapText="1"/>
    </xf>
    <xf numFmtId="166" fontId="35" fillId="22" borderId="0" xfId="47" quotePrefix="1" applyFont="1" applyFill="1" applyAlignment="1">
      <alignment horizontal="center" vertical="center"/>
    </xf>
    <xf numFmtId="166" fontId="35" fillId="22" borderId="10" xfId="47" quotePrefix="1" applyFont="1" applyFill="1" applyBorder="1" applyAlignment="1">
      <alignment horizontal="center" vertical="center"/>
    </xf>
    <xf numFmtId="166" fontId="35" fillId="22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FFF0C7"/>
      <color rgb="FFFEF4C2"/>
      <color rgb="FFF0EEDB"/>
      <color rgb="FFDEDFF5"/>
      <color rgb="FFD1D2E6"/>
      <color rgb="FFB5B7D6"/>
      <color rgb="FFFFE287"/>
      <color rgb="FFFFCC00"/>
      <color rgb="FFFAE9C1"/>
      <color rgb="FFC2D4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wnloads/2.-%20PECUARIO%20FEBRER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 PECUARIO Y AVÍCOLA"/>
      <sheetName val="C.21"/>
      <sheetName val="C.22"/>
      <sheetName val="C.23"/>
      <sheetName val="C 24"/>
      <sheetName val="C 25"/>
      <sheetName val="C 26"/>
      <sheetName val="C 27"/>
      <sheetName val="C 28"/>
      <sheetName val="C 29"/>
      <sheetName val="C 30"/>
      <sheetName val="C 31"/>
      <sheetName val="C 32"/>
      <sheetName val="C 33"/>
      <sheetName val="C.34"/>
      <sheetName val="C 35"/>
      <sheetName val="C 36"/>
      <sheetName val="C 37"/>
      <sheetName val="C 38"/>
      <sheetName val="C 39"/>
      <sheetName val="C.40"/>
      <sheetName val="C 41"/>
      <sheetName val="C 42"/>
      <sheetName val="C 43"/>
      <sheetName val="C 44"/>
      <sheetName val="C 45"/>
      <sheetName val="C.46"/>
      <sheetName val="C 47-4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9">
          <cell r="G9">
            <v>2095.5264000000002</v>
          </cell>
          <cell r="H9">
            <v>1982.4213331103001</v>
          </cell>
          <cell r="I9">
            <v>2001.060168</v>
          </cell>
          <cell r="J9">
            <v>1882.4213331103001</v>
          </cell>
          <cell r="K9">
            <v>1673.0102999999999</v>
          </cell>
          <cell r="L9">
            <v>1794.2044000000001</v>
          </cell>
          <cell r="M9">
            <v>1672.2850000000001</v>
          </cell>
          <cell r="N9">
            <v>1702.38822</v>
          </cell>
        </row>
        <row r="11">
          <cell r="G11">
            <v>3029.0468000000001</v>
          </cell>
          <cell r="H11">
            <v>2928.2309999999998</v>
          </cell>
          <cell r="I11">
            <v>2691.6059999999998</v>
          </cell>
          <cell r="J11">
            <v>2277.9470000000001</v>
          </cell>
          <cell r="K11">
            <v>2021.152</v>
          </cell>
          <cell r="L11">
            <v>1906.278</v>
          </cell>
          <cell r="M11">
            <v>1770.723</v>
          </cell>
          <cell r="N11">
            <v>1692.7950000000001</v>
          </cell>
        </row>
        <row r="13">
          <cell r="G13">
            <v>26422.669039999997</v>
          </cell>
          <cell r="H13">
            <v>27669.948599999996</v>
          </cell>
          <cell r="I13">
            <v>28661.825929999999</v>
          </cell>
          <cell r="J13">
            <v>28754.532360000005</v>
          </cell>
          <cell r="K13">
            <v>27666.350699999999</v>
          </cell>
          <cell r="L13">
            <v>28761.90712</v>
          </cell>
          <cell r="M13">
            <v>27687.231960000001</v>
          </cell>
          <cell r="N13">
            <v>28513.735527999997</v>
          </cell>
        </row>
        <row r="15">
          <cell r="G15">
            <v>5989.3469999999998</v>
          </cell>
          <cell r="H15">
            <v>5280.4070000000002</v>
          </cell>
          <cell r="I15">
            <v>4308.3140000000003</v>
          </cell>
          <cell r="J15">
            <v>3355.0641000000001</v>
          </cell>
          <cell r="K15">
            <v>2485.2809999999999</v>
          </cell>
          <cell r="L15">
            <v>2310.3139999999999</v>
          </cell>
          <cell r="M15">
            <v>2020.4469999999999</v>
          </cell>
          <cell r="N15">
            <v>2380.4079999999999</v>
          </cell>
        </row>
        <row r="17">
          <cell r="G17">
            <v>32678.324399999998</v>
          </cell>
          <cell r="H17">
            <v>31559.071</v>
          </cell>
          <cell r="I17">
            <v>32136.863000000001</v>
          </cell>
          <cell r="J17">
            <v>32320.089</v>
          </cell>
          <cell r="K17">
            <v>30878.400000000001</v>
          </cell>
          <cell r="L17">
            <v>32750.435000000001</v>
          </cell>
          <cell r="M17">
            <v>30714.529000000002</v>
          </cell>
          <cell r="N17">
            <v>31912.088000000003</v>
          </cell>
        </row>
        <row r="21">
          <cell r="G21">
            <v>12769.434999999999</v>
          </cell>
          <cell r="H21">
            <v>11725.359</v>
          </cell>
          <cell r="I21">
            <v>11638.647000000001</v>
          </cell>
          <cell r="J21">
            <v>10988.647000000001</v>
          </cell>
          <cell r="K21">
            <v>10139.406000000001</v>
          </cell>
          <cell r="L21">
            <v>10364.337</v>
          </cell>
          <cell r="M21">
            <v>10166.539000000001</v>
          </cell>
          <cell r="N21">
            <v>11586.370999999999</v>
          </cell>
        </row>
        <row r="23">
          <cell r="G23">
            <v>1960.6581000000001</v>
          </cell>
          <cell r="H23">
            <v>1870.066</v>
          </cell>
          <cell r="I23">
            <v>1701.2170000000001</v>
          </cell>
          <cell r="J23">
            <v>1853.2940000000001</v>
          </cell>
          <cell r="K23">
            <v>1859.3320000000001</v>
          </cell>
          <cell r="L23">
            <v>1863.4169999999999</v>
          </cell>
          <cell r="M23">
            <v>1670.3610000000001</v>
          </cell>
          <cell r="N23">
            <v>1714.328</v>
          </cell>
        </row>
        <row r="25">
          <cell r="G25">
            <v>5610.3146999999999</v>
          </cell>
          <cell r="H25">
            <v>5164.5024445500021</v>
          </cell>
          <cell r="I25">
            <v>5121.2491777800024</v>
          </cell>
          <cell r="J25">
            <v>5364.6157439999997</v>
          </cell>
          <cell r="K25">
            <v>5120.1553527000015</v>
          </cell>
          <cell r="L25">
            <v>4996.24776432</v>
          </cell>
          <cell r="M25">
            <v>5042.0602060200017</v>
          </cell>
          <cell r="N25">
            <v>5102.1068570999996</v>
          </cell>
        </row>
        <row r="27">
          <cell r="G27">
            <v>8344.0268281259996</v>
          </cell>
          <cell r="H27">
            <v>7784.7675052680033</v>
          </cell>
          <cell r="I27">
            <v>8073.5301931950016</v>
          </cell>
          <cell r="J27">
            <v>8400.2172810930006</v>
          </cell>
          <cell r="K27">
            <v>8623.913914206003</v>
          </cell>
          <cell r="L27">
            <v>9513.6118683300047</v>
          </cell>
          <cell r="M27">
            <v>9514.5880987309029</v>
          </cell>
          <cell r="N27">
            <v>9515.6119364720889</v>
          </cell>
        </row>
        <row r="29">
          <cell r="G29">
            <v>5398.7452506000009</v>
          </cell>
          <cell r="H29">
            <v>5077.9126043999995</v>
          </cell>
          <cell r="I29">
            <v>5152.1638788</v>
          </cell>
          <cell r="J29">
            <v>5116.5051398999985</v>
          </cell>
          <cell r="K29">
            <v>5121.6542523000007</v>
          </cell>
          <cell r="L29">
            <v>5276.7046800000007</v>
          </cell>
          <cell r="M29">
            <v>5256.5252795999986</v>
          </cell>
          <cell r="N29">
            <v>5473.8729476999988</v>
          </cell>
        </row>
        <row r="31">
          <cell r="G31">
            <v>15997.883054999998</v>
          </cell>
          <cell r="H31">
            <v>16319.157349999998</v>
          </cell>
          <cell r="I31">
            <v>16532.258579999998</v>
          </cell>
          <cell r="J31">
            <v>16583.029900000001</v>
          </cell>
          <cell r="K31">
            <v>16468.618290000002</v>
          </cell>
          <cell r="L31">
            <v>15902.458919999997</v>
          </cell>
          <cell r="M31">
            <v>16061.01215</v>
          </cell>
          <cell r="N31">
            <v>16123.846019999999</v>
          </cell>
        </row>
        <row r="33">
          <cell r="G33">
            <v>3506.77</v>
          </cell>
          <cell r="H33">
            <v>3622.348</v>
          </cell>
          <cell r="I33">
            <v>3432.41</v>
          </cell>
          <cell r="J33">
            <v>3520.6410000000001</v>
          </cell>
          <cell r="K33">
            <v>3610.2370000000001</v>
          </cell>
          <cell r="L33">
            <v>4005.3719999999998</v>
          </cell>
          <cell r="M33">
            <v>4010.3069999999998</v>
          </cell>
          <cell r="N33">
            <v>4038.3470000000002</v>
          </cell>
        </row>
        <row r="35">
          <cell r="G35">
            <v>24429.909790600002</v>
          </cell>
          <cell r="H35">
            <v>23928.634726000004</v>
          </cell>
          <cell r="I35">
            <v>24122.682080700004</v>
          </cell>
          <cell r="J35">
            <v>24403.119542100001</v>
          </cell>
          <cell r="K35">
            <v>23642.804473</v>
          </cell>
          <cell r="L35">
            <v>23542.143809000001</v>
          </cell>
          <cell r="M35">
            <v>23480.277815000001</v>
          </cell>
          <cell r="N35">
            <v>23603.638605</v>
          </cell>
        </row>
        <row r="37">
          <cell r="G37">
            <v>7652.7588807000002</v>
          </cell>
          <cell r="H37">
            <v>7656.7878443699992</v>
          </cell>
          <cell r="I37">
            <v>7825.0218786000005</v>
          </cell>
          <cell r="J37">
            <v>7785.0682555500007</v>
          </cell>
          <cell r="K37">
            <v>7789.2860268900004</v>
          </cell>
          <cell r="L37">
            <v>7758.9551947500004</v>
          </cell>
          <cell r="M37">
            <v>7875.4559274000003</v>
          </cell>
          <cell r="N37">
            <v>7798.6368067499998</v>
          </cell>
        </row>
        <row r="39">
          <cell r="G39">
            <v>100.97958600000001</v>
          </cell>
          <cell r="H39">
            <v>108.64338120000002</v>
          </cell>
          <cell r="I39">
            <v>110.78024220000002</v>
          </cell>
          <cell r="J39">
            <v>114.69059460000003</v>
          </cell>
          <cell r="K39">
            <v>114.62659200000002</v>
          </cell>
          <cell r="L39">
            <v>107.77108770000002</v>
          </cell>
          <cell r="M39">
            <v>111.19625910000002</v>
          </cell>
          <cell r="N39">
            <v>113.11427250000003</v>
          </cell>
        </row>
        <row r="41">
          <cell r="G41">
            <v>117.04998851100001</v>
          </cell>
          <cell r="H41">
            <v>116.14999840200001</v>
          </cell>
          <cell r="I41">
            <v>111.389990841</v>
          </cell>
          <cell r="J41">
            <v>116.82999505800001</v>
          </cell>
          <cell r="K41">
            <v>115.82000306099999</v>
          </cell>
          <cell r="L41">
            <v>114.59999995200002</v>
          </cell>
          <cell r="M41">
            <v>94.480008417000008</v>
          </cell>
          <cell r="N41">
            <v>93.520021032000017</v>
          </cell>
        </row>
        <row r="43">
          <cell r="G43">
            <v>1467.7901891705117</v>
          </cell>
          <cell r="H43">
            <v>1471.3944067131058</v>
          </cell>
          <cell r="I43">
            <v>1500.112468</v>
          </cell>
          <cell r="J43">
            <v>1493.3066542678832</v>
          </cell>
          <cell r="K43">
            <v>1461.1235999999999</v>
          </cell>
          <cell r="L43">
            <v>1530.1219799999999</v>
          </cell>
          <cell r="M43">
            <v>1542.8794</v>
          </cell>
          <cell r="N43">
            <v>1580.4739999999999</v>
          </cell>
        </row>
        <row r="45">
          <cell r="G45">
            <v>3248.0116582999999</v>
          </cell>
          <cell r="H45">
            <v>3481.6935099999996</v>
          </cell>
          <cell r="I45">
            <v>3499.2406299999998</v>
          </cell>
          <cell r="J45">
            <v>3207.7759368567145</v>
          </cell>
          <cell r="K45">
            <v>3095.6002899999999</v>
          </cell>
          <cell r="L45">
            <v>3573.3728200000005</v>
          </cell>
          <cell r="M45">
            <v>3284.1252500000001</v>
          </cell>
          <cell r="N45">
            <v>3018</v>
          </cell>
        </row>
        <row r="47">
          <cell r="G47">
            <v>5305.9649301500358</v>
          </cell>
          <cell r="H47">
            <v>4834.3379999999997</v>
          </cell>
          <cell r="I47">
            <v>4412.1765190980377</v>
          </cell>
          <cell r="J47">
            <v>3558.3320624422699</v>
          </cell>
          <cell r="K47">
            <v>2871.2869999999998</v>
          </cell>
          <cell r="L47">
            <v>2822.7076125157109</v>
          </cell>
          <cell r="M47">
            <v>2901.3339999999998</v>
          </cell>
          <cell r="N47">
            <v>3172.4740000000002</v>
          </cell>
        </row>
        <row r="49">
          <cell r="G49">
            <v>15115.321000000002</v>
          </cell>
          <cell r="H49">
            <v>13934.351999999997</v>
          </cell>
          <cell r="I49">
            <v>11554.288999999999</v>
          </cell>
          <cell r="J49">
            <v>10154.298000000001</v>
          </cell>
          <cell r="K49">
            <v>8508.7100000000009</v>
          </cell>
          <cell r="L49">
            <v>7844.3639999999996</v>
          </cell>
          <cell r="M49">
            <v>8549.7420000000002</v>
          </cell>
          <cell r="N49">
            <v>9724.0490000000009</v>
          </cell>
        </row>
        <row r="51">
          <cell r="G51">
            <v>3140.3700720000002</v>
          </cell>
          <cell r="H51">
            <v>3221.0279999999998</v>
          </cell>
          <cell r="I51">
            <v>3158.5447524000001</v>
          </cell>
          <cell r="J51">
            <v>2651.0464680000005</v>
          </cell>
          <cell r="K51">
            <v>2622.1235999999999</v>
          </cell>
          <cell r="L51">
            <v>2460.2120399999999</v>
          </cell>
          <cell r="M51">
            <v>2574.4881999999998</v>
          </cell>
          <cell r="N51">
            <v>2577.1122</v>
          </cell>
        </row>
        <row r="53">
          <cell r="G53">
            <v>2006.953</v>
          </cell>
          <cell r="H53">
            <v>1944.02</v>
          </cell>
          <cell r="I53">
            <v>2002.08</v>
          </cell>
          <cell r="J53">
            <v>1976.1231</v>
          </cell>
          <cell r="K53">
            <v>1922.1220000000001</v>
          </cell>
          <cell r="L53">
            <v>2006.2800000000002</v>
          </cell>
          <cell r="M53">
            <v>1905.0193999999999</v>
          </cell>
          <cell r="N53">
            <v>2009.9499999999998</v>
          </cell>
        </row>
        <row r="55">
          <cell r="G55">
            <v>31.264700000000001</v>
          </cell>
          <cell r="H55">
            <v>27.882999999999999</v>
          </cell>
          <cell r="I55">
            <v>27.24</v>
          </cell>
          <cell r="J55">
            <v>20.776</v>
          </cell>
          <cell r="K55">
            <v>23.071999999999999</v>
          </cell>
          <cell r="L55">
            <v>23.628</v>
          </cell>
          <cell r="M55">
            <v>24.838000000000001</v>
          </cell>
          <cell r="N55">
            <v>26.369</v>
          </cell>
        </row>
        <row r="57">
          <cell r="G57">
            <v>305.2899645</v>
          </cell>
          <cell r="H57">
            <v>345.36841930000003</v>
          </cell>
          <cell r="I57">
            <v>340.46648779999998</v>
          </cell>
          <cell r="J57">
            <v>318.42899999999997</v>
          </cell>
          <cell r="K57">
            <v>285.8133406</v>
          </cell>
          <cell r="L57">
            <v>265.88353699999999</v>
          </cell>
          <cell r="M57">
            <v>245.80714680000003</v>
          </cell>
          <cell r="N57">
            <v>245.71630439999998</v>
          </cell>
        </row>
      </sheetData>
      <sheetData sheetId="15">
        <row r="9">
          <cell r="G9">
            <v>19978</v>
          </cell>
          <cell r="H9">
            <v>19813</v>
          </cell>
          <cell r="I9">
            <v>20028</v>
          </cell>
          <cell r="J9">
            <v>19713</v>
          </cell>
          <cell r="K9">
            <v>19724</v>
          </cell>
          <cell r="L9">
            <v>19938</v>
          </cell>
          <cell r="M9">
            <v>18454</v>
          </cell>
          <cell r="N9">
            <v>19602</v>
          </cell>
        </row>
        <row r="11">
          <cell r="G11">
            <v>29597</v>
          </cell>
          <cell r="H11">
            <v>28236</v>
          </cell>
          <cell r="I11">
            <v>28078</v>
          </cell>
          <cell r="J11">
            <v>27959</v>
          </cell>
          <cell r="K11">
            <v>27465</v>
          </cell>
          <cell r="L11">
            <v>26746</v>
          </cell>
          <cell r="M11">
            <v>28924</v>
          </cell>
          <cell r="N11">
            <v>27705</v>
          </cell>
        </row>
        <row r="13">
          <cell r="G13">
            <v>65223</v>
          </cell>
          <cell r="H13">
            <v>64955</v>
          </cell>
          <cell r="I13">
            <v>64959</v>
          </cell>
          <cell r="J13">
            <v>64793</v>
          </cell>
          <cell r="K13">
            <v>64417</v>
          </cell>
          <cell r="L13">
            <v>64267</v>
          </cell>
          <cell r="M13">
            <v>64269</v>
          </cell>
          <cell r="N13">
            <v>64173</v>
          </cell>
        </row>
        <row r="15">
          <cell r="G15">
            <v>45089</v>
          </cell>
          <cell r="H15">
            <v>41809</v>
          </cell>
          <cell r="I15">
            <v>33419</v>
          </cell>
          <cell r="J15">
            <v>24749</v>
          </cell>
          <cell r="K15">
            <v>18607</v>
          </cell>
          <cell r="L15">
            <v>16890</v>
          </cell>
          <cell r="M15">
            <v>14706</v>
          </cell>
          <cell r="N15">
            <v>15907</v>
          </cell>
        </row>
        <row r="17">
          <cell r="G17">
            <v>169610</v>
          </cell>
          <cell r="H17">
            <v>169994</v>
          </cell>
          <cell r="I17">
            <v>170086</v>
          </cell>
          <cell r="J17">
            <v>170542</v>
          </cell>
          <cell r="K17">
            <v>170695</v>
          </cell>
          <cell r="L17">
            <v>171113</v>
          </cell>
          <cell r="M17">
            <v>172769</v>
          </cell>
          <cell r="N17">
            <v>174573</v>
          </cell>
        </row>
        <row r="21">
          <cell r="G21">
            <v>83127</v>
          </cell>
          <cell r="H21">
            <v>82190</v>
          </cell>
          <cell r="I21">
            <v>82237</v>
          </cell>
          <cell r="J21">
            <v>81364</v>
          </cell>
          <cell r="K21">
            <v>81307</v>
          </cell>
          <cell r="L21">
            <v>81396</v>
          </cell>
          <cell r="M21">
            <v>81667</v>
          </cell>
          <cell r="N21">
            <v>82569</v>
          </cell>
        </row>
        <row r="23">
          <cell r="G23">
            <v>13068</v>
          </cell>
          <cell r="H23">
            <v>12309</v>
          </cell>
          <cell r="I23">
            <v>12297</v>
          </cell>
          <cell r="J23">
            <v>13499</v>
          </cell>
          <cell r="K23">
            <v>13583</v>
          </cell>
          <cell r="L23">
            <v>13679</v>
          </cell>
          <cell r="M23">
            <v>12473</v>
          </cell>
          <cell r="N23">
            <v>12574</v>
          </cell>
        </row>
        <row r="25">
          <cell r="G25">
            <v>44089</v>
          </cell>
          <cell r="H25">
            <v>42754</v>
          </cell>
          <cell r="I25">
            <v>42427</v>
          </cell>
          <cell r="J25">
            <v>42552</v>
          </cell>
          <cell r="K25">
            <v>41065</v>
          </cell>
          <cell r="L25">
            <v>40322</v>
          </cell>
          <cell r="M25">
            <v>40962</v>
          </cell>
          <cell r="N25">
            <v>41087</v>
          </cell>
        </row>
        <row r="27">
          <cell r="G27">
            <v>19268</v>
          </cell>
          <cell r="H27">
            <v>19317</v>
          </cell>
          <cell r="I27">
            <v>19444</v>
          </cell>
          <cell r="J27">
            <v>20243</v>
          </cell>
          <cell r="K27">
            <v>20337</v>
          </cell>
          <cell r="L27">
            <v>21503</v>
          </cell>
          <cell r="M27">
            <v>21504</v>
          </cell>
          <cell r="N27">
            <v>21505</v>
          </cell>
        </row>
        <row r="29">
          <cell r="G29">
            <v>41825</v>
          </cell>
          <cell r="H29">
            <v>41687</v>
          </cell>
          <cell r="I29">
            <v>41781</v>
          </cell>
          <cell r="J29">
            <v>41755</v>
          </cell>
          <cell r="K29">
            <v>41682</v>
          </cell>
          <cell r="L29">
            <v>41781</v>
          </cell>
          <cell r="M29">
            <v>42207</v>
          </cell>
          <cell r="N29">
            <v>42580</v>
          </cell>
        </row>
        <row r="31">
          <cell r="G31">
            <v>60608</v>
          </cell>
          <cell r="H31">
            <v>60608</v>
          </cell>
          <cell r="I31">
            <v>59787</v>
          </cell>
          <cell r="J31">
            <v>59787</v>
          </cell>
          <cell r="K31">
            <v>59787</v>
          </cell>
          <cell r="L31">
            <v>56752</v>
          </cell>
          <cell r="M31">
            <v>56752</v>
          </cell>
          <cell r="N31">
            <v>56752</v>
          </cell>
        </row>
        <row r="33">
          <cell r="G33">
            <v>17847</v>
          </cell>
          <cell r="H33">
            <v>17908</v>
          </cell>
          <cell r="I33">
            <v>17717</v>
          </cell>
          <cell r="J33">
            <v>17837</v>
          </cell>
          <cell r="K33">
            <v>18307</v>
          </cell>
          <cell r="L33">
            <v>19073</v>
          </cell>
          <cell r="M33">
            <v>19147</v>
          </cell>
          <cell r="N33">
            <v>18407</v>
          </cell>
        </row>
        <row r="35">
          <cell r="G35">
            <v>64872.72</v>
          </cell>
          <cell r="H35">
            <v>65480.36</v>
          </cell>
          <cell r="I35">
            <v>66400.72</v>
          </cell>
          <cell r="J35">
            <v>67368</v>
          </cell>
          <cell r="K35">
            <v>65828.66</v>
          </cell>
          <cell r="L35">
            <v>65554.720000000001</v>
          </cell>
          <cell r="M35">
            <v>64914</v>
          </cell>
          <cell r="N35">
            <v>64407.72</v>
          </cell>
        </row>
        <row r="37">
          <cell r="G37">
            <v>9401</v>
          </cell>
          <cell r="H37">
            <v>9384</v>
          </cell>
          <cell r="I37">
            <v>9609</v>
          </cell>
          <cell r="J37">
            <v>9526</v>
          </cell>
          <cell r="K37">
            <v>9588</v>
          </cell>
          <cell r="L37">
            <v>9465</v>
          </cell>
          <cell r="M37">
            <v>9592</v>
          </cell>
          <cell r="N37">
            <v>9615</v>
          </cell>
        </row>
        <row r="39">
          <cell r="G39">
            <v>1071</v>
          </cell>
          <cell r="H39">
            <v>1110</v>
          </cell>
          <cell r="I39">
            <v>1136</v>
          </cell>
          <cell r="J39">
            <v>1148</v>
          </cell>
          <cell r="K39">
            <v>1137</v>
          </cell>
          <cell r="L39">
            <v>1113</v>
          </cell>
          <cell r="M39">
            <v>1179</v>
          </cell>
          <cell r="N39">
            <v>1161</v>
          </cell>
        </row>
        <row r="41">
          <cell r="G41">
            <v>927</v>
          </cell>
          <cell r="H41">
            <v>901</v>
          </cell>
          <cell r="I41">
            <v>886</v>
          </cell>
          <cell r="J41">
            <v>922</v>
          </cell>
          <cell r="K41">
            <v>897</v>
          </cell>
          <cell r="L41">
            <v>909</v>
          </cell>
          <cell r="M41">
            <v>834</v>
          </cell>
          <cell r="N41">
            <v>844</v>
          </cell>
        </row>
        <row r="43">
          <cell r="G43">
            <v>5725</v>
          </cell>
          <cell r="H43">
            <v>5732</v>
          </cell>
          <cell r="I43">
            <v>5701</v>
          </cell>
          <cell r="J43">
            <v>5718</v>
          </cell>
          <cell r="K43">
            <v>5742</v>
          </cell>
          <cell r="L43">
            <v>5802</v>
          </cell>
          <cell r="M43">
            <v>5824</v>
          </cell>
          <cell r="N43">
            <v>5970</v>
          </cell>
        </row>
        <row r="45">
          <cell r="G45">
            <v>31980.86332562369</v>
          </cell>
          <cell r="H45">
            <v>32540</v>
          </cell>
          <cell r="I45">
            <v>33043</v>
          </cell>
          <cell r="J45">
            <v>32298</v>
          </cell>
          <cell r="K45">
            <v>33540</v>
          </cell>
          <cell r="L45">
            <v>33539</v>
          </cell>
          <cell r="M45">
            <v>30414</v>
          </cell>
          <cell r="N45">
            <v>31706</v>
          </cell>
        </row>
        <row r="47">
          <cell r="G47">
            <v>25929</v>
          </cell>
          <cell r="H47">
            <v>25929</v>
          </cell>
          <cell r="I47">
            <v>25928.572105746498</v>
          </cell>
          <cell r="J47">
            <v>23929</v>
          </cell>
          <cell r="K47">
            <v>24806</v>
          </cell>
          <cell r="L47">
            <v>25929</v>
          </cell>
          <cell r="M47">
            <v>26147</v>
          </cell>
          <cell r="N47">
            <v>25939</v>
          </cell>
        </row>
        <row r="49">
          <cell r="G49">
            <v>109280</v>
          </cell>
          <cell r="H49">
            <v>107410</v>
          </cell>
          <cell r="I49">
            <v>91220</v>
          </cell>
          <cell r="J49">
            <v>84750</v>
          </cell>
          <cell r="K49">
            <v>75680</v>
          </cell>
          <cell r="L49">
            <v>74180</v>
          </cell>
          <cell r="M49">
            <v>78405</v>
          </cell>
          <cell r="N49">
            <v>82400</v>
          </cell>
        </row>
        <row r="51">
          <cell r="G51">
            <v>20418</v>
          </cell>
          <cell r="H51">
            <v>20490</v>
          </cell>
          <cell r="I51">
            <v>20348</v>
          </cell>
          <cell r="J51">
            <v>20397</v>
          </cell>
          <cell r="K51">
            <v>20404</v>
          </cell>
          <cell r="L51">
            <v>20404</v>
          </cell>
          <cell r="M51">
            <v>20412</v>
          </cell>
          <cell r="N51">
            <v>20450</v>
          </cell>
        </row>
        <row r="53">
          <cell r="G53">
            <v>5396</v>
          </cell>
          <cell r="H53">
            <v>5396</v>
          </cell>
          <cell r="I53">
            <v>5396</v>
          </cell>
          <cell r="J53">
            <v>5425</v>
          </cell>
          <cell r="K53">
            <v>5528</v>
          </cell>
          <cell r="L53">
            <v>5596</v>
          </cell>
          <cell r="M53">
            <v>5595</v>
          </cell>
          <cell r="N53">
            <v>5602</v>
          </cell>
        </row>
        <row r="55">
          <cell r="G55">
            <v>322</v>
          </cell>
          <cell r="H55">
            <v>304</v>
          </cell>
          <cell r="I55">
            <v>302</v>
          </cell>
          <cell r="J55">
            <v>282</v>
          </cell>
          <cell r="K55">
            <v>309</v>
          </cell>
          <cell r="L55">
            <v>318</v>
          </cell>
          <cell r="M55">
            <v>341</v>
          </cell>
          <cell r="N55">
            <v>314</v>
          </cell>
        </row>
        <row r="57">
          <cell r="G57">
            <v>2718</v>
          </cell>
          <cell r="H57">
            <v>2899</v>
          </cell>
          <cell r="I57">
            <v>2799</v>
          </cell>
          <cell r="J57">
            <v>2739</v>
          </cell>
          <cell r="K57">
            <v>2795</v>
          </cell>
          <cell r="L57">
            <v>2881</v>
          </cell>
          <cell r="M57">
            <v>2770</v>
          </cell>
          <cell r="N57">
            <v>1849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7"/>
  <sheetViews>
    <sheetView topLeftCell="A4" zoomScale="200" zoomScaleNormal="200" workbookViewId="0">
      <selection activeCell="C12" sqref="C12"/>
    </sheetView>
  </sheetViews>
  <sheetFormatPr baseColWidth="10" defaultColWidth="11.5546875" defaultRowHeight="14.25" customHeight="1" x14ac:dyDescent="0.2"/>
  <cols>
    <col min="1" max="1" width="3.6640625" style="162" customWidth="1"/>
    <col min="2" max="4" width="11.5546875" style="162"/>
    <col min="5" max="5" width="25.44140625" style="162" customWidth="1"/>
    <col min="6" max="16384" width="11.5546875" style="162"/>
  </cols>
  <sheetData>
    <row r="1" spans="1:5" ht="14.25" customHeight="1" x14ac:dyDescent="0.25">
      <c r="A1" s="161" t="s">
        <v>58</v>
      </c>
      <c r="B1" s="161"/>
    </row>
    <row r="3" spans="1:5" ht="14.25" customHeight="1" x14ac:dyDescent="0.2">
      <c r="B3" s="196"/>
    </row>
    <row r="5" spans="1:5" ht="14.25" customHeight="1" x14ac:dyDescent="0.2">
      <c r="A5" s="163"/>
    </row>
    <row r="6" spans="1:5" ht="14.25" customHeight="1" x14ac:dyDescent="0.2">
      <c r="A6" s="164" t="s">
        <v>55</v>
      </c>
      <c r="B6" s="320" t="s">
        <v>57</v>
      </c>
      <c r="C6" s="321"/>
      <c r="D6" s="321"/>
      <c r="E6" s="322"/>
    </row>
    <row r="7" spans="1:5" ht="14.25" customHeight="1" x14ac:dyDescent="0.2">
      <c r="A7" s="165"/>
      <c r="B7" s="323" t="s">
        <v>59</v>
      </c>
      <c r="C7" s="324"/>
      <c r="D7" s="324"/>
      <c r="E7" s="325"/>
    </row>
    <row r="8" spans="1:5" ht="14.25" customHeight="1" x14ac:dyDescent="0.25">
      <c r="A8" s="166" t="s">
        <v>113</v>
      </c>
      <c r="B8" s="326" t="s">
        <v>251</v>
      </c>
      <c r="C8" s="327"/>
      <c r="D8" s="327"/>
      <c r="E8" s="328"/>
    </row>
    <row r="9" spans="1:5" ht="14.25" customHeight="1" x14ac:dyDescent="0.25">
      <c r="A9" s="166" t="s">
        <v>163</v>
      </c>
      <c r="B9" s="326" t="s">
        <v>253</v>
      </c>
      <c r="C9" s="327"/>
      <c r="D9" s="327"/>
      <c r="E9" s="328"/>
    </row>
    <row r="10" spans="1:5" ht="14.25" customHeight="1" x14ac:dyDescent="0.25">
      <c r="A10" s="166" t="s">
        <v>114</v>
      </c>
      <c r="B10" s="167" t="s">
        <v>225</v>
      </c>
      <c r="C10" s="168"/>
      <c r="D10" s="168"/>
      <c r="E10" s="169"/>
    </row>
    <row r="11" spans="1:5" ht="14.25" customHeight="1" x14ac:dyDescent="0.25">
      <c r="A11" s="166" t="s">
        <v>115</v>
      </c>
      <c r="B11" s="167" t="s">
        <v>226</v>
      </c>
      <c r="C11" s="168"/>
      <c r="D11" s="168"/>
      <c r="E11" s="169"/>
    </row>
    <row r="12" spans="1:5" ht="14.25" customHeight="1" x14ac:dyDescent="0.25">
      <c r="A12" s="166" t="s">
        <v>116</v>
      </c>
      <c r="B12" s="167" t="s">
        <v>227</v>
      </c>
      <c r="C12" s="168"/>
      <c r="D12" s="168"/>
      <c r="E12" s="169"/>
    </row>
    <row r="13" spans="1:5" ht="14.25" customHeight="1" x14ac:dyDescent="0.25">
      <c r="A13" s="166" t="s">
        <v>117</v>
      </c>
      <c r="B13" s="167" t="s">
        <v>228</v>
      </c>
      <c r="C13" s="168"/>
      <c r="D13" s="168"/>
      <c r="E13" s="169"/>
    </row>
    <row r="14" spans="1:5" ht="14.25" customHeight="1" x14ac:dyDescent="0.25">
      <c r="A14" s="166" t="s">
        <v>118</v>
      </c>
      <c r="B14" s="167" t="s">
        <v>229</v>
      </c>
      <c r="C14" s="168"/>
      <c r="D14" s="168"/>
      <c r="E14" s="169"/>
    </row>
    <row r="15" spans="1:5" ht="14.25" customHeight="1" x14ac:dyDescent="0.25">
      <c r="A15" s="166" t="s">
        <v>119</v>
      </c>
      <c r="B15" s="167" t="s">
        <v>230</v>
      </c>
      <c r="C15" s="168"/>
      <c r="D15" s="168"/>
      <c r="E15" s="169"/>
    </row>
    <row r="16" spans="1:5" ht="14.25" customHeight="1" x14ac:dyDescent="0.25">
      <c r="A16" s="166" t="s">
        <v>120</v>
      </c>
      <c r="B16" s="167" t="s">
        <v>231</v>
      </c>
      <c r="C16" s="168"/>
      <c r="D16" s="168"/>
      <c r="E16" s="169"/>
    </row>
    <row r="17" spans="1:5" ht="14.25" customHeight="1" x14ac:dyDescent="0.25">
      <c r="A17" s="166" t="s">
        <v>121</v>
      </c>
      <c r="B17" s="167" t="s">
        <v>232</v>
      </c>
      <c r="C17" s="168"/>
      <c r="D17" s="168"/>
      <c r="E17" s="169"/>
    </row>
    <row r="18" spans="1:5" ht="14.25" customHeight="1" x14ac:dyDescent="0.25">
      <c r="A18" s="166" t="s">
        <v>122</v>
      </c>
      <c r="B18" s="167" t="s">
        <v>233</v>
      </c>
      <c r="C18" s="168"/>
      <c r="D18" s="168"/>
      <c r="E18" s="169"/>
    </row>
    <row r="19" spans="1:5" ht="14.25" customHeight="1" x14ac:dyDescent="0.25">
      <c r="A19" s="166" t="s">
        <v>123</v>
      </c>
      <c r="B19" s="167" t="s">
        <v>234</v>
      </c>
      <c r="C19" s="168"/>
      <c r="D19" s="168"/>
      <c r="E19" s="169"/>
    </row>
    <row r="20" spans="1:5" ht="14.25" customHeight="1" x14ac:dyDescent="0.25">
      <c r="A20" s="166" t="s">
        <v>124</v>
      </c>
      <c r="B20" s="167" t="s">
        <v>235</v>
      </c>
      <c r="C20" s="168"/>
      <c r="D20" s="168"/>
      <c r="E20" s="169"/>
    </row>
    <row r="21" spans="1:5" ht="14.25" customHeight="1" x14ac:dyDescent="0.25">
      <c r="A21" s="166" t="s">
        <v>125</v>
      </c>
      <c r="B21" s="167" t="s">
        <v>236</v>
      </c>
      <c r="C21" s="168"/>
      <c r="D21" s="168"/>
      <c r="E21" s="169"/>
    </row>
    <row r="22" spans="1:5" ht="14.25" customHeight="1" x14ac:dyDescent="0.25">
      <c r="A22" s="166" t="s">
        <v>126</v>
      </c>
      <c r="B22" s="167" t="s">
        <v>237</v>
      </c>
      <c r="C22" s="168"/>
      <c r="D22" s="168"/>
      <c r="E22" s="169"/>
    </row>
    <row r="23" spans="1:5" ht="14.25" customHeight="1" x14ac:dyDescent="0.25">
      <c r="A23" s="166" t="s">
        <v>127</v>
      </c>
      <c r="B23" s="167" t="s">
        <v>238</v>
      </c>
      <c r="C23" s="168"/>
      <c r="D23" s="168"/>
      <c r="E23" s="169"/>
    </row>
    <row r="24" spans="1:5" ht="14.25" customHeight="1" x14ac:dyDescent="0.25">
      <c r="A24" s="166" t="s">
        <v>128</v>
      </c>
      <c r="B24" s="167" t="s">
        <v>239</v>
      </c>
      <c r="C24" s="168"/>
      <c r="D24" s="168"/>
      <c r="E24" s="169"/>
    </row>
    <row r="25" spans="1:5" ht="14.25" customHeight="1" x14ac:dyDescent="0.25">
      <c r="A25" s="166" t="s">
        <v>129</v>
      </c>
      <c r="B25" s="167" t="s">
        <v>240</v>
      </c>
      <c r="C25" s="168"/>
      <c r="D25" s="168"/>
      <c r="E25" s="169"/>
    </row>
    <row r="26" spans="1:5" ht="14.25" customHeight="1" x14ac:dyDescent="0.25">
      <c r="A26" s="166" t="s">
        <v>130</v>
      </c>
      <c r="B26" s="167" t="s">
        <v>241</v>
      </c>
      <c r="C26" s="168"/>
      <c r="D26" s="168"/>
      <c r="E26" s="169"/>
    </row>
    <row r="27" spans="1:5" ht="14.25" customHeight="1" x14ac:dyDescent="0.25">
      <c r="A27" s="166" t="s">
        <v>131</v>
      </c>
      <c r="B27" s="167" t="s">
        <v>242</v>
      </c>
      <c r="C27" s="168"/>
      <c r="D27" s="168"/>
      <c r="E27" s="169"/>
    </row>
    <row r="28" spans="1:5" ht="14.25" customHeight="1" x14ac:dyDescent="0.25">
      <c r="A28" s="166" t="s">
        <v>132</v>
      </c>
      <c r="B28" s="167" t="s">
        <v>243</v>
      </c>
      <c r="C28" s="168"/>
      <c r="D28" s="168"/>
      <c r="E28" s="169"/>
    </row>
    <row r="29" spans="1:5" ht="14.25" customHeight="1" x14ac:dyDescent="0.25">
      <c r="A29" s="166" t="s">
        <v>133</v>
      </c>
      <c r="B29" s="167" t="s">
        <v>244</v>
      </c>
      <c r="C29" s="168"/>
      <c r="D29" s="168"/>
      <c r="E29" s="169"/>
    </row>
    <row r="30" spans="1:5" ht="14.25" customHeight="1" x14ac:dyDescent="0.25">
      <c r="A30" s="166" t="s">
        <v>134</v>
      </c>
      <c r="B30" s="167" t="s">
        <v>245</v>
      </c>
      <c r="C30" s="168"/>
      <c r="D30" s="168"/>
      <c r="E30" s="169"/>
    </row>
    <row r="31" spans="1:5" ht="14.25" customHeight="1" x14ac:dyDescent="0.25">
      <c r="A31" s="166" t="s">
        <v>135</v>
      </c>
      <c r="B31" s="167" t="s">
        <v>246</v>
      </c>
      <c r="C31" s="168"/>
      <c r="D31" s="168"/>
      <c r="E31" s="169"/>
    </row>
    <row r="32" spans="1:5" ht="14.25" customHeight="1" x14ac:dyDescent="0.25">
      <c r="A32" s="166" t="s">
        <v>136</v>
      </c>
      <c r="B32" s="167" t="s">
        <v>247</v>
      </c>
      <c r="C32" s="168"/>
      <c r="D32" s="168"/>
      <c r="E32" s="169"/>
    </row>
    <row r="33" spans="1:5" ht="14.25" customHeight="1" x14ac:dyDescent="0.25">
      <c r="A33" s="166" t="s">
        <v>137</v>
      </c>
      <c r="B33" s="167" t="s">
        <v>248</v>
      </c>
      <c r="C33" s="168"/>
      <c r="D33" s="168"/>
      <c r="E33" s="169"/>
    </row>
    <row r="34" spans="1:5" ht="14.25" customHeight="1" x14ac:dyDescent="0.25">
      <c r="A34" s="166" t="s">
        <v>138</v>
      </c>
      <c r="B34" s="167" t="s">
        <v>254</v>
      </c>
      <c r="C34" s="168"/>
      <c r="D34" s="168"/>
      <c r="E34" s="169"/>
    </row>
    <row r="35" spans="1:5" ht="14.25" customHeight="1" x14ac:dyDescent="0.25">
      <c r="A35" s="166" t="s">
        <v>139</v>
      </c>
      <c r="B35" s="167" t="s">
        <v>249</v>
      </c>
      <c r="C35" s="168"/>
      <c r="D35" s="168"/>
      <c r="E35" s="169"/>
    </row>
    <row r="36" spans="1:5" ht="14.25" customHeight="1" x14ac:dyDescent="0.25">
      <c r="A36" s="166" t="s">
        <v>140</v>
      </c>
      <c r="B36" s="167" t="s">
        <v>250</v>
      </c>
      <c r="C36" s="168"/>
      <c r="D36" s="168"/>
      <c r="E36" s="169"/>
    </row>
    <row r="37" spans="1:5" ht="14.25" customHeight="1" x14ac:dyDescent="0.25">
      <c r="A37" s="166"/>
    </row>
  </sheetData>
  <mergeCells count="4">
    <mergeCell ref="B6:E6"/>
    <mergeCell ref="B7:E7"/>
    <mergeCell ref="B8:E8"/>
    <mergeCell ref="B9:E9"/>
  </mergeCells>
  <phoneticPr fontId="63" type="noConversion"/>
  <hyperlinks>
    <hyperlink ref="A8" location="'C-20'!A1" display="C. 24" xr:uid="{4B1F7114-F181-4EC1-800E-909668B3D5BC}"/>
    <hyperlink ref="A9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topLeftCell="A43" zoomScaleNormal="100" workbookViewId="0">
      <selection activeCell="G17" sqref="G17"/>
    </sheetView>
  </sheetViews>
  <sheetFormatPr baseColWidth="10" defaultColWidth="5.33203125" defaultRowHeight="12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5.33203125" style="31"/>
  </cols>
  <sheetData>
    <row r="1" spans="1:16" ht="20.25" customHeight="1" x14ac:dyDescent="0.25">
      <c r="A1" s="29" t="s">
        <v>215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">
      <c r="A2" s="32" t="s">
        <v>38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68"/>
    </row>
    <row r="5" spans="1:16" ht="12.95" customHeight="1" x14ac:dyDescent="0.2">
      <c r="A5" s="355" t="s">
        <v>25</v>
      </c>
      <c r="B5" s="265">
        <v>2024</v>
      </c>
      <c r="C5" s="266">
        <v>866.21541908996414</v>
      </c>
      <c r="D5" s="266">
        <v>1006.8880344431384</v>
      </c>
      <c r="E5" s="266">
        <v>1090.5192644145</v>
      </c>
      <c r="F5" s="266">
        <v>1317.8786571870753</v>
      </c>
      <c r="G5" s="266">
        <v>1323.7527702999998</v>
      </c>
      <c r="H5" s="266">
        <v>1306.221393</v>
      </c>
      <c r="I5" s="266">
        <v>1282.0574795</v>
      </c>
      <c r="J5" s="266">
        <v>1142.4027748000001</v>
      </c>
      <c r="K5" s="266">
        <v>1004.8583615</v>
      </c>
      <c r="L5" s="266">
        <v>951.02005600000007</v>
      </c>
      <c r="M5" s="266">
        <v>903.93899450000004</v>
      </c>
      <c r="N5" s="266">
        <v>813.69312200000002</v>
      </c>
      <c r="O5" s="267">
        <f>SUM(C5:N5)</f>
        <v>13009.446326734678</v>
      </c>
      <c r="P5" s="30"/>
    </row>
    <row r="6" spans="1:16" ht="12.95" customHeight="1" x14ac:dyDescent="0.2">
      <c r="A6" s="356"/>
      <c r="B6" s="268" t="s">
        <v>190</v>
      </c>
      <c r="C6" s="269">
        <v>886.04787772140014</v>
      </c>
      <c r="D6" s="269">
        <v>1031.4842992994925</v>
      </c>
      <c r="E6" s="269">
        <v>1121.878256587077</v>
      </c>
      <c r="F6" s="269">
        <v>1344.2195200000003</v>
      </c>
      <c r="G6" s="269"/>
      <c r="H6" s="269"/>
      <c r="I6" s="269"/>
      <c r="J6" s="269"/>
      <c r="K6" s="269"/>
      <c r="L6" s="269"/>
      <c r="M6" s="269"/>
      <c r="N6" s="269"/>
      <c r="O6" s="270"/>
      <c r="P6" s="30"/>
    </row>
    <row r="7" spans="1:16" ht="11.1" customHeight="1" x14ac:dyDescent="0.2">
      <c r="A7" s="69" t="s">
        <v>3</v>
      </c>
      <c r="B7" s="70">
        <v>2024</v>
      </c>
      <c r="C7" s="105">
        <v>0</v>
      </c>
      <c r="D7" s="105">
        <v>0</v>
      </c>
      <c r="E7" s="105">
        <v>0</v>
      </c>
      <c r="F7" s="105">
        <v>0</v>
      </c>
      <c r="G7" s="105">
        <v>0</v>
      </c>
      <c r="H7" s="105">
        <v>0</v>
      </c>
      <c r="I7" s="105">
        <v>0</v>
      </c>
      <c r="J7" s="105">
        <v>0</v>
      </c>
      <c r="K7" s="105">
        <v>0</v>
      </c>
      <c r="L7" s="105">
        <v>0</v>
      </c>
      <c r="M7" s="105">
        <v>0</v>
      </c>
      <c r="N7" s="105">
        <v>0</v>
      </c>
      <c r="O7" s="267">
        <f>SUM(C7:N7)</f>
        <v>0</v>
      </c>
      <c r="P7" s="30"/>
    </row>
    <row r="8" spans="1:16" ht="11.1" customHeight="1" x14ac:dyDescent="0.2">
      <c r="A8" s="69"/>
      <c r="B8" s="70">
        <v>2025</v>
      </c>
      <c r="C8" s="105">
        <v>0</v>
      </c>
      <c r="D8" s="105">
        <v>0</v>
      </c>
      <c r="E8" s="105">
        <v>0</v>
      </c>
      <c r="F8" s="105">
        <v>0</v>
      </c>
      <c r="G8" s="105"/>
      <c r="H8" s="105"/>
      <c r="I8" s="105"/>
      <c r="J8" s="105"/>
      <c r="K8" s="105"/>
      <c r="L8" s="105"/>
      <c r="M8" s="105"/>
      <c r="N8" s="105"/>
      <c r="O8" s="267"/>
      <c r="P8" s="30"/>
    </row>
    <row r="9" spans="1:16" ht="11.1" customHeight="1" x14ac:dyDescent="0.2">
      <c r="A9" s="69" t="s">
        <v>4</v>
      </c>
      <c r="B9" s="70">
        <v>2024</v>
      </c>
      <c r="C9" s="105">
        <v>1.2191401820000001</v>
      </c>
      <c r="D9" s="105">
        <v>1.3883184615384592</v>
      </c>
      <c r="E9" s="107">
        <v>1.2212319144999999</v>
      </c>
      <c r="F9" s="105">
        <v>0.97200799999999998</v>
      </c>
      <c r="G9" s="105">
        <v>1.02796</v>
      </c>
      <c r="H9" s="105">
        <v>0.94120000000000004</v>
      </c>
      <c r="I9" s="105">
        <v>1.0353000000000001</v>
      </c>
      <c r="J9" s="105">
        <v>1.3165853000000001</v>
      </c>
      <c r="K9" s="105">
        <v>1.232</v>
      </c>
      <c r="L9" s="105">
        <v>1.0840000000000001</v>
      </c>
      <c r="M9" s="105">
        <v>1.224</v>
      </c>
      <c r="N9" s="105">
        <v>1.1472</v>
      </c>
      <c r="O9" s="267">
        <f t="shared" ref="O9" si="0">SUM(C9:N9)</f>
        <v>13.808943858038459</v>
      </c>
      <c r="P9" s="30"/>
    </row>
    <row r="10" spans="1:16" ht="11.1" customHeight="1" x14ac:dyDescent="0.2">
      <c r="A10" s="69"/>
      <c r="B10" s="70">
        <v>2025</v>
      </c>
      <c r="C10" s="105">
        <v>1.2389287214</v>
      </c>
      <c r="D10" s="105">
        <v>1.4238459999999999</v>
      </c>
      <c r="E10" s="105">
        <v>1.24293158707692</v>
      </c>
      <c r="F10" s="105">
        <v>1.0168200000000001</v>
      </c>
      <c r="G10" s="105"/>
      <c r="H10" s="105"/>
      <c r="I10" s="105"/>
      <c r="J10" s="105"/>
      <c r="K10" s="105"/>
      <c r="L10" s="105"/>
      <c r="M10" s="105"/>
      <c r="N10" s="105"/>
      <c r="O10" s="267"/>
      <c r="P10" s="30"/>
    </row>
    <row r="11" spans="1:16" ht="11.1" customHeight="1" x14ac:dyDescent="0.2">
      <c r="A11" s="73" t="s">
        <v>32</v>
      </c>
      <c r="B11" s="70">
        <v>2024</v>
      </c>
      <c r="C11" s="105">
        <v>42.296999999999997</v>
      </c>
      <c r="D11" s="105">
        <v>44.017699999999998</v>
      </c>
      <c r="E11" s="105">
        <v>44.023899999999998</v>
      </c>
      <c r="F11" s="105">
        <v>41.116</v>
      </c>
      <c r="G11" s="105">
        <v>39.170500000000004</v>
      </c>
      <c r="H11" s="105">
        <v>41.189</v>
      </c>
      <c r="I11" s="105">
        <v>41.872</v>
      </c>
      <c r="J11" s="105">
        <v>41.373999999999995</v>
      </c>
      <c r="K11" s="105">
        <v>38.876800000000003</v>
      </c>
      <c r="L11" s="105">
        <v>38.902000000000001</v>
      </c>
      <c r="M11" s="105">
        <v>37.852999999999994</v>
      </c>
      <c r="N11" s="105">
        <v>38.564</v>
      </c>
      <c r="O11" s="267">
        <f t="shared" ref="O11" si="1">SUM(C11:N11)</f>
        <v>489.25589999999994</v>
      </c>
      <c r="P11" s="30"/>
    </row>
    <row r="12" spans="1:16" ht="11.1" customHeight="1" x14ac:dyDescent="0.2">
      <c r="A12" s="73"/>
      <c r="B12" s="70">
        <v>2025</v>
      </c>
      <c r="C12" s="105">
        <v>40.872399999999999</v>
      </c>
      <c r="D12" s="105">
        <v>43.145399999999995</v>
      </c>
      <c r="E12" s="105">
        <v>42.657399999999996</v>
      </c>
      <c r="F12" s="105">
        <v>40.128999999999998</v>
      </c>
      <c r="G12" s="105"/>
      <c r="H12" s="105"/>
      <c r="I12" s="105"/>
      <c r="J12" s="105"/>
      <c r="K12" s="105"/>
      <c r="L12" s="105"/>
      <c r="M12" s="105"/>
      <c r="N12" s="105"/>
      <c r="O12" s="267"/>
      <c r="P12" s="30"/>
    </row>
    <row r="13" spans="1:16" ht="11.1" customHeight="1" x14ac:dyDescent="0.2">
      <c r="A13" s="69" t="s">
        <v>19</v>
      </c>
      <c r="B13" s="70">
        <v>2024</v>
      </c>
      <c r="C13" s="105">
        <v>101.9008</v>
      </c>
      <c r="D13" s="105">
        <v>90.761400000000009</v>
      </c>
      <c r="E13" s="105">
        <v>96.248999999999995</v>
      </c>
      <c r="F13" s="105">
        <v>98.002899999999983</v>
      </c>
      <c r="G13" s="105">
        <v>99.375</v>
      </c>
      <c r="H13" s="105">
        <v>106.05</v>
      </c>
      <c r="I13" s="105">
        <v>106.27500000000003</v>
      </c>
      <c r="J13" s="105">
        <v>105.8644</v>
      </c>
      <c r="K13" s="105">
        <v>102.88180000000001</v>
      </c>
      <c r="L13" s="105">
        <v>102.00819999999999</v>
      </c>
      <c r="M13" s="105">
        <v>101.97279999999999</v>
      </c>
      <c r="N13" s="105">
        <v>105.04100000000001</v>
      </c>
      <c r="O13" s="267">
        <f t="shared" ref="O13" si="2">SUM(C13:N13)</f>
        <v>1216.3823</v>
      </c>
      <c r="P13" s="30"/>
    </row>
    <row r="14" spans="1:16" ht="11.1" customHeight="1" x14ac:dyDescent="0.2">
      <c r="A14" s="69"/>
      <c r="B14" s="70">
        <v>2025</v>
      </c>
      <c r="C14" s="105">
        <v>105.26249999999999</v>
      </c>
      <c r="D14" s="105">
        <v>106.60400000000001</v>
      </c>
      <c r="E14" s="105">
        <v>112.13299999999998</v>
      </c>
      <c r="F14" s="105">
        <v>121.41050000000001</v>
      </c>
      <c r="G14" s="105"/>
      <c r="H14" s="105"/>
      <c r="I14" s="105"/>
      <c r="J14" s="105"/>
      <c r="K14" s="105"/>
      <c r="L14" s="105"/>
      <c r="M14" s="105"/>
      <c r="N14" s="105"/>
      <c r="O14" s="267"/>
      <c r="P14" s="30"/>
    </row>
    <row r="15" spans="1:16" ht="11.1" customHeight="1" x14ac:dyDescent="0.2">
      <c r="A15" s="69" t="s">
        <v>95</v>
      </c>
      <c r="B15" s="70">
        <v>2024</v>
      </c>
      <c r="C15" s="105">
        <v>68.164699999999996</v>
      </c>
      <c r="D15" s="105">
        <v>61.567999999999998</v>
      </c>
      <c r="E15" s="105">
        <v>56.207999999999998</v>
      </c>
      <c r="F15" s="105">
        <v>68.183000000000007</v>
      </c>
      <c r="G15" s="105">
        <v>76.468000000000004</v>
      </c>
      <c r="H15" s="105">
        <v>77.168999999999997</v>
      </c>
      <c r="I15" s="105">
        <v>73.037999999999997</v>
      </c>
      <c r="J15" s="105">
        <v>55.048000000000002</v>
      </c>
      <c r="K15" s="105">
        <v>44.431699999999999</v>
      </c>
      <c r="L15" s="105">
        <v>55.838999999999999</v>
      </c>
      <c r="M15" s="105">
        <v>54.606999999999999</v>
      </c>
      <c r="N15" s="105">
        <v>60.347000000000001</v>
      </c>
      <c r="O15" s="267">
        <f t="shared" ref="O15" si="3">SUM(C15:N15)</f>
        <v>751.07140000000004</v>
      </c>
      <c r="P15" s="30"/>
    </row>
    <row r="16" spans="1:16" ht="11.1" customHeight="1" x14ac:dyDescent="0.2">
      <c r="A16" s="69"/>
      <c r="B16" s="70">
        <v>2025</v>
      </c>
      <c r="C16" s="105">
        <v>67.358000000000004</v>
      </c>
      <c r="D16" s="105">
        <v>60.581000000000003</v>
      </c>
      <c r="E16" s="105">
        <v>55.328000000000003</v>
      </c>
      <c r="F16" s="105">
        <v>67.313999999999993</v>
      </c>
      <c r="G16" s="105"/>
      <c r="H16" s="105"/>
      <c r="I16" s="105"/>
      <c r="J16" s="105"/>
      <c r="K16" s="105"/>
      <c r="L16" s="105"/>
      <c r="M16" s="105"/>
      <c r="N16" s="105"/>
      <c r="O16" s="267"/>
      <c r="P16" s="30"/>
    </row>
    <row r="17" spans="1:16" ht="11.1" customHeight="1" x14ac:dyDescent="0.2">
      <c r="A17" s="73" t="s">
        <v>0</v>
      </c>
      <c r="B17" s="70">
        <v>2024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105">
        <v>0</v>
      </c>
      <c r="M17" s="105">
        <v>0</v>
      </c>
      <c r="N17" s="105">
        <v>0</v>
      </c>
      <c r="O17" s="267">
        <f t="shared" ref="O17" si="4">SUM(C17:N17)</f>
        <v>0</v>
      </c>
      <c r="P17" s="30"/>
    </row>
    <row r="18" spans="1:16" ht="11.1" customHeight="1" x14ac:dyDescent="0.2">
      <c r="A18" s="73"/>
      <c r="B18" s="70">
        <v>2025</v>
      </c>
      <c r="C18" s="105">
        <v>0</v>
      </c>
      <c r="D18" s="105">
        <v>0</v>
      </c>
      <c r="E18" s="105">
        <v>0</v>
      </c>
      <c r="F18" s="105">
        <v>0</v>
      </c>
      <c r="G18" s="105"/>
      <c r="H18" s="105"/>
      <c r="I18" s="105"/>
      <c r="J18" s="105"/>
      <c r="K18" s="105"/>
      <c r="L18" s="105"/>
      <c r="M18" s="105"/>
      <c r="N18" s="105"/>
      <c r="O18" s="267"/>
      <c r="P18" s="30"/>
    </row>
    <row r="19" spans="1:16" ht="11.1" customHeight="1" x14ac:dyDescent="0.2">
      <c r="A19" s="74" t="s">
        <v>15</v>
      </c>
      <c r="B19" s="70">
        <v>2024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67">
        <f t="shared" ref="O19" si="5">SUM(C19:N19)</f>
        <v>0</v>
      </c>
      <c r="P19" s="30"/>
    </row>
    <row r="20" spans="1:16" ht="11.1" customHeight="1" x14ac:dyDescent="0.2">
      <c r="A20" s="73"/>
      <c r="B20" s="70">
        <v>2025</v>
      </c>
      <c r="C20" s="105">
        <v>0</v>
      </c>
      <c r="D20" s="105">
        <v>0</v>
      </c>
      <c r="E20" s="105">
        <v>0</v>
      </c>
      <c r="F20" s="105">
        <v>0</v>
      </c>
      <c r="G20" s="105"/>
      <c r="H20" s="105"/>
      <c r="I20" s="105"/>
      <c r="J20" s="105"/>
      <c r="K20" s="105"/>
      <c r="L20" s="105"/>
      <c r="M20" s="105"/>
      <c r="N20" s="105"/>
      <c r="O20" s="267"/>
      <c r="P20" s="30"/>
    </row>
    <row r="21" spans="1:16" ht="11.1" customHeight="1" x14ac:dyDescent="0.2">
      <c r="A21" s="69" t="s">
        <v>33</v>
      </c>
      <c r="B21" s="70">
        <v>2024</v>
      </c>
      <c r="C21" s="105">
        <v>180.339</v>
      </c>
      <c r="D21" s="105">
        <v>201.30799999999999</v>
      </c>
      <c r="E21" s="105">
        <v>217.19200000000001</v>
      </c>
      <c r="F21" s="105">
        <v>237.398</v>
      </c>
      <c r="G21" s="105">
        <v>253.428</v>
      </c>
      <c r="H21" s="105">
        <v>264.34800000000001</v>
      </c>
      <c r="I21" s="105">
        <v>259.61799999999999</v>
      </c>
      <c r="J21" s="105">
        <v>239.40799999999999</v>
      </c>
      <c r="K21" s="105">
        <v>221.80699999999999</v>
      </c>
      <c r="L21" s="105">
        <v>200.14699999999999</v>
      </c>
      <c r="M21" s="105">
        <v>180.04329999999999</v>
      </c>
      <c r="N21" s="105">
        <v>160.33699999999999</v>
      </c>
      <c r="O21" s="267">
        <f t="shared" ref="O21" si="6">SUM(C21:N21)</f>
        <v>2615.3732999999993</v>
      </c>
      <c r="P21" s="30"/>
    </row>
    <row r="22" spans="1:16" ht="11.1" customHeight="1" x14ac:dyDescent="0.2">
      <c r="A22" s="69"/>
      <c r="B22" s="70">
        <v>2025</v>
      </c>
      <c r="C22" s="105">
        <v>176.619</v>
      </c>
      <c r="D22" s="105">
        <v>194.48599999999999</v>
      </c>
      <c r="E22" s="105">
        <v>210.44900000000001</v>
      </c>
      <c r="F22" s="105">
        <v>232.33799999999999</v>
      </c>
      <c r="G22" s="105"/>
      <c r="H22" s="105"/>
      <c r="I22" s="105"/>
      <c r="J22" s="105"/>
      <c r="K22" s="105"/>
      <c r="L22" s="105"/>
      <c r="M22" s="105"/>
      <c r="N22" s="105"/>
      <c r="O22" s="267"/>
      <c r="P22" s="30"/>
    </row>
    <row r="23" spans="1:16" ht="11.1" customHeight="1" x14ac:dyDescent="0.2">
      <c r="A23" s="69" t="s">
        <v>18</v>
      </c>
      <c r="B23" s="70">
        <v>2024</v>
      </c>
      <c r="C23" s="105">
        <v>38.601999999999997</v>
      </c>
      <c r="D23" s="105">
        <v>36.0458</v>
      </c>
      <c r="E23" s="105">
        <v>38.457999999999998</v>
      </c>
      <c r="F23" s="105">
        <v>37.805999999999997</v>
      </c>
      <c r="G23" s="105">
        <v>46.325400000000002</v>
      </c>
      <c r="H23" s="105">
        <v>47.691000000000003</v>
      </c>
      <c r="I23" s="105">
        <v>40.320999999999998</v>
      </c>
      <c r="J23" s="105">
        <v>42.307000000000002</v>
      </c>
      <c r="K23" s="105">
        <v>44.581000000000003</v>
      </c>
      <c r="L23" s="105">
        <v>41.482999999999997</v>
      </c>
      <c r="M23" s="105">
        <v>40.506999999999998</v>
      </c>
      <c r="N23" s="105">
        <v>41.527999999999999</v>
      </c>
      <c r="O23" s="267">
        <f t="shared" ref="O23" si="7">SUM(C23:N23)</f>
        <v>495.65520000000004</v>
      </c>
      <c r="P23" s="30"/>
    </row>
    <row r="24" spans="1:16" ht="11.1" customHeight="1" x14ac:dyDescent="0.2">
      <c r="A24" s="69"/>
      <c r="B24" s="70">
        <v>2025</v>
      </c>
      <c r="C24" s="105">
        <v>39.025480000000002</v>
      </c>
      <c r="D24" s="105">
        <v>36.514000000000003</v>
      </c>
      <c r="E24" s="105">
        <v>38.606999999999999</v>
      </c>
      <c r="F24" s="105">
        <v>37.969000000000001</v>
      </c>
      <c r="G24" s="105"/>
      <c r="H24" s="105"/>
      <c r="I24" s="105"/>
      <c r="J24" s="105"/>
      <c r="K24" s="105"/>
      <c r="L24" s="105"/>
      <c r="M24" s="105"/>
      <c r="N24" s="105"/>
      <c r="O24" s="267"/>
      <c r="P24" s="30"/>
    </row>
    <row r="25" spans="1:16" ht="11.1" customHeight="1" x14ac:dyDescent="0.2">
      <c r="A25" s="69" t="s">
        <v>40</v>
      </c>
      <c r="B25" s="70">
        <v>2024</v>
      </c>
      <c r="C25" s="105">
        <v>3.2719999999999998</v>
      </c>
      <c r="D25" s="105">
        <v>3.4024999999999999</v>
      </c>
      <c r="E25" s="105">
        <v>3.9967999999999999</v>
      </c>
      <c r="F25" s="105">
        <v>3.86225</v>
      </c>
      <c r="G25" s="105">
        <v>3.2179500000000001</v>
      </c>
      <c r="H25" s="105">
        <v>3.0781000000000001</v>
      </c>
      <c r="I25" s="105">
        <v>3.5313500000000002</v>
      </c>
      <c r="J25" s="105">
        <v>4.3135000000000003</v>
      </c>
      <c r="K25" s="105">
        <v>4.1959999999999997</v>
      </c>
      <c r="L25" s="105">
        <v>3.5762749999999999</v>
      </c>
      <c r="M25" s="105">
        <v>4.2876000000000003</v>
      </c>
      <c r="N25" s="105">
        <v>3.8511500000000001</v>
      </c>
      <c r="O25" s="267">
        <f t="shared" ref="O25" si="8">SUM(C25:N25)</f>
        <v>44.585474999999995</v>
      </c>
      <c r="P25" s="30"/>
    </row>
    <row r="26" spans="1:16" ht="11.1" customHeight="1" x14ac:dyDescent="0.2">
      <c r="A26" s="69"/>
      <c r="B26" s="70">
        <v>2025</v>
      </c>
      <c r="C26" s="105">
        <v>3.4728340000000002</v>
      </c>
      <c r="D26" s="105">
        <v>3.5843532994923901</v>
      </c>
      <c r="E26" s="105">
        <v>3.7174999999999998</v>
      </c>
      <c r="F26" s="105">
        <v>3.5727000000000002</v>
      </c>
      <c r="G26" s="105"/>
      <c r="H26" s="105"/>
      <c r="I26" s="105"/>
      <c r="J26" s="105"/>
      <c r="K26" s="105"/>
      <c r="L26" s="105"/>
      <c r="M26" s="105"/>
      <c r="N26" s="105"/>
      <c r="O26" s="267"/>
      <c r="P26" s="30"/>
    </row>
    <row r="27" spans="1:16" ht="11.1" customHeight="1" x14ac:dyDescent="0.2">
      <c r="A27" s="69" t="s">
        <v>39</v>
      </c>
      <c r="B27" s="70">
        <v>2024</v>
      </c>
      <c r="C27" s="105">
        <v>0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0</v>
      </c>
      <c r="J27" s="105">
        <v>0</v>
      </c>
      <c r="K27" s="105">
        <v>0</v>
      </c>
      <c r="L27" s="105">
        <v>0</v>
      </c>
      <c r="M27" s="105">
        <v>0</v>
      </c>
      <c r="N27" s="105">
        <v>0</v>
      </c>
      <c r="O27" s="267">
        <f t="shared" ref="O27" si="9">SUM(C27:N27)</f>
        <v>0</v>
      </c>
      <c r="P27" s="30"/>
    </row>
    <row r="28" spans="1:16" ht="11.1" customHeight="1" x14ac:dyDescent="0.2">
      <c r="A28" s="69"/>
      <c r="B28" s="70">
        <v>2025</v>
      </c>
      <c r="C28" s="105">
        <v>0</v>
      </c>
      <c r="D28" s="105">
        <v>0</v>
      </c>
      <c r="E28" s="105">
        <v>0</v>
      </c>
      <c r="F28" s="105">
        <v>0</v>
      </c>
      <c r="G28" s="105"/>
      <c r="H28" s="105"/>
      <c r="I28" s="105"/>
      <c r="J28" s="105"/>
      <c r="K28" s="105"/>
      <c r="L28" s="105"/>
      <c r="M28" s="105"/>
      <c r="N28" s="105"/>
      <c r="O28" s="267"/>
      <c r="P28" s="30"/>
    </row>
    <row r="29" spans="1:16" ht="11.1" customHeight="1" x14ac:dyDescent="0.2">
      <c r="A29" s="69" t="s">
        <v>17</v>
      </c>
      <c r="B29" s="70">
        <v>2024</v>
      </c>
      <c r="C29" s="105">
        <v>28.997549999999997</v>
      </c>
      <c r="D29" s="105">
        <v>28.184849999999994</v>
      </c>
      <c r="E29" s="105">
        <v>27.451800000000009</v>
      </c>
      <c r="F29" s="105">
        <v>25.447049999999994</v>
      </c>
      <c r="G29" s="105">
        <v>26.926200000000005</v>
      </c>
      <c r="H29" s="105">
        <v>27.555300000000006</v>
      </c>
      <c r="I29" s="105">
        <v>27.919800000000006</v>
      </c>
      <c r="J29" s="105">
        <v>28.194299999999998</v>
      </c>
      <c r="K29" s="105">
        <v>29.509199999999996</v>
      </c>
      <c r="L29" s="105">
        <v>31.571550000000002</v>
      </c>
      <c r="M29" s="105">
        <v>25.960500000000003</v>
      </c>
      <c r="N29" s="105">
        <v>31.312799999999996</v>
      </c>
      <c r="O29" s="267">
        <f t="shared" ref="O29" si="10">SUM(C29:N29)</f>
        <v>339.03090000000003</v>
      </c>
      <c r="P29" s="30"/>
    </row>
    <row r="30" spans="1:16" ht="11.1" customHeight="1" x14ac:dyDescent="0.2">
      <c r="A30" s="69"/>
      <c r="B30" s="70">
        <v>2025</v>
      </c>
      <c r="C30" s="105">
        <v>30.380400000000002</v>
      </c>
      <c r="D30" s="105">
        <v>29.217600000000004</v>
      </c>
      <c r="E30" s="105">
        <v>28.998449999999995</v>
      </c>
      <c r="F30" s="105">
        <v>26.241099999999999</v>
      </c>
      <c r="G30" s="105"/>
      <c r="H30" s="105"/>
      <c r="I30" s="105"/>
      <c r="J30" s="105"/>
      <c r="K30" s="105"/>
      <c r="L30" s="105"/>
      <c r="M30" s="105"/>
      <c r="N30" s="105"/>
      <c r="O30" s="267"/>
      <c r="P30" s="30"/>
    </row>
    <row r="31" spans="1:16" ht="11.1" customHeight="1" x14ac:dyDescent="0.2">
      <c r="A31" s="69" t="s">
        <v>31</v>
      </c>
      <c r="B31" s="70">
        <v>2024</v>
      </c>
      <c r="C31" s="105">
        <v>1.1164320000000001</v>
      </c>
      <c r="D31" s="105">
        <v>0</v>
      </c>
      <c r="E31" s="105">
        <v>0</v>
      </c>
      <c r="F31" s="105">
        <v>2.6484210000000004</v>
      </c>
      <c r="G31" s="105">
        <v>10.629972</v>
      </c>
      <c r="H31" s="105">
        <v>7.5788729999999997</v>
      </c>
      <c r="I31" s="105">
        <v>10.465587000000001</v>
      </c>
      <c r="J31" s="105">
        <v>7.7703794999999989</v>
      </c>
      <c r="K31" s="105">
        <v>4.0153004999999995</v>
      </c>
      <c r="L31" s="105">
        <v>1.8014175000000001</v>
      </c>
      <c r="M31" s="105">
        <v>1.8480015000000001</v>
      </c>
      <c r="N31" s="105">
        <v>3.3201675000000006</v>
      </c>
      <c r="O31" s="267">
        <f t="shared" ref="O31" si="11">SUM(C31:N31)</f>
        <v>51.194551500000003</v>
      </c>
      <c r="P31" s="30"/>
    </row>
    <row r="32" spans="1:16" ht="11.1" customHeight="1" x14ac:dyDescent="0.2">
      <c r="A32" s="69"/>
      <c r="B32" s="70">
        <v>2025</v>
      </c>
      <c r="C32" s="105">
        <v>1.1164349999999998</v>
      </c>
      <c r="D32" s="105">
        <v>0</v>
      </c>
      <c r="E32" s="105">
        <v>0</v>
      </c>
      <c r="F32" s="105">
        <v>2.6303999999999998</v>
      </c>
      <c r="G32" s="105"/>
      <c r="H32" s="105"/>
      <c r="I32" s="105"/>
      <c r="J32" s="105"/>
      <c r="K32" s="105"/>
      <c r="L32" s="105"/>
      <c r="M32" s="105"/>
      <c r="N32" s="105"/>
      <c r="O32" s="267"/>
      <c r="P32" s="30"/>
    </row>
    <row r="33" spans="1:16" ht="11.1" customHeight="1" x14ac:dyDescent="0.2">
      <c r="A33" s="69" t="s">
        <v>146</v>
      </c>
      <c r="B33" s="70">
        <v>2024</v>
      </c>
      <c r="C33" s="105">
        <v>0</v>
      </c>
      <c r="D33" s="105">
        <v>0</v>
      </c>
      <c r="E33" s="105">
        <v>0</v>
      </c>
      <c r="F33" s="105">
        <v>0</v>
      </c>
      <c r="G33" s="105">
        <v>0</v>
      </c>
      <c r="H33" s="105">
        <v>0</v>
      </c>
      <c r="I33" s="105">
        <v>0</v>
      </c>
      <c r="J33" s="105">
        <v>0</v>
      </c>
      <c r="K33" s="105">
        <v>0</v>
      </c>
      <c r="L33" s="105">
        <v>0</v>
      </c>
      <c r="M33" s="105">
        <v>0</v>
      </c>
      <c r="N33" s="105">
        <v>0</v>
      </c>
      <c r="O33" s="267">
        <f t="shared" ref="O33" si="12">SUM(C33:N33)</f>
        <v>0</v>
      </c>
      <c r="P33" s="30"/>
    </row>
    <row r="34" spans="1:16" ht="11.1" customHeight="1" x14ac:dyDescent="0.2">
      <c r="A34" s="69"/>
      <c r="B34" s="70">
        <v>2025</v>
      </c>
      <c r="C34" s="105">
        <v>0</v>
      </c>
      <c r="D34" s="105">
        <v>0</v>
      </c>
      <c r="E34" s="105">
        <v>0</v>
      </c>
      <c r="F34" s="105">
        <v>0</v>
      </c>
      <c r="G34" s="105"/>
      <c r="H34" s="105"/>
      <c r="I34" s="105"/>
      <c r="J34" s="105"/>
      <c r="K34" s="105"/>
      <c r="L34" s="105"/>
      <c r="M34" s="105"/>
      <c r="N34" s="105"/>
      <c r="O34" s="267"/>
      <c r="P34" s="30"/>
    </row>
    <row r="35" spans="1:16" ht="11.1" customHeight="1" x14ac:dyDescent="0.2">
      <c r="A35" s="69" t="s">
        <v>16</v>
      </c>
      <c r="B35" s="70">
        <v>2024</v>
      </c>
      <c r="C35" s="105">
        <v>6.3535500000000003</v>
      </c>
      <c r="D35" s="105">
        <v>7.1926500000000004</v>
      </c>
      <c r="E35" s="105">
        <v>9.1229399999999998</v>
      </c>
      <c r="F35" s="105">
        <v>9.1690650000000016</v>
      </c>
      <c r="G35" s="105">
        <v>8.27684</v>
      </c>
      <c r="H35" s="105">
        <v>8.5804200000000002</v>
      </c>
      <c r="I35" s="105">
        <v>10.01629</v>
      </c>
      <c r="J35" s="105">
        <v>9.2178900000000006</v>
      </c>
      <c r="K35" s="105">
        <v>9.3402000000000012</v>
      </c>
      <c r="L35" s="105">
        <v>10.290844999999999</v>
      </c>
      <c r="M35" s="105">
        <v>8.4090000000000007</v>
      </c>
      <c r="N35" s="105">
        <v>7.1445400000000001</v>
      </c>
      <c r="O35" s="267">
        <f t="shared" ref="O35" si="13">SUM(C35:N35)</f>
        <v>103.11423000000001</v>
      </c>
      <c r="P35" s="30"/>
    </row>
    <row r="36" spans="1:16" ht="11.1" customHeight="1" x14ac:dyDescent="0.2">
      <c r="A36" s="69"/>
      <c r="B36" s="70">
        <v>2025</v>
      </c>
      <c r="C36" s="105">
        <v>6.4470000000000001</v>
      </c>
      <c r="D36" s="105">
        <v>7.7622999999999998</v>
      </c>
      <c r="E36" s="105">
        <v>9.3420000000000005</v>
      </c>
      <c r="F36" s="105">
        <v>8.6207499999999992</v>
      </c>
      <c r="G36" s="105"/>
      <c r="H36" s="105"/>
      <c r="I36" s="105"/>
      <c r="J36" s="105"/>
      <c r="K36" s="105"/>
      <c r="L36" s="105"/>
      <c r="M36" s="105"/>
      <c r="N36" s="105"/>
      <c r="O36" s="267"/>
      <c r="P36" s="30"/>
    </row>
    <row r="37" spans="1:16" ht="11.1" customHeight="1" x14ac:dyDescent="0.2">
      <c r="A37" s="69" t="s">
        <v>10</v>
      </c>
      <c r="B37" s="70">
        <v>2024</v>
      </c>
      <c r="C37" s="105">
        <v>0</v>
      </c>
      <c r="D37" s="105">
        <v>0</v>
      </c>
      <c r="E37" s="105">
        <v>0</v>
      </c>
      <c r="F37" s="105">
        <v>0</v>
      </c>
      <c r="G37" s="105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267">
        <f t="shared" ref="O37" si="14">SUM(C37:N37)</f>
        <v>0</v>
      </c>
      <c r="P37" s="30"/>
    </row>
    <row r="38" spans="1:16" ht="11.1" customHeight="1" x14ac:dyDescent="0.2">
      <c r="A38" s="69"/>
      <c r="B38" s="70">
        <v>2025</v>
      </c>
      <c r="C38" s="105">
        <v>0</v>
      </c>
      <c r="D38" s="105">
        <v>0</v>
      </c>
      <c r="E38" s="105">
        <v>0</v>
      </c>
      <c r="F38" s="105">
        <v>0</v>
      </c>
      <c r="G38" s="105"/>
      <c r="H38" s="105"/>
      <c r="I38" s="105"/>
      <c r="J38" s="105"/>
      <c r="K38" s="105"/>
      <c r="L38" s="105"/>
      <c r="M38" s="105"/>
      <c r="N38" s="105"/>
      <c r="O38" s="267"/>
      <c r="P38" s="30"/>
    </row>
    <row r="39" spans="1:16" ht="11.1" customHeight="1" x14ac:dyDescent="0.2">
      <c r="A39" s="69" t="s">
        <v>62</v>
      </c>
      <c r="B39" s="70">
        <v>2024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5">
        <v>0</v>
      </c>
      <c r="M39" s="105">
        <v>0</v>
      </c>
      <c r="N39" s="105">
        <v>0</v>
      </c>
      <c r="O39" s="267">
        <f t="shared" ref="O39" si="15">SUM(C39:N39)</f>
        <v>0</v>
      </c>
      <c r="P39" s="30"/>
    </row>
    <row r="40" spans="1:16" ht="11.1" customHeight="1" x14ac:dyDescent="0.2">
      <c r="A40" s="69"/>
      <c r="B40" s="70">
        <v>2025</v>
      </c>
      <c r="C40" s="105">
        <v>0</v>
      </c>
      <c r="D40" s="105">
        <v>0</v>
      </c>
      <c r="E40" s="105">
        <v>0</v>
      </c>
      <c r="F40" s="105">
        <v>0</v>
      </c>
      <c r="G40" s="105"/>
      <c r="H40" s="105"/>
      <c r="I40" s="105"/>
      <c r="J40" s="105"/>
      <c r="K40" s="105"/>
      <c r="L40" s="105"/>
      <c r="M40" s="105"/>
      <c r="N40" s="105"/>
      <c r="O40" s="267"/>
      <c r="P40" s="30"/>
    </row>
    <row r="41" spans="1:16" ht="11.1" customHeight="1" x14ac:dyDescent="0.2">
      <c r="A41" s="69" t="s">
        <v>63</v>
      </c>
      <c r="B41" s="70">
        <v>2024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267">
        <f t="shared" ref="O41" si="16">SUM(C41:N41)</f>
        <v>0</v>
      </c>
      <c r="P41" s="30"/>
    </row>
    <row r="42" spans="1:16" ht="11.1" customHeight="1" x14ac:dyDescent="0.2">
      <c r="A42" s="69"/>
      <c r="B42" s="70">
        <v>2025</v>
      </c>
      <c r="C42" s="105">
        <v>0</v>
      </c>
      <c r="D42" s="105">
        <v>0</v>
      </c>
      <c r="E42" s="105">
        <v>0</v>
      </c>
      <c r="F42" s="105">
        <v>0</v>
      </c>
      <c r="G42" s="105"/>
      <c r="H42" s="105"/>
      <c r="I42" s="105"/>
      <c r="J42" s="105"/>
      <c r="K42" s="105"/>
      <c r="L42" s="105"/>
      <c r="M42" s="105"/>
      <c r="N42" s="105"/>
      <c r="O42" s="267"/>
      <c r="P42" s="30"/>
    </row>
    <row r="43" spans="1:16" ht="11.1" customHeight="1" x14ac:dyDescent="0.2">
      <c r="A43" s="69" t="s">
        <v>20</v>
      </c>
      <c r="B43" s="70">
        <v>2024</v>
      </c>
      <c r="C43" s="105">
        <v>9.4492564800000007</v>
      </c>
      <c r="D43" s="105">
        <v>11.2024629816</v>
      </c>
      <c r="E43" s="105">
        <v>11.011032</v>
      </c>
      <c r="F43" s="105">
        <v>9.6881145670500004</v>
      </c>
      <c r="G43" s="105">
        <v>12.372334</v>
      </c>
      <c r="H43" s="105">
        <v>11.565</v>
      </c>
      <c r="I43" s="105">
        <v>11.642200000000001</v>
      </c>
      <c r="J43" s="105">
        <v>11.8422</v>
      </c>
      <c r="K43" s="105">
        <v>13.3422</v>
      </c>
      <c r="L43" s="105">
        <v>12.4244</v>
      </c>
      <c r="M43" s="105">
        <v>11.5944</v>
      </c>
      <c r="N43" s="105">
        <v>16.128</v>
      </c>
      <c r="O43" s="267">
        <f t="shared" ref="O43" si="17">SUM(C43:N43)</f>
        <v>142.26160002865004</v>
      </c>
      <c r="P43" s="30"/>
    </row>
    <row r="44" spans="1:16" ht="11.1" customHeight="1" x14ac:dyDescent="0.2">
      <c r="A44" s="69"/>
      <c r="B44" s="70">
        <v>2025</v>
      </c>
      <c r="C44" s="105">
        <v>10.4648</v>
      </c>
      <c r="D44" s="105">
        <v>10.3438</v>
      </c>
      <c r="E44" s="105">
        <v>12.105</v>
      </c>
      <c r="F44" s="105">
        <v>10.164249999999999</v>
      </c>
      <c r="G44" s="105"/>
      <c r="H44" s="105"/>
      <c r="I44" s="105"/>
      <c r="J44" s="105"/>
      <c r="K44" s="105"/>
      <c r="L44" s="105"/>
      <c r="M44" s="105"/>
      <c r="N44" s="105"/>
      <c r="O44" s="267"/>
      <c r="P44" s="30"/>
    </row>
    <row r="45" spans="1:16" ht="11.1" customHeight="1" x14ac:dyDescent="0.2">
      <c r="A45" s="69" t="s">
        <v>41</v>
      </c>
      <c r="B45" s="70">
        <v>2024</v>
      </c>
      <c r="C45" s="105">
        <v>23.397990427964199</v>
      </c>
      <c r="D45" s="105">
        <v>26.423653000000002</v>
      </c>
      <c r="E45" s="105">
        <v>33.738560499999998</v>
      </c>
      <c r="F45" s="105">
        <v>40.486848620025398</v>
      </c>
      <c r="G45" s="105">
        <v>40.4421143</v>
      </c>
      <c r="H45" s="105">
        <v>38.768999999999998</v>
      </c>
      <c r="I45" s="105">
        <v>46.209452499999998</v>
      </c>
      <c r="J45" s="105">
        <v>35.292520000000003</v>
      </c>
      <c r="K45" s="105">
        <v>30.937161</v>
      </c>
      <c r="L45" s="105">
        <v>31.644368499999999</v>
      </c>
      <c r="M45" s="105">
        <v>38.182169000000002</v>
      </c>
      <c r="N45" s="105">
        <v>52.331764499999998</v>
      </c>
      <c r="O45" s="267">
        <f t="shared" ref="O45" si="18">SUM(C45:N45)</f>
        <v>437.85560234798965</v>
      </c>
      <c r="P45" s="30"/>
    </row>
    <row r="46" spans="1:16" ht="11.1" customHeight="1" x14ac:dyDescent="0.2">
      <c r="A46" s="69"/>
      <c r="B46" s="70">
        <v>2025</v>
      </c>
      <c r="C46" s="105">
        <v>25.111599999999999</v>
      </c>
      <c r="D46" s="105">
        <v>30.248000000000001</v>
      </c>
      <c r="E46" s="105">
        <v>39.314974999999997</v>
      </c>
      <c r="F46" s="105">
        <v>43.481999999999999</v>
      </c>
      <c r="G46" s="105"/>
      <c r="H46" s="105"/>
      <c r="I46" s="105"/>
      <c r="J46" s="105"/>
      <c r="K46" s="105"/>
      <c r="L46" s="105"/>
      <c r="M46" s="105"/>
      <c r="N46" s="105"/>
      <c r="O46" s="267"/>
      <c r="P46" s="30"/>
    </row>
    <row r="47" spans="1:16" ht="11.1" customHeight="1" x14ac:dyDescent="0.2">
      <c r="A47" s="69" t="s">
        <v>30</v>
      </c>
      <c r="B47" s="70">
        <v>2024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105">
        <v>0</v>
      </c>
      <c r="J47" s="105">
        <v>0</v>
      </c>
      <c r="K47" s="105">
        <v>0</v>
      </c>
      <c r="L47" s="105">
        <v>0</v>
      </c>
      <c r="M47" s="105">
        <v>0</v>
      </c>
      <c r="N47" s="105">
        <v>0</v>
      </c>
      <c r="O47" s="267">
        <f t="shared" ref="O47" si="19">SUM(C47:N47)</f>
        <v>0</v>
      </c>
      <c r="P47" s="30"/>
    </row>
    <row r="48" spans="1:16" ht="11.1" customHeight="1" x14ac:dyDescent="0.2">
      <c r="A48" s="69"/>
      <c r="B48" s="70">
        <v>2025</v>
      </c>
      <c r="C48" s="105">
        <v>0</v>
      </c>
      <c r="D48" s="105">
        <v>0</v>
      </c>
      <c r="E48" s="105">
        <v>0</v>
      </c>
      <c r="F48" s="105">
        <v>0</v>
      </c>
      <c r="G48" s="105"/>
      <c r="H48" s="105"/>
      <c r="I48" s="105"/>
      <c r="J48" s="105"/>
      <c r="K48" s="105"/>
      <c r="L48" s="105"/>
      <c r="M48" s="105"/>
      <c r="N48" s="105"/>
      <c r="O48" s="267"/>
      <c r="P48" s="30"/>
    </row>
    <row r="49" spans="1:16" ht="11.1" customHeight="1" x14ac:dyDescent="0.2">
      <c r="A49" s="69" t="s">
        <v>34</v>
      </c>
      <c r="B49" s="70">
        <v>2024</v>
      </c>
      <c r="C49" s="105">
        <v>340.91</v>
      </c>
      <c r="D49" s="105">
        <v>474.01499999999993</v>
      </c>
      <c r="E49" s="105">
        <v>531.71</v>
      </c>
      <c r="F49" s="105">
        <v>721.84299999999985</v>
      </c>
      <c r="G49" s="105">
        <v>682.39999999999986</v>
      </c>
      <c r="H49" s="105">
        <v>645.35</v>
      </c>
      <c r="I49" s="105">
        <v>623.505</v>
      </c>
      <c r="J49" s="105">
        <v>534.66</v>
      </c>
      <c r="K49" s="105">
        <v>434.57999999999993</v>
      </c>
      <c r="L49" s="105">
        <v>396.74</v>
      </c>
      <c r="M49" s="105">
        <v>372.49</v>
      </c>
      <c r="N49" s="105">
        <v>267.48099999999999</v>
      </c>
      <c r="O49" s="267">
        <f t="shared" ref="O49" si="20">SUM(C49:N49)</f>
        <v>6025.6839999999993</v>
      </c>
      <c r="P49" s="30"/>
    </row>
    <row r="50" spans="1:16" ht="11.1" customHeight="1" x14ac:dyDescent="0.2">
      <c r="A50" s="69"/>
      <c r="B50" s="70">
        <v>2025</v>
      </c>
      <c r="C50" s="105">
        <v>356.45249999999999</v>
      </c>
      <c r="D50" s="105">
        <v>483.98500000000001</v>
      </c>
      <c r="E50" s="105">
        <v>544.30399999999997</v>
      </c>
      <c r="F50" s="105">
        <v>726.07500000000005</v>
      </c>
      <c r="G50" s="105"/>
      <c r="H50" s="105"/>
      <c r="I50" s="105"/>
      <c r="J50" s="105"/>
      <c r="K50" s="105"/>
      <c r="L50" s="105"/>
      <c r="M50" s="105"/>
      <c r="N50" s="105"/>
      <c r="O50" s="267"/>
      <c r="P50" s="30"/>
    </row>
    <row r="51" spans="1:16" ht="11.1" customHeight="1" x14ac:dyDescent="0.2">
      <c r="A51" s="69" t="s">
        <v>35</v>
      </c>
      <c r="B51" s="70">
        <v>2024</v>
      </c>
      <c r="C51" s="105">
        <v>0</v>
      </c>
      <c r="D51" s="105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0</v>
      </c>
      <c r="J51" s="105">
        <v>0</v>
      </c>
      <c r="K51" s="105">
        <v>0</v>
      </c>
      <c r="L51" s="105">
        <v>0</v>
      </c>
      <c r="M51" s="105">
        <v>0</v>
      </c>
      <c r="N51" s="105">
        <v>0</v>
      </c>
      <c r="O51" s="267">
        <f t="shared" ref="O51" si="21">SUM(C51:N51)</f>
        <v>0</v>
      </c>
      <c r="P51" s="30"/>
    </row>
    <row r="52" spans="1:16" ht="11.1" customHeight="1" x14ac:dyDescent="0.2">
      <c r="A52" s="69"/>
      <c r="B52" s="70">
        <v>2025</v>
      </c>
      <c r="C52" s="105">
        <v>0</v>
      </c>
      <c r="D52" s="105">
        <v>0</v>
      </c>
      <c r="E52" s="105">
        <v>0</v>
      </c>
      <c r="F52" s="105">
        <v>0</v>
      </c>
      <c r="G52" s="105"/>
      <c r="H52" s="105"/>
      <c r="I52" s="105"/>
      <c r="J52" s="105"/>
      <c r="K52" s="105"/>
      <c r="L52" s="105"/>
      <c r="M52" s="105"/>
      <c r="N52" s="105"/>
      <c r="O52" s="267"/>
      <c r="P52" s="30"/>
    </row>
    <row r="53" spans="1:16" ht="11.1" customHeight="1" x14ac:dyDescent="0.2">
      <c r="A53" s="69" t="s">
        <v>21</v>
      </c>
      <c r="B53" s="70">
        <v>2024</v>
      </c>
      <c r="C53" s="105">
        <v>20.195999999999998</v>
      </c>
      <c r="D53" s="105">
        <v>21.377700000000001</v>
      </c>
      <c r="E53" s="105">
        <v>20.135999999999999</v>
      </c>
      <c r="F53" s="105">
        <v>21.256</v>
      </c>
      <c r="G53" s="105">
        <v>23.692499999999999</v>
      </c>
      <c r="H53" s="105">
        <v>26.3565</v>
      </c>
      <c r="I53" s="105">
        <v>26.608499999999999</v>
      </c>
      <c r="J53" s="105">
        <v>25.794</v>
      </c>
      <c r="K53" s="105">
        <v>25.128</v>
      </c>
      <c r="L53" s="105">
        <v>23.507999999999999</v>
      </c>
      <c r="M53" s="105">
        <v>24.960224</v>
      </c>
      <c r="N53" s="105">
        <v>25.159500000000001</v>
      </c>
      <c r="O53" s="267">
        <f t="shared" ref="O53" si="22">SUM(C53:N53)</f>
        <v>284.17292400000002</v>
      </c>
      <c r="P53" s="30"/>
    </row>
    <row r="54" spans="1:16" ht="11.1" customHeight="1" x14ac:dyDescent="0.2">
      <c r="A54" s="69"/>
      <c r="B54" s="70">
        <v>2025</v>
      </c>
      <c r="C54" s="105">
        <v>22.225999999999999</v>
      </c>
      <c r="D54" s="105">
        <v>23.588999999999999</v>
      </c>
      <c r="E54" s="105">
        <v>23.678999999999998</v>
      </c>
      <c r="F54" s="105">
        <v>23.256</v>
      </c>
      <c r="G54" s="105"/>
      <c r="H54" s="105"/>
      <c r="I54" s="105"/>
      <c r="J54" s="105"/>
      <c r="K54" s="105"/>
      <c r="L54" s="105"/>
      <c r="M54" s="105"/>
      <c r="N54" s="105"/>
      <c r="O54" s="267"/>
      <c r="P54" s="30"/>
    </row>
    <row r="55" spans="1:16" ht="11.1" customHeight="1" x14ac:dyDescent="0.2">
      <c r="A55" s="76" t="s">
        <v>29</v>
      </c>
      <c r="B55" s="70">
        <v>2024</v>
      </c>
      <c r="C55" s="105">
        <v>0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105">
        <v>0</v>
      </c>
      <c r="J55" s="105">
        <v>0</v>
      </c>
      <c r="K55" s="105">
        <v>0</v>
      </c>
      <c r="L55" s="105">
        <v>0</v>
      </c>
      <c r="M55" s="105">
        <v>0</v>
      </c>
      <c r="N55" s="105">
        <v>0</v>
      </c>
      <c r="O55" s="267">
        <f t="shared" ref="O55" si="23">SUM(C55:N55)</f>
        <v>0</v>
      </c>
      <c r="P55" s="30"/>
    </row>
    <row r="56" spans="1:16" ht="11.1" customHeight="1" x14ac:dyDescent="0.2">
      <c r="A56" s="76"/>
      <c r="B56" s="70">
        <v>2025</v>
      </c>
      <c r="C56" s="105">
        <v>0</v>
      </c>
      <c r="D56" s="105">
        <v>0</v>
      </c>
      <c r="E56" s="105">
        <v>0</v>
      </c>
      <c r="F56" s="105">
        <v>0</v>
      </c>
      <c r="G56" s="105"/>
      <c r="H56" s="105"/>
      <c r="I56" s="105"/>
      <c r="J56" s="105"/>
      <c r="K56" s="105"/>
      <c r="L56" s="105"/>
      <c r="M56" s="105"/>
      <c r="N56" s="105"/>
      <c r="O56" s="267"/>
      <c r="P56" s="30"/>
    </row>
    <row r="57" spans="1:16" ht="11.1" customHeight="1" x14ac:dyDescent="0.2">
      <c r="A57" s="69" t="s">
        <v>144</v>
      </c>
      <c r="B57" s="70">
        <v>2024</v>
      </c>
      <c r="C57" s="105">
        <v>0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0</v>
      </c>
      <c r="J57" s="105">
        <v>0</v>
      </c>
      <c r="K57" s="105">
        <v>0</v>
      </c>
      <c r="L57" s="105">
        <v>0</v>
      </c>
      <c r="M57" s="105">
        <v>0</v>
      </c>
      <c r="N57" s="105">
        <v>0</v>
      </c>
      <c r="O57" s="267">
        <f t="shared" ref="O57" si="24">SUM(C57:N57)</f>
        <v>0</v>
      </c>
      <c r="P57" s="30"/>
    </row>
    <row r="58" spans="1:16" ht="11.1" customHeight="1" x14ac:dyDescent="0.2">
      <c r="A58" s="77"/>
      <c r="B58" s="78">
        <v>2025</v>
      </c>
      <c r="C58" s="105">
        <v>0</v>
      </c>
      <c r="D58" s="106">
        <v>0</v>
      </c>
      <c r="E58" s="106">
        <v>0</v>
      </c>
      <c r="F58" s="105">
        <v>0</v>
      </c>
      <c r="G58" s="105"/>
      <c r="H58" s="105"/>
      <c r="I58" s="105"/>
      <c r="J58" s="105"/>
      <c r="K58" s="105"/>
      <c r="L58" s="105"/>
      <c r="M58" s="105"/>
      <c r="N58" s="105"/>
      <c r="O58" s="267"/>
      <c r="P58" s="30"/>
    </row>
    <row r="59" spans="1:16" ht="9" customHeight="1" x14ac:dyDescent="0.3">
      <c r="A59" s="4" t="s">
        <v>150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185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5" t="s">
        <v>186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7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RZ14849:EGD18177 A1025:A2305 A19 A2817:A4353 A27 A4865:A6401 A35 A6913:A8449 A43 A8961:A10497 A51 A11009:A12545 A55 A13057:A13569 A56 EGD13825 EGD10753 EGD6657 EGD2561 A58 EGD14081:EGD14337 EGD11009:EGD12545 EGD6913:EGD8449 EGD1025:EGD2305 A63:A72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5"/>
  <sheetViews>
    <sheetView showGridLines="0" topLeftCell="A34" zoomScaleNormal="100" workbookViewId="0">
      <selection activeCell="E16" sqref="E16"/>
    </sheetView>
  </sheetViews>
  <sheetFormatPr baseColWidth="10" defaultColWidth="5.33203125" defaultRowHeight="12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5.33203125" style="31"/>
  </cols>
  <sheetData>
    <row r="1" spans="1:15" ht="20.25" customHeight="1" x14ac:dyDescent="0.25">
      <c r="A1" s="29" t="s">
        <v>214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">
      <c r="A2" s="32" t="s">
        <v>38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</row>
    <row r="5" spans="1:15" ht="12.95" customHeight="1" x14ac:dyDescent="0.2">
      <c r="A5" s="355" t="s">
        <v>25</v>
      </c>
      <c r="B5" s="265">
        <v>2024</v>
      </c>
      <c r="C5" s="266">
        <v>294.33548301984064</v>
      </c>
      <c r="D5" s="266">
        <v>314.72158389999998</v>
      </c>
      <c r="E5" s="266">
        <v>327.11728799999997</v>
      </c>
      <c r="F5" s="266">
        <v>381.84363500000006</v>
      </c>
      <c r="G5" s="266">
        <v>383.6275613058599</v>
      </c>
      <c r="H5" s="266">
        <v>392.35512076599997</v>
      </c>
      <c r="I5" s="266">
        <v>365.07104500000003</v>
      </c>
      <c r="J5" s="266">
        <v>337.71809999999999</v>
      </c>
      <c r="K5" s="266">
        <v>306.19533999999999</v>
      </c>
      <c r="L5" s="266">
        <v>289.40722849999997</v>
      </c>
      <c r="M5" s="266">
        <v>274.19739999999996</v>
      </c>
      <c r="N5" s="266">
        <v>295.23709500000001</v>
      </c>
      <c r="O5" s="267">
        <f>SUM(C5:N5)</f>
        <v>3961.8268804917011</v>
      </c>
    </row>
    <row r="6" spans="1:15" ht="12.95" customHeight="1" x14ac:dyDescent="0.2">
      <c r="A6" s="356"/>
      <c r="B6" s="268" t="s">
        <v>190</v>
      </c>
      <c r="C6" s="269">
        <v>282.82819999999992</v>
      </c>
      <c r="D6" s="269">
        <v>310.26877500000001</v>
      </c>
      <c r="E6" s="269">
        <v>329.42960599999998</v>
      </c>
      <c r="F6" s="269">
        <v>383.69978234137932</v>
      </c>
      <c r="G6" s="269"/>
      <c r="H6" s="269"/>
      <c r="I6" s="269"/>
      <c r="J6" s="269"/>
      <c r="K6" s="269"/>
      <c r="L6" s="269"/>
      <c r="M6" s="269"/>
      <c r="N6" s="269"/>
      <c r="O6" s="270"/>
    </row>
    <row r="7" spans="1:15" ht="11.1" customHeight="1" x14ac:dyDescent="0.2">
      <c r="A7" s="69" t="s">
        <v>3</v>
      </c>
      <c r="B7" s="70">
        <v>2024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0</v>
      </c>
      <c r="O7" s="267">
        <f>SUM(C7:N7)</f>
        <v>0</v>
      </c>
    </row>
    <row r="8" spans="1:15" ht="11.1" customHeight="1" x14ac:dyDescent="0.2">
      <c r="A8" s="69"/>
      <c r="B8" s="70">
        <v>2025</v>
      </c>
      <c r="C8" s="108">
        <v>0</v>
      </c>
      <c r="D8" s="108">
        <v>0</v>
      </c>
      <c r="E8" s="108">
        <v>0</v>
      </c>
      <c r="F8" s="108">
        <v>0</v>
      </c>
      <c r="G8" s="108"/>
      <c r="H8" s="108"/>
      <c r="I8" s="108"/>
      <c r="J8" s="108"/>
      <c r="K8" s="108"/>
      <c r="L8" s="108"/>
      <c r="M8" s="108"/>
      <c r="N8" s="108"/>
      <c r="O8" s="267"/>
    </row>
    <row r="9" spans="1:15" ht="11.1" customHeight="1" x14ac:dyDescent="0.2">
      <c r="A9" s="69" t="s">
        <v>4</v>
      </c>
      <c r="B9" s="70">
        <v>2024</v>
      </c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0</v>
      </c>
      <c r="O9" s="267">
        <f t="shared" ref="O9" si="0">SUM(C9:N9)</f>
        <v>0</v>
      </c>
    </row>
    <row r="10" spans="1:15" ht="11.1" customHeight="1" x14ac:dyDescent="0.2">
      <c r="A10" s="69"/>
      <c r="B10" s="70">
        <v>2025</v>
      </c>
      <c r="C10" s="108">
        <v>0</v>
      </c>
      <c r="D10" s="108">
        <v>0</v>
      </c>
      <c r="E10" s="108">
        <v>0</v>
      </c>
      <c r="F10" s="108">
        <v>0</v>
      </c>
      <c r="G10" s="108"/>
      <c r="H10" s="108"/>
      <c r="I10" s="108"/>
      <c r="J10" s="108"/>
      <c r="K10" s="108"/>
      <c r="L10" s="108"/>
      <c r="M10" s="108"/>
      <c r="N10" s="108"/>
      <c r="O10" s="267"/>
    </row>
    <row r="11" spans="1:15" ht="11.1" customHeight="1" x14ac:dyDescent="0.2">
      <c r="A11" s="73" t="s">
        <v>32</v>
      </c>
      <c r="B11" s="70">
        <v>2024</v>
      </c>
      <c r="C11" s="105">
        <v>25.027700000000003</v>
      </c>
      <c r="D11" s="105">
        <v>23.263999999999999</v>
      </c>
      <c r="E11" s="105">
        <v>23.542999999999999</v>
      </c>
      <c r="F11" s="105">
        <v>23.625999999999998</v>
      </c>
      <c r="G11" s="105">
        <v>23.053999999999998</v>
      </c>
      <c r="H11" s="105">
        <v>24.016999999999999</v>
      </c>
      <c r="I11" s="105">
        <v>24.254999999999999</v>
      </c>
      <c r="J11" s="105">
        <v>24.012</v>
      </c>
      <c r="K11" s="105">
        <v>21.706</v>
      </c>
      <c r="L11" s="105">
        <v>21.749699999999997</v>
      </c>
      <c r="M11" s="105">
        <v>20.46</v>
      </c>
      <c r="N11" s="105">
        <v>20.385999999999999</v>
      </c>
      <c r="O11" s="267">
        <f t="shared" ref="O11" si="1">SUM(C11:N11)</f>
        <v>275.10039999999998</v>
      </c>
    </row>
    <row r="12" spans="1:15" ht="11.1" customHeight="1" x14ac:dyDescent="0.2">
      <c r="A12" s="73"/>
      <c r="B12" s="70">
        <v>2025</v>
      </c>
      <c r="C12" s="105">
        <v>24.228999999999999</v>
      </c>
      <c r="D12" s="108">
        <v>23.215</v>
      </c>
      <c r="E12" s="108">
        <v>23.484000000000002</v>
      </c>
      <c r="F12" s="108">
        <v>23.537800000000001</v>
      </c>
      <c r="G12" s="108"/>
      <c r="H12" s="108"/>
      <c r="I12" s="108"/>
      <c r="J12" s="108"/>
      <c r="K12" s="108"/>
      <c r="L12" s="108"/>
      <c r="M12" s="108"/>
      <c r="N12" s="108"/>
      <c r="O12" s="267"/>
    </row>
    <row r="13" spans="1:15" ht="11.1" customHeight="1" x14ac:dyDescent="0.2">
      <c r="A13" s="69" t="s">
        <v>19</v>
      </c>
      <c r="B13" s="70">
        <v>2024</v>
      </c>
      <c r="C13" s="105">
        <v>42.36140000000001</v>
      </c>
      <c r="D13" s="105">
        <v>38.672900000000006</v>
      </c>
      <c r="E13" s="105">
        <v>33.189</v>
      </c>
      <c r="F13" s="105">
        <v>31.317500000000003</v>
      </c>
      <c r="G13" s="105">
        <v>30.380000000000006</v>
      </c>
      <c r="H13" s="105">
        <v>28.980000000000004</v>
      </c>
      <c r="I13" s="105">
        <v>28.665000000000003</v>
      </c>
      <c r="J13" s="105">
        <v>28.229199999999999</v>
      </c>
      <c r="K13" s="105">
        <v>27.601400000000005</v>
      </c>
      <c r="L13" s="105">
        <v>28.270700000000001</v>
      </c>
      <c r="M13" s="105">
        <v>27.340000000000003</v>
      </c>
      <c r="N13" s="105">
        <v>28.402000000000001</v>
      </c>
      <c r="O13" s="267">
        <f t="shared" ref="O13" si="2">SUM(C13:N13)</f>
        <v>373.40910000000002</v>
      </c>
    </row>
    <row r="14" spans="1:15" ht="11.1" customHeight="1" x14ac:dyDescent="0.2">
      <c r="A14" s="69"/>
      <c r="B14" s="70">
        <v>2025</v>
      </c>
      <c r="C14" s="105">
        <v>30.5259</v>
      </c>
      <c r="D14" s="108">
        <v>33.077400000000004</v>
      </c>
      <c r="E14" s="108">
        <v>35.669499999999999</v>
      </c>
      <c r="F14" s="108">
        <v>36.892000000000003</v>
      </c>
      <c r="G14" s="108"/>
      <c r="H14" s="108"/>
      <c r="I14" s="108"/>
      <c r="J14" s="108"/>
      <c r="K14" s="108"/>
      <c r="L14" s="108"/>
      <c r="M14" s="108"/>
      <c r="N14" s="108"/>
      <c r="O14" s="267"/>
    </row>
    <row r="15" spans="1:15" ht="11.1" customHeight="1" x14ac:dyDescent="0.2">
      <c r="A15" s="69" t="s">
        <v>141</v>
      </c>
      <c r="B15" s="70">
        <v>2024</v>
      </c>
      <c r="C15" s="105">
        <v>14.2064</v>
      </c>
      <c r="D15" s="105">
        <v>11.808</v>
      </c>
      <c r="E15" s="105">
        <v>13.047000000000001</v>
      </c>
      <c r="F15" s="105">
        <v>11.673999999999999</v>
      </c>
      <c r="G15" s="105">
        <v>14.064</v>
      </c>
      <c r="H15" s="105">
        <v>14.568</v>
      </c>
      <c r="I15" s="105">
        <v>16.126000000000001</v>
      </c>
      <c r="J15" s="105">
        <v>14.5084</v>
      </c>
      <c r="K15" s="105">
        <v>10.744</v>
      </c>
      <c r="L15" s="105">
        <v>11.427</v>
      </c>
      <c r="M15" s="105">
        <v>9.5570000000000004</v>
      </c>
      <c r="N15" s="105">
        <v>16.809000000000001</v>
      </c>
      <c r="O15" s="267">
        <f t="shared" ref="O15" si="3">SUM(C15:N15)</f>
        <v>158.53879999999998</v>
      </c>
    </row>
    <row r="16" spans="1:15" ht="11.1" customHeight="1" x14ac:dyDescent="0.2">
      <c r="A16" s="69"/>
      <c r="B16" s="70">
        <v>2025</v>
      </c>
      <c r="C16" s="105">
        <v>13.875</v>
      </c>
      <c r="D16" s="108">
        <v>11.609</v>
      </c>
      <c r="E16" s="108">
        <v>12.803000000000001</v>
      </c>
      <c r="F16" s="108">
        <v>11.507</v>
      </c>
      <c r="G16" s="108"/>
      <c r="H16" s="108"/>
      <c r="I16" s="108"/>
      <c r="J16" s="108"/>
      <c r="K16" s="108"/>
      <c r="L16" s="108"/>
      <c r="M16" s="108"/>
      <c r="N16" s="108"/>
      <c r="O16" s="267"/>
    </row>
    <row r="17" spans="1:15" ht="11.1" customHeight="1" x14ac:dyDescent="0.2">
      <c r="A17" s="73" t="s">
        <v>0</v>
      </c>
      <c r="B17" s="70">
        <v>2024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0</v>
      </c>
      <c r="N17" s="108">
        <v>0</v>
      </c>
      <c r="O17" s="267">
        <f t="shared" ref="O17" si="4">SUM(C17:N17)</f>
        <v>0</v>
      </c>
    </row>
    <row r="18" spans="1:15" ht="11.1" customHeight="1" x14ac:dyDescent="0.2">
      <c r="A18" s="73"/>
      <c r="B18" s="70">
        <v>2025</v>
      </c>
      <c r="C18" s="108">
        <v>0</v>
      </c>
      <c r="D18" s="108">
        <v>0</v>
      </c>
      <c r="E18" s="108">
        <v>0</v>
      </c>
      <c r="F18" s="108">
        <v>0</v>
      </c>
      <c r="G18" s="108"/>
      <c r="H18" s="108"/>
      <c r="I18" s="108"/>
      <c r="J18" s="108"/>
      <c r="K18" s="108"/>
      <c r="L18" s="108"/>
      <c r="M18" s="108"/>
      <c r="N18" s="108"/>
      <c r="O18" s="267"/>
    </row>
    <row r="19" spans="1:15" ht="11.1" customHeight="1" x14ac:dyDescent="0.2">
      <c r="A19" s="74" t="s">
        <v>15</v>
      </c>
      <c r="B19" s="70">
        <v>2024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67">
        <f t="shared" ref="O19" si="5">SUM(C19:N19)</f>
        <v>0</v>
      </c>
    </row>
    <row r="20" spans="1:15" ht="11.1" customHeight="1" x14ac:dyDescent="0.2">
      <c r="A20" s="73"/>
      <c r="B20" s="70">
        <v>2025</v>
      </c>
      <c r="C20" s="108">
        <v>0</v>
      </c>
      <c r="D20" s="108">
        <v>0</v>
      </c>
      <c r="E20" s="108">
        <v>0</v>
      </c>
      <c r="F20" s="108">
        <v>0</v>
      </c>
      <c r="G20" s="108"/>
      <c r="H20" s="108"/>
      <c r="I20" s="108"/>
      <c r="J20" s="108"/>
      <c r="K20" s="108"/>
      <c r="L20" s="108"/>
      <c r="M20" s="108"/>
      <c r="N20" s="108"/>
      <c r="O20" s="267"/>
    </row>
    <row r="21" spans="1:15" ht="11.1" customHeight="1" x14ac:dyDescent="0.2">
      <c r="A21" s="69" t="s">
        <v>33</v>
      </c>
      <c r="B21" s="70">
        <v>2024</v>
      </c>
      <c r="C21" s="105">
        <v>42.137999999999998</v>
      </c>
      <c r="D21" s="105">
        <v>46.706000000000003</v>
      </c>
      <c r="E21" s="105">
        <v>51.048000000000002</v>
      </c>
      <c r="F21" s="105">
        <v>56.317999999999998</v>
      </c>
      <c r="G21" s="105">
        <v>62.0364</v>
      </c>
      <c r="H21" s="105">
        <v>65.617000000000004</v>
      </c>
      <c r="I21" s="105">
        <v>64.287999999999997</v>
      </c>
      <c r="J21" s="105">
        <v>58.606000000000002</v>
      </c>
      <c r="K21" s="105">
        <v>53.076999999999998</v>
      </c>
      <c r="L21" s="105">
        <v>47.307000000000002</v>
      </c>
      <c r="M21" s="105">
        <v>42.033499999999997</v>
      </c>
      <c r="N21" s="105">
        <v>37.073999999999998</v>
      </c>
      <c r="O21" s="267">
        <f t="shared" ref="O21" si="6">SUM(C21:N21)</f>
        <v>626.24889999999994</v>
      </c>
    </row>
    <row r="22" spans="1:15" ht="11.1" customHeight="1" x14ac:dyDescent="0.2">
      <c r="A22" s="69"/>
      <c r="B22" s="70">
        <v>2025</v>
      </c>
      <c r="C22" s="105">
        <v>40.337000000000003</v>
      </c>
      <c r="D22" s="108">
        <v>45.648000000000003</v>
      </c>
      <c r="E22" s="108">
        <v>50.345999999999997</v>
      </c>
      <c r="F22" s="108">
        <v>55.338000000000001</v>
      </c>
      <c r="G22" s="108"/>
      <c r="H22" s="108"/>
      <c r="I22" s="108"/>
      <c r="J22" s="108"/>
      <c r="K22" s="108"/>
      <c r="L22" s="108"/>
      <c r="M22" s="108"/>
      <c r="N22" s="108"/>
      <c r="O22" s="267"/>
    </row>
    <row r="23" spans="1:15" ht="11.1" customHeight="1" x14ac:dyDescent="0.2">
      <c r="A23" s="69" t="s">
        <v>18</v>
      </c>
      <c r="B23" s="70">
        <v>2024</v>
      </c>
      <c r="C23" s="105">
        <v>17.904</v>
      </c>
      <c r="D23" s="105">
        <v>20.042999999999999</v>
      </c>
      <c r="E23" s="105">
        <v>19.608000000000001</v>
      </c>
      <c r="F23" s="105">
        <v>19.308</v>
      </c>
      <c r="G23" s="105">
        <v>19.631699999999999</v>
      </c>
      <c r="H23" s="105">
        <v>21.087</v>
      </c>
      <c r="I23" s="105">
        <v>19.327000000000002</v>
      </c>
      <c r="J23" s="105">
        <v>19.5108</v>
      </c>
      <c r="K23" s="105">
        <v>19.817</v>
      </c>
      <c r="L23" s="105">
        <v>22.247</v>
      </c>
      <c r="M23" s="105">
        <v>23.416</v>
      </c>
      <c r="N23" s="105">
        <v>24.300999999999998</v>
      </c>
      <c r="O23" s="267">
        <f t="shared" ref="O23" si="7">SUM(C23:N23)</f>
        <v>246.20049999999998</v>
      </c>
    </row>
    <row r="24" spans="1:15" ht="11.1" customHeight="1" x14ac:dyDescent="0.2">
      <c r="A24" s="69"/>
      <c r="B24" s="70">
        <v>2025</v>
      </c>
      <c r="C24" s="105">
        <v>18.018999999999998</v>
      </c>
      <c r="D24" s="108">
        <v>20.481000000000002</v>
      </c>
      <c r="E24" s="108">
        <v>19.867000000000001</v>
      </c>
      <c r="F24" s="108">
        <v>19.604900000000001</v>
      </c>
      <c r="G24" s="108"/>
      <c r="H24" s="108"/>
      <c r="I24" s="108"/>
      <c r="J24" s="108"/>
      <c r="K24" s="108"/>
      <c r="L24" s="108"/>
      <c r="M24" s="108"/>
      <c r="N24" s="108"/>
      <c r="O24" s="267"/>
    </row>
    <row r="25" spans="1:15" ht="11.1" customHeight="1" x14ac:dyDescent="0.2">
      <c r="A25" s="69" t="s">
        <v>40</v>
      </c>
      <c r="B25" s="70">
        <v>2024</v>
      </c>
      <c r="C25" s="108">
        <v>0</v>
      </c>
      <c r="D25" s="108">
        <v>0</v>
      </c>
      <c r="E25" s="108">
        <v>0</v>
      </c>
      <c r="F25" s="108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267">
        <f t="shared" ref="O25" si="8">SUM(C25:N25)</f>
        <v>0</v>
      </c>
    </row>
    <row r="26" spans="1:15" ht="11.1" customHeight="1" x14ac:dyDescent="0.2">
      <c r="A26" s="69"/>
      <c r="B26" s="70">
        <v>2025</v>
      </c>
      <c r="C26" s="108">
        <v>0</v>
      </c>
      <c r="D26" s="108">
        <v>0</v>
      </c>
      <c r="E26" s="108">
        <v>0</v>
      </c>
      <c r="F26" s="108">
        <v>0</v>
      </c>
      <c r="G26" s="108"/>
      <c r="H26" s="108"/>
      <c r="I26" s="108"/>
      <c r="J26" s="108"/>
      <c r="K26" s="108"/>
      <c r="L26" s="108"/>
      <c r="M26" s="108"/>
      <c r="N26" s="108"/>
      <c r="O26" s="267"/>
    </row>
    <row r="27" spans="1:15" ht="11.1" customHeight="1" x14ac:dyDescent="0.2">
      <c r="A27" s="69" t="s">
        <v>39</v>
      </c>
      <c r="B27" s="70">
        <v>2024</v>
      </c>
      <c r="C27" s="108">
        <v>0</v>
      </c>
      <c r="D27" s="108">
        <v>0</v>
      </c>
      <c r="E27" s="108">
        <v>0</v>
      </c>
      <c r="F27" s="108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267">
        <f t="shared" ref="O27" si="9">SUM(C27:N27)</f>
        <v>0</v>
      </c>
    </row>
    <row r="28" spans="1:15" ht="11.1" customHeight="1" x14ac:dyDescent="0.2">
      <c r="A28" s="69"/>
      <c r="B28" s="70">
        <v>2025</v>
      </c>
      <c r="C28" s="108">
        <v>0</v>
      </c>
      <c r="D28" s="108">
        <v>0</v>
      </c>
      <c r="E28" s="108">
        <v>0</v>
      </c>
      <c r="F28" s="108">
        <v>0</v>
      </c>
      <c r="G28" s="108"/>
      <c r="H28" s="108"/>
      <c r="I28" s="108"/>
      <c r="J28" s="108"/>
      <c r="K28" s="108"/>
      <c r="L28" s="108"/>
      <c r="M28" s="108"/>
      <c r="N28" s="108"/>
      <c r="O28" s="267"/>
    </row>
    <row r="29" spans="1:15" ht="11.1" customHeight="1" x14ac:dyDescent="0.2">
      <c r="A29" s="69" t="s">
        <v>17</v>
      </c>
      <c r="B29" s="70">
        <v>2024</v>
      </c>
      <c r="C29" s="105">
        <v>23.184450000000005</v>
      </c>
      <c r="D29" s="105">
        <v>20.5884</v>
      </c>
      <c r="E29" s="105">
        <v>19.7136</v>
      </c>
      <c r="F29" s="105">
        <v>17.476649999999999</v>
      </c>
      <c r="G29" s="105">
        <v>19.184400000000007</v>
      </c>
      <c r="H29" s="105">
        <v>21.586949999999995</v>
      </c>
      <c r="I29" s="105">
        <v>20.088900000000006</v>
      </c>
      <c r="J29" s="105">
        <v>20.880450000000007</v>
      </c>
      <c r="K29" s="105">
        <v>19.366650000000003</v>
      </c>
      <c r="L29" s="105">
        <v>20.620799999999999</v>
      </c>
      <c r="M29" s="105">
        <v>20.507399999999997</v>
      </c>
      <c r="N29" s="105">
        <v>22.3965</v>
      </c>
      <c r="O29" s="267">
        <f t="shared" ref="O29" si="10">SUM(C29:N29)</f>
        <v>245.59514999999999</v>
      </c>
    </row>
    <row r="30" spans="1:15" ht="11.1" customHeight="1" x14ac:dyDescent="0.2">
      <c r="A30" s="69"/>
      <c r="B30" s="70">
        <v>2025</v>
      </c>
      <c r="C30" s="105">
        <v>20.188349999999993</v>
      </c>
      <c r="D30" s="108">
        <v>18.054900000000007</v>
      </c>
      <c r="E30" s="108">
        <v>17.408699999999993</v>
      </c>
      <c r="F30" s="108">
        <v>15.682</v>
      </c>
      <c r="G30" s="108"/>
      <c r="H30" s="108"/>
      <c r="I30" s="108"/>
      <c r="J30" s="108"/>
      <c r="K30" s="108"/>
      <c r="L30" s="108"/>
      <c r="M30" s="108"/>
      <c r="N30" s="108"/>
      <c r="O30" s="267"/>
    </row>
    <row r="31" spans="1:15" ht="11.1" customHeight="1" x14ac:dyDescent="0.2">
      <c r="A31" s="69" t="s">
        <v>31</v>
      </c>
      <c r="B31" s="70">
        <v>2024</v>
      </c>
      <c r="C31" s="108">
        <v>0</v>
      </c>
      <c r="D31" s="108">
        <v>0</v>
      </c>
      <c r="E31" s="108">
        <v>0</v>
      </c>
      <c r="F31" s="108">
        <v>0</v>
      </c>
      <c r="G31" s="108">
        <v>0</v>
      </c>
      <c r="H31" s="108">
        <v>0</v>
      </c>
      <c r="I31" s="108">
        <v>0</v>
      </c>
      <c r="J31" s="108">
        <v>0</v>
      </c>
      <c r="K31" s="108">
        <v>0</v>
      </c>
      <c r="L31" s="108">
        <v>0</v>
      </c>
      <c r="M31" s="108">
        <v>0</v>
      </c>
      <c r="N31" s="108">
        <v>0</v>
      </c>
      <c r="O31" s="267">
        <f t="shared" ref="O31" si="11">SUM(C31:N31)</f>
        <v>0</v>
      </c>
    </row>
    <row r="32" spans="1:15" ht="11.1" customHeight="1" x14ac:dyDescent="0.2">
      <c r="A32" s="69"/>
      <c r="B32" s="70">
        <v>2025</v>
      </c>
      <c r="C32" s="108">
        <v>0</v>
      </c>
      <c r="D32" s="108">
        <v>0</v>
      </c>
      <c r="E32" s="108">
        <v>0</v>
      </c>
      <c r="F32" s="108">
        <v>0</v>
      </c>
      <c r="G32" s="108"/>
      <c r="H32" s="108"/>
      <c r="I32" s="108"/>
      <c r="J32" s="108"/>
      <c r="K32" s="108"/>
      <c r="L32" s="108"/>
      <c r="M32" s="108"/>
      <c r="N32" s="108"/>
      <c r="O32" s="267"/>
    </row>
    <row r="33" spans="1:15" ht="11.1" customHeight="1" x14ac:dyDescent="0.2">
      <c r="A33" s="69" t="s">
        <v>98</v>
      </c>
      <c r="B33" s="70">
        <v>2024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0</v>
      </c>
      <c r="J33" s="108">
        <v>0</v>
      </c>
      <c r="K33" s="108">
        <v>0</v>
      </c>
      <c r="L33" s="108">
        <v>0</v>
      </c>
      <c r="M33" s="108">
        <v>0</v>
      </c>
      <c r="N33" s="108">
        <v>0</v>
      </c>
      <c r="O33" s="267">
        <f t="shared" ref="O33" si="12">SUM(C33:N33)</f>
        <v>0</v>
      </c>
    </row>
    <row r="34" spans="1:15" ht="11.1" customHeight="1" x14ac:dyDescent="0.2">
      <c r="A34" s="69"/>
      <c r="B34" s="70">
        <v>2025</v>
      </c>
      <c r="C34" s="108">
        <v>0</v>
      </c>
      <c r="D34" s="108">
        <v>0</v>
      </c>
      <c r="E34" s="108">
        <v>0</v>
      </c>
      <c r="F34" s="108">
        <v>0</v>
      </c>
      <c r="G34" s="108"/>
      <c r="H34" s="108"/>
      <c r="I34" s="108"/>
      <c r="J34" s="108"/>
      <c r="K34" s="108"/>
      <c r="L34" s="108"/>
      <c r="M34" s="108"/>
      <c r="N34" s="108"/>
      <c r="O34" s="267"/>
    </row>
    <row r="35" spans="1:15" ht="11.1" customHeight="1" x14ac:dyDescent="0.2">
      <c r="A35" s="69" t="s">
        <v>16</v>
      </c>
      <c r="B35" s="70">
        <v>2024</v>
      </c>
      <c r="C35" s="105">
        <v>5.8182499999999999</v>
      </c>
      <c r="D35" s="105">
        <v>5.7477150000000004</v>
      </c>
      <c r="E35" s="105">
        <v>6.4240650000000006</v>
      </c>
      <c r="F35" s="105">
        <v>5.3841049999999999</v>
      </c>
      <c r="G35" s="105">
        <v>4.2228000000000003</v>
      </c>
      <c r="H35" s="105">
        <v>6.7483250000000004</v>
      </c>
      <c r="I35" s="105">
        <v>8.4290000000000003</v>
      </c>
      <c r="J35" s="105">
        <v>5.4075499999999996</v>
      </c>
      <c r="K35" s="105">
        <v>5.2767900000000001</v>
      </c>
      <c r="L35" s="105">
        <v>6.1719350000000004</v>
      </c>
      <c r="M35" s="105">
        <v>5.024</v>
      </c>
      <c r="N35" s="105">
        <v>5.9795550000000004</v>
      </c>
      <c r="O35" s="267">
        <f t="shared" ref="O35" si="13">SUM(C35:N35)</f>
        <v>70.63409</v>
      </c>
    </row>
    <row r="36" spans="1:15" ht="11.1" customHeight="1" x14ac:dyDescent="0.2">
      <c r="A36" s="69"/>
      <c r="B36" s="70">
        <v>2025</v>
      </c>
      <c r="C36" s="105">
        <v>5.8609999999999998</v>
      </c>
      <c r="D36" s="108">
        <v>5.8727749999999999</v>
      </c>
      <c r="E36" s="108">
        <v>6.5416999999999996</v>
      </c>
      <c r="F36" s="108">
        <v>6.4161650999999997</v>
      </c>
      <c r="G36" s="108"/>
      <c r="H36" s="108"/>
      <c r="I36" s="108"/>
      <c r="J36" s="108"/>
      <c r="K36" s="108"/>
      <c r="L36" s="108"/>
      <c r="M36" s="108"/>
      <c r="N36" s="108"/>
      <c r="O36" s="267"/>
    </row>
    <row r="37" spans="1:15" ht="11.1" customHeight="1" x14ac:dyDescent="0.2">
      <c r="A37" s="69" t="s">
        <v>10</v>
      </c>
      <c r="B37" s="70">
        <v>2024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267">
        <f t="shared" ref="O37" si="14">SUM(C37:N37)</f>
        <v>0</v>
      </c>
    </row>
    <row r="38" spans="1:15" ht="11.1" customHeight="1" x14ac:dyDescent="0.2">
      <c r="A38" s="69"/>
      <c r="B38" s="70">
        <v>2025</v>
      </c>
      <c r="C38" s="108">
        <v>0</v>
      </c>
      <c r="D38" s="108">
        <v>0</v>
      </c>
      <c r="E38" s="108">
        <v>0</v>
      </c>
      <c r="F38" s="108">
        <v>0</v>
      </c>
      <c r="G38" s="108"/>
      <c r="H38" s="108"/>
      <c r="I38" s="108"/>
      <c r="J38" s="108"/>
      <c r="K38" s="108"/>
      <c r="L38" s="108"/>
      <c r="M38" s="108"/>
      <c r="N38" s="108"/>
      <c r="O38" s="267"/>
    </row>
    <row r="39" spans="1:15" ht="11.1" customHeight="1" x14ac:dyDescent="0.2">
      <c r="A39" s="69" t="s">
        <v>62</v>
      </c>
      <c r="B39" s="70">
        <v>2024</v>
      </c>
      <c r="C39" s="108">
        <v>0</v>
      </c>
      <c r="D39" s="108">
        <v>0</v>
      </c>
      <c r="E39" s="108">
        <v>0</v>
      </c>
      <c r="F39" s="108">
        <v>0</v>
      </c>
      <c r="G39" s="108">
        <v>0</v>
      </c>
      <c r="H39" s="108">
        <v>0</v>
      </c>
      <c r="I39" s="108">
        <v>0</v>
      </c>
      <c r="J39" s="108">
        <v>0</v>
      </c>
      <c r="K39" s="108">
        <v>0</v>
      </c>
      <c r="L39" s="108">
        <v>0</v>
      </c>
      <c r="M39" s="108">
        <v>0</v>
      </c>
      <c r="N39" s="108">
        <v>0</v>
      </c>
      <c r="O39" s="267">
        <f t="shared" ref="O39" si="15">SUM(C39:N39)</f>
        <v>0</v>
      </c>
    </row>
    <row r="40" spans="1:15" ht="11.1" customHeight="1" x14ac:dyDescent="0.2">
      <c r="A40" s="69"/>
      <c r="B40" s="70">
        <v>2025</v>
      </c>
      <c r="C40" s="108">
        <v>0</v>
      </c>
      <c r="D40" s="108">
        <v>0</v>
      </c>
      <c r="E40" s="108">
        <v>0</v>
      </c>
      <c r="F40" s="108">
        <v>0</v>
      </c>
      <c r="G40" s="108"/>
      <c r="H40" s="108"/>
      <c r="I40" s="108"/>
      <c r="J40" s="108"/>
      <c r="K40" s="108"/>
      <c r="L40" s="108"/>
      <c r="M40" s="108"/>
      <c r="N40" s="108"/>
      <c r="O40" s="267"/>
    </row>
    <row r="41" spans="1:15" ht="11.1" customHeight="1" x14ac:dyDescent="0.2">
      <c r="A41" s="69" t="s">
        <v>63</v>
      </c>
      <c r="B41" s="70">
        <v>2024</v>
      </c>
      <c r="C41" s="108">
        <v>0</v>
      </c>
      <c r="D41" s="108">
        <v>0</v>
      </c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267">
        <f t="shared" ref="O41" si="16">SUM(C41:N41)</f>
        <v>0</v>
      </c>
    </row>
    <row r="42" spans="1:15" ht="11.1" customHeight="1" x14ac:dyDescent="0.2">
      <c r="A42" s="69"/>
      <c r="B42" s="70">
        <v>2025</v>
      </c>
      <c r="C42" s="108">
        <v>0</v>
      </c>
      <c r="D42" s="108">
        <v>0</v>
      </c>
      <c r="E42" s="108">
        <v>0</v>
      </c>
      <c r="F42" s="108">
        <v>0</v>
      </c>
      <c r="G42" s="108"/>
      <c r="H42" s="108"/>
      <c r="I42" s="108"/>
      <c r="J42" s="108"/>
      <c r="K42" s="108"/>
      <c r="L42" s="108"/>
      <c r="M42" s="108"/>
      <c r="N42" s="108"/>
      <c r="O42" s="267"/>
    </row>
    <row r="43" spans="1:15" ht="11.1" customHeight="1" x14ac:dyDescent="0.2">
      <c r="A43" s="69" t="s">
        <v>20</v>
      </c>
      <c r="B43" s="70">
        <v>2024</v>
      </c>
      <c r="C43" s="105">
        <v>5.6307715555555502</v>
      </c>
      <c r="D43" s="105">
        <v>5.4553688999999999</v>
      </c>
      <c r="E43" s="105">
        <v>5.6809599999999998</v>
      </c>
      <c r="F43" s="105">
        <v>4.7922799999999999</v>
      </c>
      <c r="G43" s="105">
        <v>4.3309898648600003</v>
      </c>
      <c r="H43" s="105">
        <v>5.5430743250000001</v>
      </c>
      <c r="I43" s="105">
        <v>5.4984000000000002</v>
      </c>
      <c r="J43" s="105">
        <v>4.9984000000000002</v>
      </c>
      <c r="K43" s="105">
        <v>5.1036000000000001</v>
      </c>
      <c r="L43" s="105">
        <v>5.7880000000000003</v>
      </c>
      <c r="M43" s="105">
        <v>6.2228000000000003</v>
      </c>
      <c r="N43" s="105">
        <v>7.1369999999999996</v>
      </c>
      <c r="O43" s="267">
        <f t="shared" ref="O43" si="17">SUM(C43:N43)</f>
        <v>66.181644645415545</v>
      </c>
    </row>
    <row r="44" spans="1:15" ht="11.1" customHeight="1" x14ac:dyDescent="0.2">
      <c r="A44" s="69"/>
      <c r="B44" s="70">
        <v>2025</v>
      </c>
      <c r="C44" s="105">
        <v>6.0245499999999996</v>
      </c>
      <c r="D44" s="108">
        <v>5.032</v>
      </c>
      <c r="E44" s="108">
        <v>5.7402160000000002</v>
      </c>
      <c r="F44" s="108">
        <v>4.6467000000000001</v>
      </c>
      <c r="G44" s="108"/>
      <c r="H44" s="108"/>
      <c r="I44" s="108"/>
      <c r="J44" s="108"/>
      <c r="K44" s="108"/>
      <c r="L44" s="108"/>
      <c r="M44" s="108"/>
      <c r="N44" s="108"/>
      <c r="O44" s="267"/>
    </row>
    <row r="45" spans="1:15" ht="11.1" customHeight="1" x14ac:dyDescent="0.2">
      <c r="A45" s="69" t="s">
        <v>41</v>
      </c>
      <c r="B45" s="70">
        <v>2024</v>
      </c>
      <c r="C45" s="105">
        <v>6.276511464285</v>
      </c>
      <c r="D45" s="105">
        <v>6.4712500000000004</v>
      </c>
      <c r="E45" s="105">
        <v>8.6207130000000021</v>
      </c>
      <c r="F45" s="105">
        <v>11.2981</v>
      </c>
      <c r="G45" s="105">
        <v>12.183271441</v>
      </c>
      <c r="H45" s="105">
        <v>19.183271440999999</v>
      </c>
      <c r="I45" s="105">
        <v>13.768245</v>
      </c>
      <c r="J45" s="105">
        <v>11.3459</v>
      </c>
      <c r="K45" s="105">
        <v>7.7058999999999997</v>
      </c>
      <c r="L45" s="105">
        <v>8.2401435000000003</v>
      </c>
      <c r="M45" s="105">
        <v>9.7231000000000005</v>
      </c>
      <c r="N45" s="105">
        <v>14.9246</v>
      </c>
      <c r="O45" s="267">
        <f t="shared" ref="O45" si="18">SUM(C45:N45)</f>
        <v>129.74100584628502</v>
      </c>
    </row>
    <row r="46" spans="1:15" ht="11.1" customHeight="1" x14ac:dyDescent="0.2">
      <c r="A46" s="69"/>
      <c r="B46" s="70">
        <v>2025</v>
      </c>
      <c r="C46" s="105">
        <v>7.1052</v>
      </c>
      <c r="D46" s="108">
        <v>7.1052</v>
      </c>
      <c r="E46" s="108">
        <v>8.3394899999999996</v>
      </c>
      <c r="F46" s="108">
        <v>10.428100000000001</v>
      </c>
      <c r="G46" s="108"/>
      <c r="H46" s="108"/>
      <c r="I46" s="108"/>
      <c r="J46" s="108"/>
      <c r="K46" s="108"/>
      <c r="L46" s="108"/>
      <c r="M46" s="108"/>
      <c r="N46" s="108"/>
      <c r="O46" s="267"/>
    </row>
    <row r="47" spans="1:15" ht="11.1" customHeight="1" x14ac:dyDescent="0.2">
      <c r="A47" s="69" t="s">
        <v>30</v>
      </c>
      <c r="B47" s="70">
        <v>2024</v>
      </c>
      <c r="C47" s="108">
        <v>0</v>
      </c>
      <c r="D47" s="108">
        <v>0</v>
      </c>
      <c r="E47" s="108">
        <v>0</v>
      </c>
      <c r="F47" s="108">
        <v>0</v>
      </c>
      <c r="G47" s="108">
        <v>0</v>
      </c>
      <c r="H47" s="108">
        <v>0</v>
      </c>
      <c r="I47" s="108">
        <v>0</v>
      </c>
      <c r="J47" s="108">
        <v>0</v>
      </c>
      <c r="K47" s="108">
        <v>0</v>
      </c>
      <c r="L47" s="108">
        <v>0</v>
      </c>
      <c r="M47" s="108">
        <v>0</v>
      </c>
      <c r="N47" s="108">
        <v>0</v>
      </c>
      <c r="O47" s="267">
        <f t="shared" ref="O47" si="19">SUM(C47:N47)</f>
        <v>0</v>
      </c>
    </row>
    <row r="48" spans="1:15" ht="11.1" customHeight="1" x14ac:dyDescent="0.2">
      <c r="A48" s="69"/>
      <c r="B48" s="70">
        <v>2025</v>
      </c>
      <c r="C48" s="108">
        <v>0</v>
      </c>
      <c r="D48" s="108">
        <v>0</v>
      </c>
      <c r="E48" s="108">
        <v>0</v>
      </c>
      <c r="F48" s="108">
        <v>0</v>
      </c>
      <c r="G48" s="108"/>
      <c r="H48" s="108"/>
      <c r="I48" s="108"/>
      <c r="J48" s="108"/>
      <c r="K48" s="108"/>
      <c r="L48" s="108"/>
      <c r="M48" s="108"/>
      <c r="N48" s="108"/>
      <c r="O48" s="267"/>
    </row>
    <row r="49" spans="1:16" ht="11.1" customHeight="1" x14ac:dyDescent="0.2">
      <c r="A49" s="69" t="s">
        <v>34</v>
      </c>
      <c r="B49" s="70">
        <v>2024</v>
      </c>
      <c r="C49" s="105">
        <v>101.33000000000003</v>
      </c>
      <c r="D49" s="105">
        <v>124.89000000000001</v>
      </c>
      <c r="E49" s="105">
        <v>135.24</v>
      </c>
      <c r="F49" s="105">
        <v>187.905</v>
      </c>
      <c r="G49" s="105">
        <v>180.76999999999995</v>
      </c>
      <c r="H49" s="105">
        <v>170.71</v>
      </c>
      <c r="I49" s="105">
        <v>150.32000000000002</v>
      </c>
      <c r="J49" s="105">
        <v>134.94</v>
      </c>
      <c r="K49" s="105">
        <v>122.13499999999999</v>
      </c>
      <c r="L49" s="105">
        <v>103.2625</v>
      </c>
      <c r="M49" s="105">
        <v>94.837499999999991</v>
      </c>
      <c r="N49" s="105">
        <v>102.41500000000002</v>
      </c>
      <c r="O49" s="267">
        <f t="shared" ref="O49" si="20">SUM(C49:N49)</f>
        <v>1608.7550000000001</v>
      </c>
    </row>
    <row r="50" spans="1:16" ht="11.1" customHeight="1" x14ac:dyDescent="0.2">
      <c r="A50" s="69"/>
      <c r="B50" s="70">
        <v>2025</v>
      </c>
      <c r="C50" s="105">
        <v>105.02</v>
      </c>
      <c r="D50" s="108">
        <v>128.1</v>
      </c>
      <c r="E50" s="108">
        <v>137.05000000000001</v>
      </c>
      <c r="F50" s="108">
        <v>186.2</v>
      </c>
      <c r="G50" s="108"/>
      <c r="H50" s="108"/>
      <c r="I50" s="108"/>
      <c r="J50" s="108"/>
      <c r="K50" s="108"/>
      <c r="L50" s="108"/>
      <c r="M50" s="108"/>
      <c r="N50" s="108"/>
      <c r="O50" s="267"/>
    </row>
    <row r="51" spans="1:16" ht="11.1" customHeight="1" x14ac:dyDescent="0.2">
      <c r="A51" s="69" t="s">
        <v>35</v>
      </c>
      <c r="B51" s="70">
        <v>2024</v>
      </c>
      <c r="C51" s="108">
        <v>0</v>
      </c>
      <c r="D51" s="108">
        <v>0</v>
      </c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08">
        <v>0</v>
      </c>
      <c r="L51" s="108">
        <v>0</v>
      </c>
      <c r="M51" s="108">
        <v>0</v>
      </c>
      <c r="N51" s="108">
        <v>0</v>
      </c>
      <c r="O51" s="267">
        <f t="shared" ref="O51" si="21">SUM(C51:N51)</f>
        <v>0</v>
      </c>
    </row>
    <row r="52" spans="1:16" ht="11.1" customHeight="1" x14ac:dyDescent="0.2">
      <c r="A52" s="69"/>
      <c r="B52" s="70">
        <v>2025</v>
      </c>
      <c r="C52" s="108">
        <v>0</v>
      </c>
      <c r="D52" s="108">
        <v>0</v>
      </c>
      <c r="E52" s="108">
        <v>0</v>
      </c>
      <c r="F52" s="108">
        <v>0</v>
      </c>
      <c r="G52" s="108"/>
      <c r="H52" s="108"/>
      <c r="I52" s="108"/>
      <c r="J52" s="108"/>
      <c r="K52" s="108"/>
      <c r="L52" s="108"/>
      <c r="M52" s="108"/>
      <c r="N52" s="108"/>
      <c r="O52" s="267"/>
    </row>
    <row r="53" spans="1:16" ht="11.1" customHeight="1" x14ac:dyDescent="0.2">
      <c r="A53" s="69" t="s">
        <v>21</v>
      </c>
      <c r="B53" s="70">
        <v>2024</v>
      </c>
      <c r="C53" s="105">
        <v>10.458</v>
      </c>
      <c r="D53" s="105">
        <v>11.074949999999999</v>
      </c>
      <c r="E53" s="105">
        <v>11.00295</v>
      </c>
      <c r="F53" s="105">
        <v>12.744</v>
      </c>
      <c r="G53" s="105">
        <v>13.77</v>
      </c>
      <c r="H53" s="105">
        <v>14.314500000000001</v>
      </c>
      <c r="I53" s="105">
        <v>14.3055</v>
      </c>
      <c r="J53" s="105">
        <v>15.279400000000001</v>
      </c>
      <c r="K53" s="105">
        <v>13.662000000000001</v>
      </c>
      <c r="L53" s="105">
        <v>14.32245</v>
      </c>
      <c r="M53" s="105">
        <v>15.0761</v>
      </c>
      <c r="N53" s="105">
        <v>15.41244</v>
      </c>
      <c r="O53" s="267">
        <f t="shared" ref="O53" si="22">SUM(C53:N53)</f>
        <v>161.42228999999998</v>
      </c>
    </row>
    <row r="54" spans="1:16" ht="11.1" customHeight="1" x14ac:dyDescent="0.2">
      <c r="A54" s="69"/>
      <c r="B54" s="70">
        <v>2025</v>
      </c>
      <c r="C54" s="105">
        <v>11.6432</v>
      </c>
      <c r="D54" s="108">
        <v>12.073499999999999</v>
      </c>
      <c r="E54" s="108">
        <v>12.18</v>
      </c>
      <c r="F54" s="108">
        <v>13.44711724137931</v>
      </c>
      <c r="G54" s="108"/>
      <c r="H54" s="108"/>
      <c r="I54" s="108"/>
      <c r="J54" s="108"/>
      <c r="K54" s="108"/>
      <c r="L54" s="108"/>
      <c r="M54" s="108"/>
      <c r="N54" s="108"/>
      <c r="O54" s="267"/>
    </row>
    <row r="55" spans="1:16" ht="11.1" customHeight="1" x14ac:dyDescent="0.2">
      <c r="A55" s="76" t="s">
        <v>29</v>
      </c>
      <c r="B55" s="70">
        <v>2024</v>
      </c>
      <c r="C55" s="108">
        <v>0</v>
      </c>
      <c r="D55" s="108">
        <v>0</v>
      </c>
      <c r="E55" s="108">
        <v>0</v>
      </c>
      <c r="F55" s="108">
        <v>0</v>
      </c>
      <c r="G55" s="108">
        <v>0</v>
      </c>
      <c r="H55" s="108">
        <v>0</v>
      </c>
      <c r="I55" s="108">
        <v>0</v>
      </c>
      <c r="J55" s="108">
        <v>0</v>
      </c>
      <c r="K55" s="108">
        <v>0</v>
      </c>
      <c r="L55" s="108">
        <v>0</v>
      </c>
      <c r="M55" s="108">
        <v>0</v>
      </c>
      <c r="N55" s="108">
        <v>0</v>
      </c>
      <c r="O55" s="267">
        <f t="shared" ref="O55" si="23">SUM(C55:N55)</f>
        <v>0</v>
      </c>
    </row>
    <row r="56" spans="1:16" ht="11.1" customHeight="1" x14ac:dyDescent="0.2">
      <c r="A56" s="76"/>
      <c r="B56" s="70">
        <v>2025</v>
      </c>
      <c r="C56" s="108">
        <v>0</v>
      </c>
      <c r="D56" s="108">
        <v>0</v>
      </c>
      <c r="E56" s="108">
        <v>0</v>
      </c>
      <c r="F56" s="108">
        <v>0</v>
      </c>
      <c r="G56" s="108"/>
      <c r="H56" s="108"/>
      <c r="I56" s="108"/>
      <c r="J56" s="108"/>
      <c r="K56" s="108"/>
      <c r="L56" s="108"/>
      <c r="M56" s="108"/>
      <c r="N56" s="108"/>
      <c r="O56" s="267"/>
    </row>
    <row r="57" spans="1:16" ht="11.1" customHeight="1" x14ac:dyDescent="0.2">
      <c r="A57" s="69" t="s">
        <v>144</v>
      </c>
      <c r="B57" s="70">
        <v>2024</v>
      </c>
      <c r="C57" s="108">
        <v>0</v>
      </c>
      <c r="D57" s="108">
        <v>0</v>
      </c>
      <c r="E57" s="108">
        <v>0</v>
      </c>
      <c r="F57" s="108">
        <v>0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08">
        <v>0</v>
      </c>
      <c r="M57" s="108">
        <v>0</v>
      </c>
      <c r="N57" s="108">
        <v>0</v>
      </c>
      <c r="O57" s="267">
        <f t="shared" ref="O57" si="24">SUM(C57:N57)</f>
        <v>0</v>
      </c>
    </row>
    <row r="58" spans="1:16" ht="11.1" customHeight="1" x14ac:dyDescent="0.2">
      <c r="A58" s="77"/>
      <c r="B58" s="78">
        <v>2025</v>
      </c>
      <c r="C58" s="108">
        <v>0</v>
      </c>
      <c r="D58" s="106">
        <v>0</v>
      </c>
      <c r="E58" s="106">
        <v>0</v>
      </c>
      <c r="F58" s="108">
        <v>0</v>
      </c>
      <c r="G58" s="108"/>
      <c r="H58" s="108"/>
      <c r="I58" s="108"/>
      <c r="J58" s="108"/>
      <c r="K58" s="108"/>
      <c r="L58" s="108"/>
      <c r="M58" s="108"/>
      <c r="N58" s="108"/>
      <c r="O58" s="267"/>
    </row>
    <row r="59" spans="1:16" ht="9" customHeight="1" x14ac:dyDescent="0.3">
      <c r="A59" s="4" t="s">
        <v>150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90"/>
    </row>
    <row r="61" spans="1:16" ht="9" customHeight="1" x14ac:dyDescent="0.3">
      <c r="A61" s="160" t="s">
        <v>185</v>
      </c>
      <c r="B61" s="89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7"/>
    </row>
    <row r="62" spans="1:16" ht="9" customHeight="1" x14ac:dyDescent="0.3">
      <c r="A62" s="195" t="s">
        <v>186</v>
      </c>
      <c r="B62" s="91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</row>
    <row r="63" spans="1:16" ht="9" customHeight="1" x14ac:dyDescent="0.3">
      <c r="A63" s="207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</row>
    <row r="65" spans="1:15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P66"/>
  <sheetViews>
    <sheetView showGridLines="0" topLeftCell="A40" zoomScaleNormal="100" workbookViewId="0">
      <selection activeCell="E15" sqref="E15"/>
    </sheetView>
  </sheetViews>
  <sheetFormatPr baseColWidth="10" defaultColWidth="5.109375" defaultRowHeight="12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5.109375" style="31"/>
  </cols>
  <sheetData>
    <row r="1" spans="1:16" ht="20.25" customHeight="1" x14ac:dyDescent="0.25">
      <c r="A1" s="29" t="s">
        <v>213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">
      <c r="A2" s="32" t="s">
        <v>38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68"/>
    </row>
    <row r="5" spans="1:16" ht="12.95" customHeight="1" x14ac:dyDescent="0.2">
      <c r="A5" s="355" t="s">
        <v>25</v>
      </c>
      <c r="B5" s="265">
        <v>2024</v>
      </c>
      <c r="C5" s="266">
        <v>42476.779790500004</v>
      </c>
      <c r="D5" s="266">
        <v>41940.477799999986</v>
      </c>
      <c r="E5" s="266">
        <v>42001.227616050397</v>
      </c>
      <c r="F5" s="266">
        <v>41643.885800000004</v>
      </c>
      <c r="G5" s="266">
        <v>42712.702700000009</v>
      </c>
      <c r="H5" s="266">
        <v>42335.928000000007</v>
      </c>
      <c r="I5" s="266">
        <v>42329.661000000022</v>
      </c>
      <c r="J5" s="266">
        <v>42920.089900000014</v>
      </c>
      <c r="K5" s="266">
        <v>42314.230100000001</v>
      </c>
      <c r="L5" s="266">
        <v>42557.230835317096</v>
      </c>
      <c r="M5" s="266">
        <v>42517.345977196797</v>
      </c>
      <c r="N5" s="266">
        <v>42842.255136072999</v>
      </c>
      <c r="O5" s="267">
        <f>SUM(C5:N5)</f>
        <v>508591.81465513736</v>
      </c>
      <c r="P5" s="30"/>
    </row>
    <row r="6" spans="1:16" ht="12.95" customHeight="1" x14ac:dyDescent="0.2">
      <c r="A6" s="356"/>
      <c r="B6" s="268" t="s">
        <v>190</v>
      </c>
      <c r="C6" s="269">
        <v>42788.088730918709</v>
      </c>
      <c r="D6" s="269">
        <v>42161.670697904126</v>
      </c>
      <c r="E6" s="269">
        <v>42133.105076</v>
      </c>
      <c r="F6" s="269">
        <v>41832.224430000009</v>
      </c>
      <c r="G6" s="269"/>
      <c r="H6" s="269"/>
      <c r="I6" s="269"/>
      <c r="J6" s="269"/>
      <c r="K6" s="269"/>
      <c r="L6" s="269"/>
      <c r="M6" s="269"/>
      <c r="N6" s="269"/>
      <c r="O6" s="270"/>
      <c r="P6" s="30"/>
    </row>
    <row r="7" spans="1:16" ht="11.1" customHeight="1" x14ac:dyDescent="0.2">
      <c r="A7" s="69" t="s">
        <v>3</v>
      </c>
      <c r="B7" s="70">
        <v>2024</v>
      </c>
      <c r="C7" s="105">
        <v>132.423</v>
      </c>
      <c r="D7" s="105">
        <v>131.68799999999999</v>
      </c>
      <c r="E7" s="105">
        <v>132.04499999999999</v>
      </c>
      <c r="F7" s="105">
        <v>125.491</v>
      </c>
      <c r="G7" s="105">
        <v>129.786</v>
      </c>
      <c r="H7" s="105">
        <v>127.482</v>
      </c>
      <c r="I7" s="105">
        <v>127.21899999999999</v>
      </c>
      <c r="J7" s="105">
        <v>93.218999999999994</v>
      </c>
      <c r="K7" s="105">
        <v>65.241</v>
      </c>
      <c r="L7" s="105">
        <v>65.358653278000006</v>
      </c>
      <c r="M7" s="105">
        <v>64.477999999999994</v>
      </c>
      <c r="N7" s="105">
        <v>55.993000000000002</v>
      </c>
      <c r="O7" s="267">
        <f>SUM(C7:N7)</f>
        <v>1250.4236532780001</v>
      </c>
      <c r="P7" s="30"/>
    </row>
    <row r="8" spans="1:16" ht="11.1" customHeight="1" x14ac:dyDescent="0.2">
      <c r="A8" s="69"/>
      <c r="B8" s="70">
        <v>2025</v>
      </c>
      <c r="C8" s="105">
        <v>129.919746315</v>
      </c>
      <c r="D8" s="2">
        <v>133.57921747500001</v>
      </c>
      <c r="E8" s="105">
        <v>132.58099999999999</v>
      </c>
      <c r="F8" s="105">
        <v>126.10290000000001</v>
      </c>
      <c r="G8" s="105"/>
      <c r="H8" s="105"/>
      <c r="I8" s="105"/>
      <c r="J8" s="105"/>
      <c r="K8" s="105"/>
      <c r="L8" s="105"/>
      <c r="M8" s="105"/>
      <c r="N8" s="105"/>
      <c r="O8" s="267"/>
      <c r="P8" s="30"/>
    </row>
    <row r="9" spans="1:16" ht="11.1" customHeight="1" x14ac:dyDescent="0.2">
      <c r="A9" s="69" t="s">
        <v>4</v>
      </c>
      <c r="B9" s="70">
        <v>2024</v>
      </c>
      <c r="C9" s="105">
        <v>106.197</v>
      </c>
      <c r="D9" s="105">
        <v>102.27500000000001</v>
      </c>
      <c r="E9" s="105">
        <v>97.409284721999995</v>
      </c>
      <c r="F9" s="105">
        <v>99.356999999999999</v>
      </c>
      <c r="G9" s="105">
        <v>100.254</v>
      </c>
      <c r="H9" s="105">
        <v>99.619</v>
      </c>
      <c r="I9" s="105">
        <v>91.302000000000007</v>
      </c>
      <c r="J9" s="105">
        <v>88.405000000000001</v>
      </c>
      <c r="K9" s="105">
        <v>98.930999999999997</v>
      </c>
      <c r="L9" s="105">
        <v>99.127056644000007</v>
      </c>
      <c r="M9" s="105">
        <v>101.667</v>
      </c>
      <c r="N9" s="105">
        <v>104.18899999999999</v>
      </c>
      <c r="O9" s="267">
        <f t="shared" ref="O9" si="0">SUM(C9:N9)</f>
        <v>1188.7323413660001</v>
      </c>
      <c r="P9" s="30"/>
    </row>
    <row r="10" spans="1:16" ht="11.1" customHeight="1" x14ac:dyDescent="0.2">
      <c r="A10" s="69"/>
      <c r="B10" s="70">
        <v>2025</v>
      </c>
      <c r="C10" s="105">
        <v>102.81095768599999</v>
      </c>
      <c r="D10" s="2">
        <v>105.096</v>
      </c>
      <c r="E10" s="105">
        <v>99.156999999999996</v>
      </c>
      <c r="F10" s="105">
        <v>101.79206000000001</v>
      </c>
      <c r="G10" s="105"/>
      <c r="H10" s="105"/>
      <c r="I10" s="105"/>
      <c r="J10" s="105"/>
      <c r="K10" s="105"/>
      <c r="L10" s="105"/>
      <c r="M10" s="105"/>
      <c r="N10" s="105"/>
      <c r="O10" s="267"/>
      <c r="P10" s="30"/>
    </row>
    <row r="11" spans="1:16" ht="11.1" customHeight="1" x14ac:dyDescent="0.2">
      <c r="A11" s="73" t="s">
        <v>32</v>
      </c>
      <c r="B11" s="70">
        <v>2024</v>
      </c>
      <c r="C11" s="105">
        <v>34.92</v>
      </c>
      <c r="D11" s="105">
        <v>35.097000000000001</v>
      </c>
      <c r="E11" s="105">
        <v>36.991121769999999</v>
      </c>
      <c r="F11" s="105">
        <v>39.379000000000005</v>
      </c>
      <c r="G11" s="105">
        <v>40.121000000000002</v>
      </c>
      <c r="H11" s="105">
        <v>39.165999999999997</v>
      </c>
      <c r="I11" s="105">
        <v>34.802</v>
      </c>
      <c r="J11" s="105">
        <v>32.268999999999998</v>
      </c>
      <c r="K11" s="105">
        <v>20.465</v>
      </c>
      <c r="L11" s="105">
        <v>30.545724679999999</v>
      </c>
      <c r="M11" s="105">
        <v>34.78</v>
      </c>
      <c r="N11" s="105">
        <v>34.343000000000004</v>
      </c>
      <c r="O11" s="267">
        <f t="shared" ref="O11" si="1">SUM(C11:N11)</f>
        <v>412.87884645000003</v>
      </c>
      <c r="P11" s="30"/>
    </row>
    <row r="12" spans="1:16" ht="11.1" customHeight="1" x14ac:dyDescent="0.2">
      <c r="A12" s="73"/>
      <c r="B12" s="70">
        <v>2025</v>
      </c>
      <c r="C12" s="105">
        <v>33.498999999999995</v>
      </c>
      <c r="D12" s="2">
        <v>32.507079375000004</v>
      </c>
      <c r="E12" s="105">
        <v>35.091999999999999</v>
      </c>
      <c r="F12" s="105">
        <v>37.795439999999999</v>
      </c>
      <c r="G12" s="105"/>
      <c r="H12" s="105"/>
      <c r="I12" s="105"/>
      <c r="J12" s="105"/>
      <c r="K12" s="105"/>
      <c r="L12" s="105"/>
      <c r="M12" s="105"/>
      <c r="N12" s="105"/>
      <c r="O12" s="267"/>
      <c r="P12" s="30"/>
    </row>
    <row r="13" spans="1:16" ht="11.1" customHeight="1" x14ac:dyDescent="0.2">
      <c r="A13" s="69" t="s">
        <v>19</v>
      </c>
      <c r="B13" s="70">
        <v>2024</v>
      </c>
      <c r="C13" s="105">
        <v>1439.5719999999999</v>
      </c>
      <c r="D13" s="105">
        <v>1390.078</v>
      </c>
      <c r="E13" s="105">
        <v>1388.308352836</v>
      </c>
      <c r="F13" s="105">
        <v>1429.7619999999999</v>
      </c>
      <c r="G13" s="105">
        <v>1444.9939999999999</v>
      </c>
      <c r="H13" s="105">
        <v>1480.278</v>
      </c>
      <c r="I13" s="105">
        <v>1440.443</v>
      </c>
      <c r="J13" s="105">
        <v>1438.443</v>
      </c>
      <c r="K13" s="105">
        <v>1439.6379999999999</v>
      </c>
      <c r="L13" s="105">
        <v>1461.617990086</v>
      </c>
      <c r="M13" s="105">
        <v>1620.942</v>
      </c>
      <c r="N13" s="105">
        <v>1538.1980000000001</v>
      </c>
      <c r="O13" s="267">
        <f t="shared" ref="O13" si="2">SUM(C13:N13)</f>
        <v>17512.274342921999</v>
      </c>
      <c r="P13" s="30"/>
    </row>
    <row r="14" spans="1:16" ht="11.1" customHeight="1" x14ac:dyDescent="0.2">
      <c r="A14" s="69"/>
      <c r="B14" s="70">
        <v>2025</v>
      </c>
      <c r="C14" s="105">
        <v>1430.0160000000001</v>
      </c>
      <c r="D14" s="2">
        <v>1395.3589999999999</v>
      </c>
      <c r="E14" s="105">
        <v>1395.5830000000001</v>
      </c>
      <c r="F14" s="105">
        <v>1456.5552</v>
      </c>
      <c r="G14" s="105"/>
      <c r="H14" s="105"/>
      <c r="I14" s="105"/>
      <c r="J14" s="105"/>
      <c r="K14" s="105"/>
      <c r="L14" s="105"/>
      <c r="M14" s="105"/>
      <c r="N14" s="105"/>
      <c r="O14" s="267"/>
      <c r="P14" s="30"/>
    </row>
    <row r="15" spans="1:16" ht="11.1" customHeight="1" x14ac:dyDescent="0.2">
      <c r="A15" s="69" t="s">
        <v>141</v>
      </c>
      <c r="B15" s="70">
        <v>2024</v>
      </c>
      <c r="C15" s="105">
        <v>40.771999999999998</v>
      </c>
      <c r="D15" s="105">
        <v>38.49</v>
      </c>
      <c r="E15" s="105">
        <v>58.738999999999997</v>
      </c>
      <c r="F15" s="105">
        <v>65.423000000000002</v>
      </c>
      <c r="G15" s="105">
        <v>75.932000000000002</v>
      </c>
      <c r="H15" s="105">
        <v>72.673000000000002</v>
      </c>
      <c r="I15" s="105">
        <v>71.412999999999997</v>
      </c>
      <c r="J15" s="105">
        <v>72.412999999999997</v>
      </c>
      <c r="K15" s="105">
        <v>49.4011</v>
      </c>
      <c r="L15" s="105">
        <v>49.910157194</v>
      </c>
      <c r="M15" s="105">
        <v>51.563000000000002</v>
      </c>
      <c r="N15" s="105">
        <v>50.363</v>
      </c>
      <c r="O15" s="267">
        <f t="shared" ref="O15" si="3">SUM(C15:N15)</f>
        <v>697.09225719400001</v>
      </c>
      <c r="P15" s="30"/>
    </row>
    <row r="16" spans="1:16" ht="11.1" customHeight="1" x14ac:dyDescent="0.2">
      <c r="A16" s="69"/>
      <c r="B16" s="70">
        <v>2025</v>
      </c>
      <c r="C16" s="105">
        <v>38.654483319999997</v>
      </c>
      <c r="D16" s="2">
        <v>37.378999999999998</v>
      </c>
      <c r="E16" s="105">
        <v>56.508800000000001</v>
      </c>
      <c r="F16" s="105">
        <v>61.314399999999999</v>
      </c>
      <c r="G16" s="105"/>
      <c r="H16" s="105"/>
      <c r="I16" s="105"/>
      <c r="J16" s="105"/>
      <c r="K16" s="105"/>
      <c r="L16" s="105"/>
      <c r="M16" s="105"/>
      <c r="N16" s="105"/>
      <c r="O16" s="267"/>
      <c r="P16" s="30"/>
    </row>
    <row r="17" spans="1:16" ht="11.1" customHeight="1" x14ac:dyDescent="0.2">
      <c r="A17" s="73" t="s">
        <v>0</v>
      </c>
      <c r="B17" s="70">
        <v>2024</v>
      </c>
      <c r="C17" s="105">
        <v>161.66999999999999</v>
      </c>
      <c r="D17" s="105">
        <v>154.18199999999999</v>
      </c>
      <c r="E17" s="105">
        <v>164.36616310440002</v>
      </c>
      <c r="F17" s="105">
        <v>167.471</v>
      </c>
      <c r="G17" s="105">
        <v>181.697</v>
      </c>
      <c r="H17" s="105">
        <v>181.39599999999999</v>
      </c>
      <c r="I17" s="105">
        <v>170.08600000000001</v>
      </c>
      <c r="J17" s="105">
        <v>162.64509999999999</v>
      </c>
      <c r="K17" s="105">
        <v>169.29399999999998</v>
      </c>
      <c r="L17" s="105">
        <v>166.152605104</v>
      </c>
      <c r="M17" s="105">
        <v>160.60999999999999</v>
      </c>
      <c r="N17" s="105">
        <v>164.74700000000001</v>
      </c>
      <c r="O17" s="267">
        <f t="shared" ref="O17" si="4">SUM(C17:N17)</f>
        <v>2004.3168682084001</v>
      </c>
      <c r="P17" s="30"/>
    </row>
    <row r="18" spans="1:16" ht="11.1" customHeight="1" x14ac:dyDescent="0.2">
      <c r="A18" s="73"/>
      <c r="B18" s="70">
        <v>2025</v>
      </c>
      <c r="C18" s="105">
        <v>158.69749100519999</v>
      </c>
      <c r="D18" s="2">
        <v>152.83728324200001</v>
      </c>
      <c r="E18" s="105">
        <v>159.86614599999999</v>
      </c>
      <c r="F18" s="105">
        <v>160.03504000000001</v>
      </c>
      <c r="G18" s="105"/>
      <c r="H18" s="105"/>
      <c r="I18" s="105"/>
      <c r="J18" s="105"/>
      <c r="K18" s="105"/>
      <c r="L18" s="105"/>
      <c r="M18" s="105"/>
      <c r="N18" s="105"/>
      <c r="O18" s="267"/>
      <c r="P18" s="30"/>
    </row>
    <row r="19" spans="1:16" ht="11.1" customHeight="1" x14ac:dyDescent="0.2">
      <c r="A19" s="74" t="s">
        <v>15</v>
      </c>
      <c r="B19" s="70">
        <v>2024</v>
      </c>
      <c r="C19" s="105">
        <v>6.0640000000000001</v>
      </c>
      <c r="D19" s="105">
        <v>5.9874000000000001</v>
      </c>
      <c r="E19" s="105">
        <v>6.0490000000000004</v>
      </c>
      <c r="F19" s="105">
        <v>6.0129000000000001</v>
      </c>
      <c r="G19" s="105">
        <v>5.891</v>
      </c>
      <c r="H19" s="105">
        <v>5.617</v>
      </c>
      <c r="I19" s="105">
        <v>5.6890000000000001</v>
      </c>
      <c r="J19" s="105">
        <v>5.5007000000000001</v>
      </c>
      <c r="K19" s="105">
        <v>5.4379999999999997</v>
      </c>
      <c r="L19" s="105">
        <v>5.375</v>
      </c>
      <c r="M19" s="105">
        <v>5.1280000000000001</v>
      </c>
      <c r="N19" s="105">
        <v>5.3750999999999998</v>
      </c>
      <c r="O19" s="267">
        <f t="shared" ref="O19" si="5">SUM(C19:N19)</f>
        <v>68.127099999999999</v>
      </c>
      <c r="P19" s="30"/>
    </row>
    <row r="20" spans="1:16" ht="11.1" customHeight="1" x14ac:dyDescent="0.2">
      <c r="A20" s="73"/>
      <c r="B20" s="70">
        <v>2025</v>
      </c>
      <c r="C20" s="105">
        <v>6.0640000000000001</v>
      </c>
      <c r="D20" s="2">
        <v>5.9641000000000002</v>
      </c>
      <c r="E20" s="105">
        <v>6.109</v>
      </c>
      <c r="F20" s="105">
        <v>6.1479999999999997</v>
      </c>
      <c r="G20" s="105"/>
      <c r="H20" s="105"/>
      <c r="I20" s="105"/>
      <c r="J20" s="105"/>
      <c r="K20" s="105"/>
      <c r="L20" s="105"/>
      <c r="M20" s="105"/>
      <c r="N20" s="105"/>
      <c r="O20" s="267"/>
      <c r="P20" s="30"/>
    </row>
    <row r="21" spans="1:16" ht="11.1" customHeight="1" x14ac:dyDescent="0.2">
      <c r="A21" s="69" t="s">
        <v>33</v>
      </c>
      <c r="B21" s="70">
        <v>2024</v>
      </c>
      <c r="C21" s="105">
        <v>42.553790499999998</v>
      </c>
      <c r="D21" s="105">
        <v>43.750999999999998</v>
      </c>
      <c r="E21" s="105">
        <v>60.875999999999998</v>
      </c>
      <c r="F21" s="105">
        <v>67.051000000000002</v>
      </c>
      <c r="G21" s="105">
        <v>75.811000000000007</v>
      </c>
      <c r="H21" s="105">
        <v>82.07</v>
      </c>
      <c r="I21" s="105">
        <v>76.582999999999998</v>
      </c>
      <c r="J21" s="105">
        <v>66.036000000000001</v>
      </c>
      <c r="K21" s="105">
        <v>50.058999999999997</v>
      </c>
      <c r="L21" s="105">
        <v>47.15172012</v>
      </c>
      <c r="M21" s="105">
        <v>50.343000000000004</v>
      </c>
      <c r="N21" s="105">
        <v>48.953000000000003</v>
      </c>
      <c r="O21" s="267">
        <f t="shared" ref="O21" si="6">SUM(C21:N21)</f>
        <v>711.23851061999994</v>
      </c>
      <c r="P21" s="30"/>
    </row>
    <row r="22" spans="1:16" ht="11.1" customHeight="1" x14ac:dyDescent="0.2">
      <c r="A22" s="69"/>
      <c r="B22" s="70">
        <v>2025</v>
      </c>
      <c r="C22" s="105">
        <v>41.362000000000002</v>
      </c>
      <c r="D22" s="2">
        <v>42.116</v>
      </c>
      <c r="E22" s="105">
        <v>58.164000000000001</v>
      </c>
      <c r="F22" s="105">
        <v>65.047560000000004</v>
      </c>
      <c r="G22" s="105"/>
      <c r="H22" s="105"/>
      <c r="I22" s="105"/>
      <c r="J22" s="105"/>
      <c r="K22" s="105"/>
      <c r="L22" s="105"/>
      <c r="M22" s="105"/>
      <c r="N22" s="105"/>
      <c r="O22" s="267"/>
      <c r="P22" s="30"/>
    </row>
    <row r="23" spans="1:16" ht="11.1" customHeight="1" x14ac:dyDescent="0.2">
      <c r="A23" s="69" t="s">
        <v>18</v>
      </c>
      <c r="B23" s="70">
        <v>2024</v>
      </c>
      <c r="C23" s="105">
        <v>44.834000000000003</v>
      </c>
      <c r="D23" s="105">
        <v>45.052</v>
      </c>
      <c r="E23" s="105">
        <v>43.783000000000001</v>
      </c>
      <c r="F23" s="105">
        <v>43.218000000000004</v>
      </c>
      <c r="G23" s="105">
        <v>44.781999999999996</v>
      </c>
      <c r="H23" s="105">
        <v>44.872</v>
      </c>
      <c r="I23" s="105">
        <v>45.712000000000003</v>
      </c>
      <c r="J23" s="105">
        <v>43.712000000000003</v>
      </c>
      <c r="K23" s="105">
        <v>42.012</v>
      </c>
      <c r="L23" s="105">
        <v>41.786699630000001</v>
      </c>
      <c r="M23" s="105">
        <v>41.929000000000002</v>
      </c>
      <c r="N23" s="105">
        <v>42.021999999999998</v>
      </c>
      <c r="O23" s="267">
        <f t="shared" ref="O23" si="7">SUM(C23:N23)</f>
        <v>523.71469963000004</v>
      </c>
      <c r="P23" s="30"/>
    </row>
    <row r="24" spans="1:16" ht="11.1" customHeight="1" x14ac:dyDescent="0.2">
      <c r="A24" s="69"/>
      <c r="B24" s="70">
        <v>2025</v>
      </c>
      <c r="C24" s="105">
        <v>42.246052769999999</v>
      </c>
      <c r="D24" s="2">
        <v>43.502239549999999</v>
      </c>
      <c r="E24" s="105">
        <v>42.399000000000001</v>
      </c>
      <c r="F24" s="105">
        <v>41.898299999999999</v>
      </c>
      <c r="G24" s="105"/>
      <c r="H24" s="105"/>
      <c r="I24" s="105"/>
      <c r="J24" s="105"/>
      <c r="K24" s="105"/>
      <c r="L24" s="105"/>
      <c r="M24" s="105"/>
      <c r="N24" s="105"/>
      <c r="O24" s="267"/>
      <c r="P24" s="30"/>
    </row>
    <row r="25" spans="1:16" ht="11.1" customHeight="1" x14ac:dyDescent="0.2">
      <c r="A25" s="69" t="s">
        <v>40</v>
      </c>
      <c r="B25" s="70">
        <v>2024</v>
      </c>
      <c r="C25" s="105">
        <v>86.813000000000002</v>
      </c>
      <c r="D25" s="105">
        <v>82.105000000000004</v>
      </c>
      <c r="E25" s="105">
        <v>85.300280779999994</v>
      </c>
      <c r="F25" s="105">
        <v>83.525999999999996</v>
      </c>
      <c r="G25" s="105">
        <v>85.201999999999998</v>
      </c>
      <c r="H25" s="105">
        <v>85.236000000000004</v>
      </c>
      <c r="I25" s="105">
        <v>91.629000000000005</v>
      </c>
      <c r="J25" s="105">
        <v>94.629000000000005</v>
      </c>
      <c r="K25" s="105">
        <v>105.94499999999999</v>
      </c>
      <c r="L25" s="105">
        <v>105.148489325</v>
      </c>
      <c r="M25" s="105">
        <v>104.508</v>
      </c>
      <c r="N25" s="105">
        <v>105.137</v>
      </c>
      <c r="O25" s="267">
        <f t="shared" ref="O25" si="8">SUM(C25:N25)</f>
        <v>1115.178770105</v>
      </c>
      <c r="P25" s="30"/>
    </row>
    <row r="26" spans="1:16" ht="11.1" customHeight="1" x14ac:dyDescent="0.2">
      <c r="A26" s="69"/>
      <c r="B26" s="70">
        <v>2025</v>
      </c>
      <c r="C26" s="105">
        <v>82.456999999999994</v>
      </c>
      <c r="D26" s="2">
        <v>81.789000000000001</v>
      </c>
      <c r="E26" s="105">
        <v>83.944999999999993</v>
      </c>
      <c r="F26" s="105">
        <v>81.408900000000003</v>
      </c>
      <c r="G26" s="105"/>
      <c r="H26" s="105"/>
      <c r="I26" s="105"/>
      <c r="J26" s="105"/>
      <c r="K26" s="105"/>
      <c r="L26" s="105"/>
      <c r="M26" s="105"/>
      <c r="N26" s="105"/>
      <c r="O26" s="267"/>
      <c r="P26" s="30"/>
    </row>
    <row r="27" spans="1:16" ht="11.1" customHeight="1" x14ac:dyDescent="0.2">
      <c r="A27" s="69" t="s">
        <v>39</v>
      </c>
      <c r="B27" s="70">
        <v>2024</v>
      </c>
      <c r="C27" s="107">
        <v>17692.274000000001</v>
      </c>
      <c r="D27" s="107">
        <v>17126.368999999999</v>
      </c>
      <c r="E27" s="107">
        <v>17977.939663555</v>
      </c>
      <c r="F27" s="107">
        <v>17622.8452</v>
      </c>
      <c r="G27" s="107">
        <v>18259.587</v>
      </c>
      <c r="H27" s="107">
        <v>18350.282999999999</v>
      </c>
      <c r="I27" s="107">
        <v>18472.287</v>
      </c>
      <c r="J27" s="107">
        <v>17970.422999999999</v>
      </c>
      <c r="K27" s="107">
        <v>17997.848000000002</v>
      </c>
      <c r="L27" s="107">
        <v>17840.8967384721</v>
      </c>
      <c r="M27" s="107">
        <v>17267.417977196801</v>
      </c>
      <c r="N27" s="107">
        <v>17128.405500000001</v>
      </c>
      <c r="O27" s="267">
        <f t="shared" ref="O27" si="9">SUM(C27:N27)</f>
        <v>213706.57607922389</v>
      </c>
      <c r="P27" s="30"/>
    </row>
    <row r="28" spans="1:16" ht="11.1" customHeight="1" x14ac:dyDescent="0.2">
      <c r="A28" s="69"/>
      <c r="B28" s="70">
        <v>2025</v>
      </c>
      <c r="C28" s="107">
        <v>17894.640675379502</v>
      </c>
      <c r="D28" s="2">
        <v>17195.457577542598</v>
      </c>
      <c r="E28" s="105">
        <v>17054.465</v>
      </c>
      <c r="F28" s="105">
        <v>17296.421200000001</v>
      </c>
      <c r="G28" s="105"/>
      <c r="H28" s="105"/>
      <c r="I28" s="105"/>
      <c r="J28" s="105"/>
      <c r="K28" s="105"/>
      <c r="L28" s="105"/>
      <c r="M28" s="105"/>
      <c r="N28" s="105"/>
      <c r="O28" s="267"/>
      <c r="P28" s="30"/>
    </row>
    <row r="29" spans="1:16" ht="11.1" customHeight="1" x14ac:dyDescent="0.2">
      <c r="A29" s="69" t="s">
        <v>17</v>
      </c>
      <c r="B29" s="70">
        <v>2024</v>
      </c>
      <c r="C29" s="105">
        <v>84.186000000000007</v>
      </c>
      <c r="D29" s="105">
        <v>77.274000000000001</v>
      </c>
      <c r="E29" s="105">
        <v>89.779818635999987</v>
      </c>
      <c r="F29" s="105">
        <v>80.631</v>
      </c>
      <c r="G29" s="105">
        <v>86.564999999999998</v>
      </c>
      <c r="H29" s="105">
        <v>87.382999999999996</v>
      </c>
      <c r="I29" s="105">
        <v>85.519000000000005</v>
      </c>
      <c r="J29" s="105">
        <v>80.519000000000005</v>
      </c>
      <c r="K29" s="105">
        <v>75.075000000000003</v>
      </c>
      <c r="L29" s="105">
        <v>72.093153459999996</v>
      </c>
      <c r="M29" s="105">
        <v>61.728000000000002</v>
      </c>
      <c r="N29" s="105">
        <v>65.975999999999999</v>
      </c>
      <c r="O29" s="267">
        <f t="shared" ref="O29" si="10">SUM(C29:N29)</f>
        <v>946.72897209600001</v>
      </c>
      <c r="P29" s="30"/>
    </row>
    <row r="30" spans="1:16" ht="11.1" customHeight="1" x14ac:dyDescent="0.2">
      <c r="A30" s="69"/>
      <c r="B30" s="70">
        <v>2025</v>
      </c>
      <c r="C30" s="105">
        <v>82.263000000000005</v>
      </c>
      <c r="D30" s="2">
        <v>76.067939999999993</v>
      </c>
      <c r="E30" s="105">
        <v>86.480999999999995</v>
      </c>
      <c r="F30" s="105">
        <v>78.683400000000006</v>
      </c>
      <c r="G30" s="105"/>
      <c r="H30" s="105"/>
      <c r="I30" s="105"/>
      <c r="J30" s="105"/>
      <c r="K30" s="105"/>
      <c r="L30" s="105"/>
      <c r="M30" s="105"/>
      <c r="N30" s="105"/>
      <c r="O30" s="267"/>
      <c r="P30" s="30"/>
    </row>
    <row r="31" spans="1:16" ht="11.1" customHeight="1" x14ac:dyDescent="0.2">
      <c r="A31" s="69" t="s">
        <v>31</v>
      </c>
      <c r="B31" s="70">
        <v>2024</v>
      </c>
      <c r="C31" s="105">
        <v>6990.4340000000002</v>
      </c>
      <c r="D31" s="105">
        <v>6826.2790000000005</v>
      </c>
      <c r="E31" s="105">
        <v>6752.9647975939997</v>
      </c>
      <c r="F31" s="105">
        <v>6493.4250000000002</v>
      </c>
      <c r="G31" s="105">
        <v>6874.3909999999996</v>
      </c>
      <c r="H31" s="105">
        <v>6821.9790000000003</v>
      </c>
      <c r="I31" s="105">
        <v>6736.085</v>
      </c>
      <c r="J31" s="105">
        <v>7186.085</v>
      </c>
      <c r="K31" s="105">
        <v>6896.085</v>
      </c>
      <c r="L31" s="105">
        <v>7220.0302276379998</v>
      </c>
      <c r="M31" s="105">
        <v>7713.3890000000001</v>
      </c>
      <c r="N31" s="105">
        <v>7889.5039999999999</v>
      </c>
      <c r="O31" s="267">
        <f t="shared" ref="O31" si="11">SUM(C31:N31)</f>
        <v>84400.651025231986</v>
      </c>
      <c r="P31" s="30"/>
    </row>
    <row r="32" spans="1:16" ht="11.1" customHeight="1" x14ac:dyDescent="0.2">
      <c r="A32" s="69"/>
      <c r="B32" s="70">
        <v>2025</v>
      </c>
      <c r="C32" s="105">
        <v>7031.8391664649998</v>
      </c>
      <c r="D32" s="2">
        <v>6909.4314991083402</v>
      </c>
      <c r="E32" s="105">
        <v>6796.8320000000003</v>
      </c>
      <c r="F32" s="105">
        <v>6755.4224999999997</v>
      </c>
      <c r="G32" s="105"/>
      <c r="H32" s="105"/>
      <c r="I32" s="105"/>
      <c r="J32" s="105"/>
      <c r="K32" s="105"/>
      <c r="L32" s="105"/>
      <c r="M32" s="105"/>
      <c r="N32" s="105"/>
      <c r="O32" s="267"/>
      <c r="P32" s="30"/>
    </row>
    <row r="33" spans="1:16" ht="11.1" customHeight="1" x14ac:dyDescent="0.2">
      <c r="A33" s="69" t="s">
        <v>98</v>
      </c>
      <c r="B33" s="70">
        <v>2024</v>
      </c>
      <c r="C33" s="105">
        <v>594.149</v>
      </c>
      <c r="D33" s="105">
        <v>585.31799999999998</v>
      </c>
      <c r="E33" s="105">
        <v>576.67656035799996</v>
      </c>
      <c r="F33" s="105">
        <v>541.93799999999999</v>
      </c>
      <c r="G33" s="105">
        <v>558.52099999999996</v>
      </c>
      <c r="H33" s="105">
        <v>597.94299999999998</v>
      </c>
      <c r="I33" s="105">
        <v>563.68600000000004</v>
      </c>
      <c r="J33" s="105">
        <v>533.68600000000004</v>
      </c>
      <c r="K33" s="105">
        <v>545.68600000000004</v>
      </c>
      <c r="L33" s="105">
        <v>566.00782749799998</v>
      </c>
      <c r="M33" s="105">
        <v>548.73699999999997</v>
      </c>
      <c r="N33" s="105">
        <v>655.98099999999999</v>
      </c>
      <c r="O33" s="267">
        <f t="shared" ref="O33" si="12">SUM(C33:N33)</f>
        <v>6868.3293878559998</v>
      </c>
      <c r="P33" s="30"/>
    </row>
    <row r="34" spans="1:16" ht="11.1" customHeight="1" x14ac:dyDescent="0.2">
      <c r="A34" s="69"/>
      <c r="B34" s="70">
        <v>2025</v>
      </c>
      <c r="C34" s="105">
        <v>574.05483217999995</v>
      </c>
      <c r="D34" s="2">
        <v>582.59432855394095</v>
      </c>
      <c r="E34" s="105">
        <v>565.88300000000004</v>
      </c>
      <c r="F34" s="105">
        <v>518.36270000000002</v>
      </c>
      <c r="G34" s="105"/>
      <c r="H34" s="105"/>
      <c r="I34" s="105"/>
      <c r="J34" s="105"/>
      <c r="K34" s="105"/>
      <c r="L34" s="105"/>
      <c r="M34" s="105"/>
      <c r="N34" s="105"/>
      <c r="O34" s="267"/>
      <c r="P34" s="30"/>
    </row>
    <row r="35" spans="1:16" ht="11.1" customHeight="1" x14ac:dyDescent="0.2">
      <c r="A35" s="69" t="s">
        <v>16</v>
      </c>
      <c r="B35" s="70">
        <v>2024</v>
      </c>
      <c r="C35" s="105">
        <v>8605.4135000000006</v>
      </c>
      <c r="D35" s="105">
        <v>9113.3528999999999</v>
      </c>
      <c r="E35" s="105">
        <v>8236.9376194549986</v>
      </c>
      <c r="F35" s="105">
        <v>8341.8256000000001</v>
      </c>
      <c r="G35" s="105">
        <v>8452.9979999999996</v>
      </c>
      <c r="H35" s="105">
        <v>8129.982</v>
      </c>
      <c r="I35" s="105">
        <v>7991.1654999999992</v>
      </c>
      <c r="J35" s="105">
        <v>8248.6683000000012</v>
      </c>
      <c r="K35" s="105">
        <v>8066.8946500000002</v>
      </c>
      <c r="L35" s="105">
        <v>8221.5347349830008</v>
      </c>
      <c r="M35" s="105">
        <v>8118.0553000000009</v>
      </c>
      <c r="N35" s="105">
        <v>7978.5472898859998</v>
      </c>
      <c r="O35" s="267">
        <f t="shared" ref="O35" si="13">SUM(C35:N35)</f>
        <v>99505.375394324015</v>
      </c>
      <c r="P35" s="30"/>
    </row>
    <row r="36" spans="1:16" ht="11.1" customHeight="1" x14ac:dyDescent="0.2">
      <c r="A36" s="69"/>
      <c r="B36" s="70">
        <v>2025</v>
      </c>
      <c r="C36" s="105">
        <v>8738.2581905780007</v>
      </c>
      <c r="D36" s="2">
        <v>9183.7983894271001</v>
      </c>
      <c r="E36" s="105">
        <v>9262.5789999999997</v>
      </c>
      <c r="F36" s="105">
        <v>8768.9413000000004</v>
      </c>
      <c r="G36" s="105"/>
      <c r="H36" s="105"/>
      <c r="I36" s="105"/>
      <c r="J36" s="105"/>
      <c r="K36" s="105"/>
      <c r="L36" s="105"/>
      <c r="M36" s="105"/>
      <c r="N36" s="105"/>
      <c r="O36" s="267"/>
      <c r="P36" s="30"/>
    </row>
    <row r="37" spans="1:16" ht="11.1" customHeight="1" x14ac:dyDescent="0.2">
      <c r="A37" s="69" t="s">
        <v>10</v>
      </c>
      <c r="B37" s="70">
        <v>2024</v>
      </c>
      <c r="C37" s="105">
        <v>3314.7044999999998</v>
      </c>
      <c r="D37" s="105">
        <v>3261.5066999999999</v>
      </c>
      <c r="E37" s="105">
        <v>3252.1745500000002</v>
      </c>
      <c r="F37" s="105">
        <v>3403.7175000000007</v>
      </c>
      <c r="G37" s="105">
        <v>3394.2069999999999</v>
      </c>
      <c r="H37" s="105">
        <v>3314.7750000000001</v>
      </c>
      <c r="I37" s="105">
        <v>3441.5175000000004</v>
      </c>
      <c r="J37" s="105">
        <v>3612.8599999999997</v>
      </c>
      <c r="K37" s="105">
        <v>3608.2753499999999</v>
      </c>
      <c r="L37" s="105">
        <v>3533.6692499999999</v>
      </c>
      <c r="M37" s="105">
        <v>3584.6057000000001</v>
      </c>
      <c r="N37" s="105">
        <v>3993.88175</v>
      </c>
      <c r="O37" s="267">
        <f t="shared" ref="O37" si="14">SUM(C37:N37)</f>
        <v>41715.894800000002</v>
      </c>
      <c r="P37" s="30"/>
    </row>
    <row r="38" spans="1:16" ht="11.1" customHeight="1" x14ac:dyDescent="0.2">
      <c r="A38" s="69"/>
      <c r="B38" s="70">
        <v>2025</v>
      </c>
      <c r="C38" s="105">
        <v>3314.7044999999998</v>
      </c>
      <c r="D38" s="2">
        <v>3264.5079999999998</v>
      </c>
      <c r="E38" s="105">
        <v>3255.6089999999999</v>
      </c>
      <c r="F38" s="105">
        <v>3250.4090000000001</v>
      </c>
      <c r="G38" s="105"/>
      <c r="H38" s="105"/>
      <c r="I38" s="105"/>
      <c r="J38" s="105"/>
      <c r="K38" s="105"/>
      <c r="L38" s="105"/>
      <c r="M38" s="105"/>
      <c r="N38" s="105"/>
      <c r="O38" s="267"/>
      <c r="P38" s="30"/>
    </row>
    <row r="39" spans="1:16" ht="11.1" customHeight="1" x14ac:dyDescent="0.2">
      <c r="A39" s="69" t="s">
        <v>62</v>
      </c>
      <c r="B39" s="70">
        <v>2024</v>
      </c>
      <c r="C39" s="105">
        <v>402.38499999999999</v>
      </c>
      <c r="D39" s="105">
        <v>399.75099999999998</v>
      </c>
      <c r="E39" s="105">
        <v>378.88806628600003</v>
      </c>
      <c r="F39" s="105">
        <v>356.041</v>
      </c>
      <c r="G39" s="105">
        <v>366.017</v>
      </c>
      <c r="H39" s="105">
        <v>340.74900000000002</v>
      </c>
      <c r="I39" s="105">
        <v>348.34100000000001</v>
      </c>
      <c r="J39" s="105">
        <v>378.34100000000001</v>
      </c>
      <c r="K39" s="105">
        <v>384.98099999999999</v>
      </c>
      <c r="L39" s="105">
        <v>395.07537770800002</v>
      </c>
      <c r="M39" s="105">
        <v>384.71300000000002</v>
      </c>
      <c r="N39" s="105">
        <v>390.85300000000001</v>
      </c>
      <c r="O39" s="267">
        <f t="shared" ref="O39" si="15">SUM(C39:N39)</f>
        <v>4526.1354439939996</v>
      </c>
      <c r="P39" s="30"/>
    </row>
    <row r="40" spans="1:16" ht="11.1" customHeight="1" x14ac:dyDescent="0.2">
      <c r="A40" s="69"/>
      <c r="B40" s="70">
        <v>2025</v>
      </c>
      <c r="C40" s="105">
        <v>398.964</v>
      </c>
      <c r="D40" s="2">
        <v>401.11399999999998</v>
      </c>
      <c r="E40" s="105">
        <v>380.327</v>
      </c>
      <c r="F40" s="105">
        <v>357.9846</v>
      </c>
      <c r="G40" s="105"/>
      <c r="H40" s="105"/>
      <c r="I40" s="105"/>
      <c r="J40" s="105"/>
      <c r="K40" s="105"/>
      <c r="L40" s="105"/>
      <c r="M40" s="105"/>
      <c r="N40" s="105"/>
      <c r="O40" s="267"/>
      <c r="P40" s="30"/>
    </row>
    <row r="41" spans="1:16" ht="11.1" customHeight="1" x14ac:dyDescent="0.2">
      <c r="A41" s="69" t="s">
        <v>63</v>
      </c>
      <c r="B41" s="70">
        <v>2024</v>
      </c>
      <c r="C41" s="105">
        <v>250.49600000000001</v>
      </c>
      <c r="D41" s="105">
        <v>251.99199999999999</v>
      </c>
      <c r="E41" s="105">
        <v>265.29340905999999</v>
      </c>
      <c r="F41" s="105">
        <v>269.85599999999999</v>
      </c>
      <c r="G41" s="105">
        <v>270.54599999999999</v>
      </c>
      <c r="H41" s="105">
        <v>310.096</v>
      </c>
      <c r="I41" s="105">
        <v>265.49299999999999</v>
      </c>
      <c r="J41" s="105">
        <v>274.49299999999999</v>
      </c>
      <c r="K41" s="105">
        <v>249.53800000000001</v>
      </c>
      <c r="L41" s="105">
        <v>210.98323834000001</v>
      </c>
      <c r="M41" s="105">
        <v>214.50299999999999</v>
      </c>
      <c r="N41" s="105">
        <v>200.06100000000001</v>
      </c>
      <c r="O41" s="267">
        <f t="shared" ref="O41" si="16">SUM(C41:N41)</f>
        <v>3033.3506474000001</v>
      </c>
      <c r="P41" s="30"/>
    </row>
    <row r="42" spans="1:16" ht="11.1" customHeight="1" x14ac:dyDescent="0.2">
      <c r="A42" s="69"/>
      <c r="B42" s="70">
        <v>2025</v>
      </c>
      <c r="C42" s="105">
        <v>245.40799999999999</v>
      </c>
      <c r="D42" s="2">
        <v>250.43064623076799</v>
      </c>
      <c r="E42" s="105">
        <v>261.517</v>
      </c>
      <c r="F42" s="105">
        <v>266.24259999999998</v>
      </c>
      <c r="G42" s="105"/>
      <c r="H42" s="105"/>
      <c r="I42" s="105"/>
      <c r="J42" s="105"/>
      <c r="K42" s="105"/>
      <c r="L42" s="105"/>
      <c r="M42" s="105"/>
      <c r="N42" s="105"/>
      <c r="O42" s="267"/>
      <c r="P42" s="30"/>
    </row>
    <row r="43" spans="1:16" ht="11.1" customHeight="1" x14ac:dyDescent="0.2">
      <c r="A43" s="69" t="s">
        <v>20</v>
      </c>
      <c r="B43" s="70">
        <v>2024</v>
      </c>
      <c r="C43" s="105">
        <v>25.843</v>
      </c>
      <c r="D43" s="105">
        <v>22.803999999999998</v>
      </c>
      <c r="E43" s="105">
        <v>27.129594560000001</v>
      </c>
      <c r="F43" s="105">
        <v>23.3931</v>
      </c>
      <c r="G43" s="105">
        <v>25.036999999999999</v>
      </c>
      <c r="H43" s="105">
        <v>21.616</v>
      </c>
      <c r="I43" s="105">
        <v>22.087</v>
      </c>
      <c r="J43" s="105">
        <v>23.085999999999999</v>
      </c>
      <c r="K43" s="105">
        <v>26.573</v>
      </c>
      <c r="L43" s="105">
        <v>29.74559575</v>
      </c>
      <c r="M43" s="105">
        <v>24.966999999999999</v>
      </c>
      <c r="N43" s="105">
        <v>22.455500000000001</v>
      </c>
      <c r="O43" s="267">
        <f t="shared" ref="O43" si="17">SUM(C43:N43)</f>
        <v>294.73679031000006</v>
      </c>
      <c r="P43" s="30"/>
    </row>
    <row r="44" spans="1:16" ht="11.1" customHeight="1" x14ac:dyDescent="0.2">
      <c r="A44" s="69"/>
      <c r="B44" s="70">
        <v>2025</v>
      </c>
      <c r="C44" s="105">
        <v>24.813535219999999</v>
      </c>
      <c r="D44" s="2">
        <v>21.815996860249001</v>
      </c>
      <c r="E44" s="105">
        <v>25.986999999999998</v>
      </c>
      <c r="F44" s="105">
        <v>23.6601</v>
      </c>
      <c r="G44" s="105"/>
      <c r="H44" s="105"/>
      <c r="I44" s="105"/>
      <c r="J44" s="105"/>
      <c r="K44" s="105"/>
      <c r="L44" s="105"/>
      <c r="M44" s="105"/>
      <c r="N44" s="105"/>
      <c r="O44" s="267"/>
      <c r="P44" s="30"/>
    </row>
    <row r="45" spans="1:16" ht="11.1" customHeight="1" x14ac:dyDescent="0.2">
      <c r="A45" s="69" t="s">
        <v>41</v>
      </c>
      <c r="B45" s="70">
        <v>2024</v>
      </c>
      <c r="C45" s="105">
        <v>9.5359999999999996</v>
      </c>
      <c r="D45" s="105">
        <v>8.9429999999999996</v>
      </c>
      <c r="E45" s="105">
        <v>9.8620000000000001</v>
      </c>
      <c r="F45" s="105">
        <v>10.8285</v>
      </c>
      <c r="G45" s="105">
        <v>11.1557</v>
      </c>
      <c r="H45" s="105">
        <v>11.276999999999999</v>
      </c>
      <c r="I45" s="105">
        <v>12.734</v>
      </c>
      <c r="J45" s="105">
        <v>12.866</v>
      </c>
      <c r="K45" s="105">
        <v>11.962</v>
      </c>
      <c r="L45" s="105">
        <v>11.949572</v>
      </c>
      <c r="M45" s="105">
        <v>11.159000000000001</v>
      </c>
      <c r="N45" s="105">
        <v>12.737</v>
      </c>
      <c r="O45" s="267">
        <f t="shared" ref="O45" si="18">SUM(C45:N45)</f>
        <v>135.009772</v>
      </c>
      <c r="P45" s="30"/>
    </row>
    <row r="46" spans="1:16" ht="11.1" customHeight="1" x14ac:dyDescent="0.2">
      <c r="A46" s="69"/>
      <c r="B46" s="70">
        <v>2025</v>
      </c>
      <c r="C46" s="105">
        <v>9.4420000000000002</v>
      </c>
      <c r="D46" s="2">
        <v>8.6968750000000004</v>
      </c>
      <c r="E46" s="105">
        <v>9.6679300000000001</v>
      </c>
      <c r="F46" s="105">
        <v>10.5343</v>
      </c>
      <c r="G46" s="105"/>
      <c r="H46" s="105"/>
      <c r="I46" s="105"/>
      <c r="J46" s="105"/>
      <c r="K46" s="105"/>
      <c r="L46" s="105"/>
      <c r="M46" s="105"/>
      <c r="N46" s="105"/>
      <c r="O46" s="267"/>
      <c r="P46" s="30"/>
    </row>
    <row r="47" spans="1:16" ht="11.1" customHeight="1" x14ac:dyDescent="0.2">
      <c r="A47" s="69" t="s">
        <v>30</v>
      </c>
      <c r="B47" s="70">
        <v>2024</v>
      </c>
      <c r="C47" s="105">
        <v>426.02699999999999</v>
      </c>
      <c r="D47" s="105">
        <v>400.904</v>
      </c>
      <c r="E47" s="105">
        <v>358.428</v>
      </c>
      <c r="F47" s="105">
        <v>327.94200000000001</v>
      </c>
      <c r="G47" s="105">
        <v>323.459</v>
      </c>
      <c r="H47" s="105">
        <v>320.56099999999998</v>
      </c>
      <c r="I47" s="105">
        <v>345.33600000000001</v>
      </c>
      <c r="J47" s="105">
        <v>508.33600000000001</v>
      </c>
      <c r="K47" s="105">
        <v>361.33600000000001</v>
      </c>
      <c r="L47" s="105">
        <v>385.57780915799998</v>
      </c>
      <c r="M47" s="105">
        <v>421.608</v>
      </c>
      <c r="N47" s="105">
        <v>391.42099999999999</v>
      </c>
      <c r="O47" s="267">
        <f t="shared" ref="O47" si="19">SUM(C47:N47)</f>
        <v>4570.9358091580007</v>
      </c>
      <c r="P47" s="30"/>
    </row>
    <row r="48" spans="1:16" ht="11.1" customHeight="1" x14ac:dyDescent="0.2">
      <c r="A48" s="69"/>
      <c r="B48" s="70">
        <v>2025</v>
      </c>
      <c r="C48" s="105">
        <v>420.13200000000001</v>
      </c>
      <c r="D48" s="2">
        <v>402.51024177612499</v>
      </c>
      <c r="E48" s="105">
        <v>359.08699999999999</v>
      </c>
      <c r="F48" s="105">
        <v>328.86090000000002</v>
      </c>
      <c r="G48" s="105"/>
      <c r="H48" s="105"/>
      <c r="I48" s="105"/>
      <c r="J48" s="105"/>
      <c r="K48" s="105"/>
      <c r="L48" s="105"/>
      <c r="M48" s="105"/>
      <c r="N48" s="105"/>
      <c r="O48" s="267"/>
      <c r="P48" s="30"/>
    </row>
    <row r="49" spans="1:16" ht="11.1" customHeight="1" x14ac:dyDescent="0.2">
      <c r="A49" s="69" t="s">
        <v>34</v>
      </c>
      <c r="B49" s="70">
        <v>2024</v>
      </c>
      <c r="C49" s="105">
        <v>102.883</v>
      </c>
      <c r="D49" s="105">
        <v>105.904</v>
      </c>
      <c r="E49" s="105">
        <v>122.288715657</v>
      </c>
      <c r="F49" s="105">
        <v>129.62200000000001</v>
      </c>
      <c r="G49" s="105">
        <v>130.19200000000001</v>
      </c>
      <c r="H49" s="105">
        <v>142.345</v>
      </c>
      <c r="I49" s="105">
        <v>140.72399999999999</v>
      </c>
      <c r="J49" s="105">
        <v>132.72399999999999</v>
      </c>
      <c r="K49" s="105">
        <v>124.23399999999999</v>
      </c>
      <c r="L49" s="105">
        <v>118.65112369000001</v>
      </c>
      <c r="M49" s="105">
        <v>117.334</v>
      </c>
      <c r="N49" s="105">
        <v>110.922</v>
      </c>
      <c r="O49" s="267">
        <f t="shared" ref="O49" si="20">SUM(C49:N49)</f>
        <v>1477.8238393470001</v>
      </c>
      <c r="P49" s="30"/>
    </row>
    <row r="50" spans="1:16" ht="11.1" customHeight="1" x14ac:dyDescent="0.2">
      <c r="A50" s="69"/>
      <c r="B50" s="70">
        <v>2025</v>
      </c>
      <c r="C50" s="105">
        <v>100.913</v>
      </c>
      <c r="D50" s="2">
        <v>101.84092080000001</v>
      </c>
      <c r="E50" s="105">
        <v>119.383</v>
      </c>
      <c r="F50" s="105">
        <v>122.9306</v>
      </c>
      <c r="G50" s="105"/>
      <c r="H50" s="105"/>
      <c r="I50" s="105"/>
      <c r="J50" s="105"/>
      <c r="K50" s="105"/>
      <c r="L50" s="105"/>
      <c r="M50" s="105"/>
      <c r="N50" s="105"/>
      <c r="O50" s="267"/>
      <c r="P50" s="30"/>
    </row>
    <row r="51" spans="1:16" ht="11.1" customHeight="1" x14ac:dyDescent="0.2">
      <c r="A51" s="69" t="s">
        <v>35</v>
      </c>
      <c r="B51" s="70">
        <v>2024</v>
      </c>
      <c r="C51" s="105">
        <v>1190.414</v>
      </c>
      <c r="D51" s="105">
        <v>1050.1220000000001</v>
      </c>
      <c r="E51" s="105">
        <v>1185.5693335589999</v>
      </c>
      <c r="F51" s="105">
        <v>1203.982</v>
      </c>
      <c r="G51" s="105">
        <v>1105.056</v>
      </c>
      <c r="H51" s="105">
        <v>990.41300000000001</v>
      </c>
      <c r="I51" s="105">
        <v>1050.694</v>
      </c>
      <c r="J51" s="105">
        <v>1145.694</v>
      </c>
      <c r="K51" s="105">
        <v>1201.617</v>
      </c>
      <c r="L51" s="105">
        <v>1191.6497393249999</v>
      </c>
      <c r="M51" s="105">
        <v>1205.1479999999999</v>
      </c>
      <c r="N51" s="105">
        <v>1230.174</v>
      </c>
      <c r="O51" s="267">
        <f t="shared" ref="O51" si="21">SUM(C51:N51)</f>
        <v>13750.533072883998</v>
      </c>
      <c r="P51" s="30"/>
    </row>
    <row r="52" spans="1:16" ht="11.1" customHeight="1" x14ac:dyDescent="0.2">
      <c r="A52" s="69"/>
      <c r="B52" s="70">
        <v>2025</v>
      </c>
      <c r="C52" s="105">
        <v>1198.6780000000001</v>
      </c>
      <c r="D52" s="2">
        <v>1051.984856911</v>
      </c>
      <c r="E52" s="105">
        <v>1191.798</v>
      </c>
      <c r="F52" s="105">
        <v>1230.8583000000001</v>
      </c>
      <c r="G52" s="105"/>
      <c r="H52" s="105"/>
      <c r="I52" s="105"/>
      <c r="J52" s="105"/>
      <c r="K52" s="105"/>
      <c r="L52" s="105"/>
      <c r="M52" s="105"/>
      <c r="N52" s="105"/>
      <c r="O52" s="267"/>
      <c r="P52" s="30"/>
    </row>
    <row r="53" spans="1:16" ht="11.1" customHeight="1" x14ac:dyDescent="0.2">
      <c r="A53" s="69" t="s">
        <v>21</v>
      </c>
      <c r="B53" s="70">
        <v>2024</v>
      </c>
      <c r="C53" s="105">
        <v>394.53899999999999</v>
      </c>
      <c r="D53" s="105">
        <v>395.38400000000001</v>
      </c>
      <c r="E53" s="105">
        <v>419.71234871799999</v>
      </c>
      <c r="F53" s="105">
        <v>435.56900000000002</v>
      </c>
      <c r="G53" s="105">
        <v>406.84100000000001</v>
      </c>
      <c r="H53" s="105">
        <v>410.548</v>
      </c>
      <c r="I53" s="105">
        <v>420.42500000000001</v>
      </c>
      <c r="J53" s="105">
        <v>431.42500000000001</v>
      </c>
      <c r="K53" s="105">
        <v>408.24599999999998</v>
      </c>
      <c r="L53" s="105">
        <v>410.85866980999998</v>
      </c>
      <c r="M53" s="105">
        <v>359.846</v>
      </c>
      <c r="N53" s="105">
        <v>371.01299618700006</v>
      </c>
      <c r="O53" s="267">
        <f t="shared" ref="O53" si="22">SUM(C53:N53)</f>
        <v>4864.4070147150005</v>
      </c>
      <c r="P53" s="30"/>
    </row>
    <row r="54" spans="1:16" ht="11.1" customHeight="1" x14ac:dyDescent="0.2">
      <c r="A54" s="69"/>
      <c r="B54" s="70">
        <v>2025</v>
      </c>
      <c r="C54" s="105">
        <v>392.572</v>
      </c>
      <c r="D54" s="2">
        <v>392.81700000000001</v>
      </c>
      <c r="E54" s="105">
        <v>417.83499999999998</v>
      </c>
      <c r="F54" s="105">
        <v>406.69042999999999</v>
      </c>
      <c r="G54" s="105"/>
      <c r="H54" s="105"/>
      <c r="I54" s="105"/>
      <c r="J54" s="105"/>
      <c r="K54" s="105"/>
      <c r="L54" s="105"/>
      <c r="M54" s="105"/>
      <c r="N54" s="105"/>
      <c r="O54" s="267"/>
      <c r="P54" s="30"/>
    </row>
    <row r="55" spans="1:16" ht="11.1" customHeight="1" x14ac:dyDescent="0.2">
      <c r="A55" s="76" t="s">
        <v>29</v>
      </c>
      <c r="B55" s="70">
        <v>2024</v>
      </c>
      <c r="C55" s="105">
        <v>6.859</v>
      </c>
      <c r="D55" s="105">
        <v>5.8148</v>
      </c>
      <c r="E55" s="105">
        <v>6.0986000000000002</v>
      </c>
      <c r="F55" s="105">
        <v>6.3710000000000004</v>
      </c>
      <c r="G55" s="105">
        <v>6.7619999999999996</v>
      </c>
      <c r="H55" s="105">
        <v>9.4429999999999996</v>
      </c>
      <c r="I55" s="105">
        <v>7.976</v>
      </c>
      <c r="J55" s="105">
        <v>7.8979999999999997</v>
      </c>
      <c r="K55" s="105">
        <v>8.2769999999999992</v>
      </c>
      <c r="L55" s="105">
        <v>8.2518562800000002</v>
      </c>
      <c r="M55" s="105">
        <v>7.4189999999999996</v>
      </c>
      <c r="N55" s="105">
        <v>8.1679999999999993</v>
      </c>
      <c r="O55" s="267">
        <f t="shared" ref="O55" si="23">SUM(C55:N55)</f>
        <v>89.338256279999996</v>
      </c>
      <c r="P55" s="30"/>
    </row>
    <row r="56" spans="1:16" ht="11.1" customHeight="1" x14ac:dyDescent="0.2">
      <c r="A56" s="76"/>
      <c r="B56" s="70">
        <v>2025</v>
      </c>
      <c r="C56" s="105">
        <v>6.7660999999999998</v>
      </c>
      <c r="D56" s="2">
        <v>5.7855060519999997</v>
      </c>
      <c r="E56" s="105">
        <v>6.0434999999999999</v>
      </c>
      <c r="F56" s="105">
        <v>6.5669000000000004</v>
      </c>
      <c r="G56" s="105"/>
      <c r="H56" s="105"/>
      <c r="I56" s="105"/>
      <c r="J56" s="105"/>
      <c r="K56" s="105"/>
      <c r="L56" s="105"/>
      <c r="M56" s="105"/>
      <c r="N56" s="105"/>
      <c r="O56" s="267"/>
      <c r="P56" s="30"/>
    </row>
    <row r="57" spans="1:16" ht="11.1" customHeight="1" x14ac:dyDescent="0.2">
      <c r="A57" s="69" t="s">
        <v>144</v>
      </c>
      <c r="B57" s="70">
        <v>2024</v>
      </c>
      <c r="C57" s="105">
        <v>290.81799999999998</v>
      </c>
      <c r="D57" s="105">
        <v>280.05399999999997</v>
      </c>
      <c r="E57" s="105">
        <v>267.6173354</v>
      </c>
      <c r="F57" s="105">
        <v>269.20800000000003</v>
      </c>
      <c r="G57" s="105">
        <v>256.89800000000002</v>
      </c>
      <c r="H57" s="105">
        <v>258.12599999999998</v>
      </c>
      <c r="I57" s="105">
        <v>270.71300000000002</v>
      </c>
      <c r="J57" s="105">
        <v>275.71379999999999</v>
      </c>
      <c r="K57" s="105">
        <v>301.178</v>
      </c>
      <c r="L57" s="105">
        <v>268.08182514399999</v>
      </c>
      <c r="M57" s="105">
        <v>240.768</v>
      </c>
      <c r="N57" s="105">
        <v>242.83500000000001</v>
      </c>
      <c r="O57" s="267">
        <f t="shared" ref="O57" si="24">SUM(C57:N57)</f>
        <v>3222.0109605439998</v>
      </c>
      <c r="P57" s="30"/>
    </row>
    <row r="58" spans="1:16" ht="11.1" customHeight="1" x14ac:dyDescent="0.2">
      <c r="A58" s="77"/>
      <c r="B58" s="78">
        <v>2025</v>
      </c>
      <c r="C58" s="105">
        <v>288.91300000000001</v>
      </c>
      <c r="D58" s="106">
        <v>282.68799999999999</v>
      </c>
      <c r="E58" s="106">
        <v>270.20569999999998</v>
      </c>
      <c r="F58" s="106">
        <v>271.55779999999999</v>
      </c>
      <c r="G58" s="106"/>
      <c r="H58" s="106"/>
      <c r="I58" s="106"/>
      <c r="J58" s="106"/>
      <c r="K58" s="106"/>
      <c r="L58" s="106"/>
      <c r="M58" s="106"/>
      <c r="N58" s="106"/>
      <c r="O58" s="267"/>
      <c r="P58" s="30"/>
    </row>
    <row r="59" spans="1:16" ht="9" customHeight="1" x14ac:dyDescent="0.3">
      <c r="A59" s="4" t="s">
        <v>150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185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5" t="s">
        <v>186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7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FT12801 EFT8705 EFT4609 EFT13057:EFT14337 EFT8961:EFT10497 EFT2817:EFT4353 EFT4865:EFT6401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P66"/>
  <sheetViews>
    <sheetView showGridLines="0" topLeftCell="A40" zoomScaleNormal="100" workbookViewId="0">
      <selection activeCell="F6" sqref="F6"/>
    </sheetView>
  </sheetViews>
  <sheetFormatPr baseColWidth="10" defaultColWidth="5.109375" defaultRowHeight="12" customHeight="1" x14ac:dyDescent="0.2"/>
  <cols>
    <col min="1" max="1" width="8.5546875" style="31" customWidth="1"/>
    <col min="2" max="2" width="3.44140625" style="31" customWidth="1"/>
    <col min="3" max="14" width="5.88671875" style="31" bestFit="1" customWidth="1"/>
    <col min="15" max="15" width="5.6640625" style="31" customWidth="1"/>
    <col min="16" max="16384" width="5.109375" style="31"/>
  </cols>
  <sheetData>
    <row r="1" spans="1:16" ht="20.25" customHeight="1" x14ac:dyDescent="0.25">
      <c r="A1" s="29" t="s">
        <v>222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">
      <c r="A2" s="32" t="s">
        <v>22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68"/>
    </row>
    <row r="5" spans="1:16" ht="12.95" customHeight="1" x14ac:dyDescent="0.2">
      <c r="A5" s="355" t="s">
        <v>25</v>
      </c>
      <c r="B5" s="265">
        <v>2024</v>
      </c>
      <c r="C5" s="266">
        <v>28029624</v>
      </c>
      <c r="D5" s="266">
        <v>28136083</v>
      </c>
      <c r="E5" s="266">
        <v>28057883</v>
      </c>
      <c r="F5" s="266">
        <v>28137450</v>
      </c>
      <c r="G5" s="266">
        <v>27751823</v>
      </c>
      <c r="H5" s="266">
        <v>27795964</v>
      </c>
      <c r="I5" s="266">
        <v>27575150</v>
      </c>
      <c r="J5" s="266">
        <v>27595192</v>
      </c>
      <c r="K5" s="266">
        <v>27653263</v>
      </c>
      <c r="L5" s="266">
        <v>27622964</v>
      </c>
      <c r="M5" s="266">
        <v>27443700</v>
      </c>
      <c r="N5" s="266">
        <v>27448431</v>
      </c>
      <c r="O5" s="267">
        <f>AVERAGE(C5:N5)</f>
        <v>27770627.25</v>
      </c>
      <c r="P5" s="30"/>
    </row>
    <row r="6" spans="1:16" ht="12.95" customHeight="1" x14ac:dyDescent="0.2">
      <c r="A6" s="356"/>
      <c r="B6" s="268" t="s">
        <v>190</v>
      </c>
      <c r="C6" s="269">
        <v>28379257</v>
      </c>
      <c r="D6" s="269">
        <v>28391987</v>
      </c>
      <c r="E6" s="269">
        <v>28396174</v>
      </c>
      <c r="F6" s="269">
        <v>26838115</v>
      </c>
      <c r="G6" s="269"/>
      <c r="H6" s="269"/>
      <c r="I6" s="269"/>
      <c r="J6" s="269"/>
      <c r="K6" s="269"/>
      <c r="L6" s="269"/>
      <c r="M6" s="269"/>
      <c r="N6" s="269"/>
      <c r="O6" s="270"/>
      <c r="P6" s="30"/>
    </row>
    <row r="7" spans="1:16" ht="11.1" customHeight="1" x14ac:dyDescent="0.2">
      <c r="A7" s="69" t="s">
        <v>3</v>
      </c>
      <c r="B7" s="70">
        <v>2024</v>
      </c>
      <c r="C7" s="105">
        <v>109522</v>
      </c>
      <c r="D7" s="105">
        <v>114088</v>
      </c>
      <c r="E7" s="105">
        <v>114155</v>
      </c>
      <c r="F7" s="105">
        <v>117591.7488</v>
      </c>
      <c r="G7" s="105">
        <v>113410</v>
      </c>
      <c r="H7" s="105">
        <v>114778</v>
      </c>
      <c r="I7" s="105">
        <v>114043</v>
      </c>
      <c r="J7" s="105">
        <v>113043</v>
      </c>
      <c r="K7" s="105">
        <v>104880</v>
      </c>
      <c r="L7" s="105">
        <v>103081</v>
      </c>
      <c r="M7" s="105">
        <v>102205</v>
      </c>
      <c r="N7" s="105">
        <v>100648</v>
      </c>
      <c r="O7" s="267">
        <f>AVERAGE(C7:N7)</f>
        <v>110120.39573333332</v>
      </c>
      <c r="P7" s="30"/>
    </row>
    <row r="8" spans="1:16" ht="11.1" customHeight="1" x14ac:dyDescent="0.2">
      <c r="A8" s="69"/>
      <c r="B8" s="70">
        <v>2025</v>
      </c>
      <c r="C8" s="105">
        <v>100815</v>
      </c>
      <c r="D8" s="2">
        <v>103199</v>
      </c>
      <c r="E8" s="105">
        <v>103657</v>
      </c>
      <c r="F8" s="105">
        <v>101383</v>
      </c>
      <c r="G8" s="105"/>
      <c r="H8" s="105"/>
      <c r="I8" s="105"/>
      <c r="J8" s="105"/>
      <c r="K8" s="105"/>
      <c r="L8" s="105"/>
      <c r="M8" s="105"/>
      <c r="N8" s="105"/>
      <c r="O8" s="267"/>
      <c r="P8" s="30"/>
    </row>
    <row r="9" spans="1:16" ht="11.1" customHeight="1" x14ac:dyDescent="0.2">
      <c r="A9" s="69" t="s">
        <v>4</v>
      </c>
      <c r="B9" s="70">
        <v>2024</v>
      </c>
      <c r="C9" s="105">
        <v>107681</v>
      </c>
      <c r="D9" s="105">
        <v>105978</v>
      </c>
      <c r="E9" s="105">
        <v>105397</v>
      </c>
      <c r="F9" s="105">
        <v>113547.05975</v>
      </c>
      <c r="G9" s="105">
        <v>109196</v>
      </c>
      <c r="H9" s="105">
        <v>109358</v>
      </c>
      <c r="I9" s="105">
        <v>108145</v>
      </c>
      <c r="J9" s="105">
        <v>102145</v>
      </c>
      <c r="K9" s="105">
        <v>108929</v>
      </c>
      <c r="L9" s="105">
        <v>108980</v>
      </c>
      <c r="M9" s="105">
        <v>109934</v>
      </c>
      <c r="N9" s="105">
        <v>109064</v>
      </c>
      <c r="O9" s="267">
        <f t="shared" ref="O9" si="0">AVERAGE(C9:N9)</f>
        <v>108196.17164583334</v>
      </c>
      <c r="P9" s="30"/>
    </row>
    <row r="10" spans="1:16" ht="11.1" customHeight="1" x14ac:dyDescent="0.2">
      <c r="A10" s="69"/>
      <c r="B10" s="70">
        <v>2025</v>
      </c>
      <c r="C10" s="105">
        <v>137755</v>
      </c>
      <c r="D10" s="2">
        <v>146741</v>
      </c>
      <c r="E10" s="105">
        <v>138545</v>
      </c>
      <c r="F10" s="105">
        <v>134396</v>
      </c>
      <c r="G10" s="105"/>
      <c r="H10" s="105"/>
      <c r="I10" s="105"/>
      <c r="J10" s="105"/>
      <c r="K10" s="105"/>
      <c r="L10" s="105"/>
      <c r="M10" s="105"/>
      <c r="N10" s="105"/>
      <c r="O10" s="267"/>
      <c r="P10" s="30"/>
    </row>
    <row r="11" spans="1:16" ht="11.1" customHeight="1" x14ac:dyDescent="0.2">
      <c r="A11" s="73" t="s">
        <v>32</v>
      </c>
      <c r="B11" s="70">
        <v>2024</v>
      </c>
      <c r="C11" s="105">
        <v>38910</v>
      </c>
      <c r="D11" s="105">
        <v>43284</v>
      </c>
      <c r="E11" s="105">
        <v>43875</v>
      </c>
      <c r="F11" s="105">
        <v>44864.705499999996</v>
      </c>
      <c r="G11" s="105">
        <v>44384</v>
      </c>
      <c r="H11" s="105">
        <v>43070</v>
      </c>
      <c r="I11" s="105">
        <v>40254</v>
      </c>
      <c r="J11" s="105">
        <v>39006</v>
      </c>
      <c r="K11" s="105">
        <v>28819</v>
      </c>
      <c r="L11" s="105">
        <v>38418</v>
      </c>
      <c r="M11" s="105">
        <v>40098</v>
      </c>
      <c r="N11" s="105">
        <v>41077</v>
      </c>
      <c r="O11" s="267">
        <f t="shared" ref="O11" si="1">AVERAGE(C11:N11)</f>
        <v>40504.975458333334</v>
      </c>
      <c r="P11" s="30"/>
    </row>
    <row r="12" spans="1:16" ht="11.1" customHeight="1" x14ac:dyDescent="0.2">
      <c r="A12" s="73"/>
      <c r="B12" s="70">
        <v>2025</v>
      </c>
      <c r="C12" s="105">
        <v>38992</v>
      </c>
      <c r="D12" s="2">
        <v>38105</v>
      </c>
      <c r="E12" s="105">
        <v>38479</v>
      </c>
      <c r="F12" s="105">
        <v>39505</v>
      </c>
      <c r="G12" s="105"/>
      <c r="H12" s="105"/>
      <c r="I12" s="105"/>
      <c r="J12" s="105"/>
      <c r="K12" s="105"/>
      <c r="L12" s="105"/>
      <c r="M12" s="105"/>
      <c r="N12" s="105"/>
      <c r="O12" s="267"/>
      <c r="P12" s="30"/>
    </row>
    <row r="13" spans="1:16" ht="11.1" customHeight="1" x14ac:dyDescent="0.2">
      <c r="A13" s="69" t="s">
        <v>19</v>
      </c>
      <c r="B13" s="70">
        <v>2024</v>
      </c>
      <c r="C13" s="105">
        <v>1090142</v>
      </c>
      <c r="D13" s="105">
        <v>1065433</v>
      </c>
      <c r="E13" s="105">
        <v>1064929</v>
      </c>
      <c r="F13" s="105">
        <v>1098954.6949</v>
      </c>
      <c r="G13" s="105">
        <v>1090776</v>
      </c>
      <c r="H13" s="105">
        <v>1099678</v>
      </c>
      <c r="I13" s="105">
        <v>1085142</v>
      </c>
      <c r="J13" s="105">
        <v>1089367</v>
      </c>
      <c r="K13" s="105">
        <v>1069829</v>
      </c>
      <c r="L13" s="105">
        <v>1060377</v>
      </c>
      <c r="M13" s="105">
        <v>1087307</v>
      </c>
      <c r="N13" s="105">
        <v>1102530</v>
      </c>
      <c r="O13" s="267">
        <f t="shared" ref="O13" si="2">AVERAGE(C13:N13)</f>
        <v>1083705.3912416666</v>
      </c>
      <c r="P13" s="30"/>
    </row>
    <row r="14" spans="1:16" ht="11.1" customHeight="1" x14ac:dyDescent="0.2">
      <c r="A14" s="69"/>
      <c r="B14" s="70">
        <v>2025</v>
      </c>
      <c r="C14" s="105">
        <v>1001136</v>
      </c>
      <c r="D14" s="2">
        <v>1006810</v>
      </c>
      <c r="E14" s="105">
        <v>1009223</v>
      </c>
      <c r="F14" s="105">
        <v>1001922</v>
      </c>
      <c r="G14" s="105"/>
      <c r="H14" s="105"/>
      <c r="I14" s="105"/>
      <c r="J14" s="105"/>
      <c r="K14" s="105"/>
      <c r="L14" s="105"/>
      <c r="M14" s="105"/>
      <c r="N14" s="105"/>
      <c r="O14" s="267"/>
      <c r="P14" s="30"/>
    </row>
    <row r="15" spans="1:16" ht="11.1" customHeight="1" x14ac:dyDescent="0.2">
      <c r="A15" s="69" t="s">
        <v>141</v>
      </c>
      <c r="B15" s="70">
        <v>2024</v>
      </c>
      <c r="C15" s="105">
        <v>47142</v>
      </c>
      <c r="D15" s="105">
        <v>45115</v>
      </c>
      <c r="E15" s="105">
        <v>66427</v>
      </c>
      <c r="F15" s="105">
        <v>79975.082500000004</v>
      </c>
      <c r="G15" s="105">
        <v>89140</v>
      </c>
      <c r="H15" s="105">
        <v>88566</v>
      </c>
      <c r="I15" s="105">
        <v>87215</v>
      </c>
      <c r="J15" s="105">
        <v>88215</v>
      </c>
      <c r="K15" s="105">
        <v>55375</v>
      </c>
      <c r="L15" s="105">
        <v>59979</v>
      </c>
      <c r="M15" s="105">
        <v>58459</v>
      </c>
      <c r="N15" s="105">
        <v>58256</v>
      </c>
      <c r="O15" s="267">
        <f t="shared" ref="O15" si="3">AVERAGE(C15:N15)</f>
        <v>68655.340208333335</v>
      </c>
      <c r="P15" s="30"/>
    </row>
    <row r="16" spans="1:16" ht="11.1" customHeight="1" x14ac:dyDescent="0.2">
      <c r="A16" s="69"/>
      <c r="B16" s="70">
        <v>2025</v>
      </c>
      <c r="C16" s="105">
        <v>45377</v>
      </c>
      <c r="D16" s="2">
        <v>44168</v>
      </c>
      <c r="E16" s="105">
        <v>58891</v>
      </c>
      <c r="F16" s="105">
        <v>59449</v>
      </c>
      <c r="G16" s="105"/>
      <c r="H16" s="105"/>
      <c r="I16" s="105"/>
      <c r="J16" s="105"/>
      <c r="K16" s="105"/>
      <c r="L16" s="105"/>
      <c r="M16" s="105"/>
      <c r="N16" s="105"/>
      <c r="O16" s="267"/>
      <c r="P16" s="30"/>
    </row>
    <row r="17" spans="1:16" ht="11.1" customHeight="1" x14ac:dyDescent="0.2">
      <c r="A17" s="73" t="s">
        <v>0</v>
      </c>
      <c r="B17" s="70">
        <v>2024</v>
      </c>
      <c r="C17" s="105">
        <v>217964</v>
      </c>
      <c r="D17" s="105">
        <v>222000</v>
      </c>
      <c r="E17" s="105">
        <v>223255</v>
      </c>
      <c r="F17" s="105">
        <v>216809.05131000001</v>
      </c>
      <c r="G17" s="105">
        <v>220174</v>
      </c>
      <c r="H17" s="105">
        <v>219648</v>
      </c>
      <c r="I17" s="105">
        <v>221560</v>
      </c>
      <c r="J17" s="105">
        <v>220778</v>
      </c>
      <c r="K17" s="105">
        <v>220129</v>
      </c>
      <c r="L17" s="105">
        <v>219695</v>
      </c>
      <c r="M17" s="105">
        <v>217005</v>
      </c>
      <c r="N17" s="105">
        <v>217077</v>
      </c>
      <c r="O17" s="267">
        <f t="shared" ref="O17" si="4">AVERAGE(C17:N17)</f>
        <v>219674.50427583334</v>
      </c>
      <c r="P17" s="30"/>
    </row>
    <row r="18" spans="1:16" ht="11.1" customHeight="1" x14ac:dyDescent="0.2">
      <c r="A18" s="73"/>
      <c r="B18" s="70">
        <v>2025</v>
      </c>
      <c r="C18" s="105">
        <v>181829</v>
      </c>
      <c r="D18" s="2">
        <v>180578</v>
      </c>
      <c r="E18" s="105">
        <v>179646</v>
      </c>
      <c r="F18" s="105">
        <v>180980</v>
      </c>
      <c r="G18" s="105"/>
      <c r="H18" s="105"/>
      <c r="I18" s="105"/>
      <c r="J18" s="105"/>
      <c r="K18" s="105"/>
      <c r="L18" s="105"/>
      <c r="M18" s="105"/>
      <c r="N18" s="105"/>
      <c r="O18" s="267"/>
      <c r="P18" s="30"/>
    </row>
    <row r="19" spans="1:16" ht="11.1" customHeight="1" x14ac:dyDescent="0.2">
      <c r="A19" s="74" t="s">
        <v>15</v>
      </c>
      <c r="B19" s="70">
        <v>2024</v>
      </c>
      <c r="C19" s="105">
        <v>4664</v>
      </c>
      <c r="D19" s="105">
        <v>4548</v>
      </c>
      <c r="E19" s="105">
        <v>4597</v>
      </c>
      <c r="F19" s="105">
        <v>4589</v>
      </c>
      <c r="G19" s="105">
        <v>4528</v>
      </c>
      <c r="H19" s="105">
        <v>4147</v>
      </c>
      <c r="I19" s="105">
        <v>4573</v>
      </c>
      <c r="J19" s="105">
        <v>4557</v>
      </c>
      <c r="K19" s="105">
        <v>4538</v>
      </c>
      <c r="L19" s="105">
        <v>4573</v>
      </c>
      <c r="M19" s="105">
        <v>4578</v>
      </c>
      <c r="N19" s="105">
        <v>4597</v>
      </c>
      <c r="O19" s="267">
        <f t="shared" ref="O19" si="5">AVERAGE(C19:N19)</f>
        <v>4540.75</v>
      </c>
      <c r="P19" s="30"/>
    </row>
    <row r="20" spans="1:16" ht="11.1" customHeight="1" x14ac:dyDescent="0.2">
      <c r="A20" s="73"/>
      <c r="B20" s="70">
        <v>2025</v>
      </c>
      <c r="C20" s="105">
        <v>4564</v>
      </c>
      <c r="D20" s="2">
        <v>4540</v>
      </c>
      <c r="E20" s="105">
        <v>4490</v>
      </c>
      <c r="F20" s="105">
        <v>4568</v>
      </c>
      <c r="G20" s="105"/>
      <c r="H20" s="105"/>
      <c r="I20" s="105"/>
      <c r="J20" s="105"/>
      <c r="K20" s="105"/>
      <c r="L20" s="105"/>
      <c r="M20" s="105"/>
      <c r="N20" s="105"/>
      <c r="O20" s="267"/>
      <c r="P20" s="30"/>
    </row>
    <row r="21" spans="1:16" ht="11.1" customHeight="1" x14ac:dyDescent="0.2">
      <c r="A21" s="69" t="s">
        <v>33</v>
      </c>
      <c r="B21" s="70">
        <v>2024</v>
      </c>
      <c r="C21" s="105">
        <v>49043</v>
      </c>
      <c r="D21" s="105">
        <v>49827</v>
      </c>
      <c r="E21" s="105">
        <v>72565</v>
      </c>
      <c r="F21" s="105">
        <v>75100.098150000005</v>
      </c>
      <c r="G21" s="105">
        <v>84931</v>
      </c>
      <c r="H21" s="105">
        <v>93573</v>
      </c>
      <c r="I21" s="105">
        <v>85911</v>
      </c>
      <c r="J21" s="105">
        <v>81599</v>
      </c>
      <c r="K21" s="105">
        <v>65357</v>
      </c>
      <c r="L21" s="105">
        <v>60683</v>
      </c>
      <c r="M21" s="105">
        <v>62067</v>
      </c>
      <c r="N21" s="105">
        <v>61428</v>
      </c>
      <c r="O21" s="267">
        <f t="shared" ref="O21" si="6">AVERAGE(C21:N21)</f>
        <v>70173.674845833331</v>
      </c>
      <c r="P21" s="30"/>
    </row>
    <row r="22" spans="1:16" ht="11.1" customHeight="1" x14ac:dyDescent="0.2">
      <c r="A22" s="69"/>
      <c r="B22" s="70">
        <v>2025</v>
      </c>
      <c r="C22" s="105">
        <v>48609</v>
      </c>
      <c r="D22" s="2">
        <v>49224</v>
      </c>
      <c r="E22" s="105">
        <v>63547</v>
      </c>
      <c r="F22" s="105">
        <v>65302</v>
      </c>
      <c r="G22" s="105"/>
      <c r="H22" s="105"/>
      <c r="I22" s="105"/>
      <c r="J22" s="105"/>
      <c r="K22" s="105"/>
      <c r="L22" s="105"/>
      <c r="M22" s="105"/>
      <c r="N22" s="105"/>
      <c r="O22" s="267"/>
      <c r="P22" s="30"/>
    </row>
    <row r="23" spans="1:16" ht="11.1" customHeight="1" x14ac:dyDescent="0.2">
      <c r="A23" s="69" t="s">
        <v>18</v>
      </c>
      <c r="B23" s="70">
        <v>2024</v>
      </c>
      <c r="C23" s="105">
        <v>51524</v>
      </c>
      <c r="D23" s="105">
        <v>51821</v>
      </c>
      <c r="E23" s="105">
        <v>51966</v>
      </c>
      <c r="F23" s="105">
        <v>51850.599329999997</v>
      </c>
      <c r="G23" s="105">
        <v>51723</v>
      </c>
      <c r="H23" s="105">
        <v>51923</v>
      </c>
      <c r="I23" s="105">
        <v>51242</v>
      </c>
      <c r="J23" s="105">
        <v>51242</v>
      </c>
      <c r="K23" s="105">
        <v>51595</v>
      </c>
      <c r="L23" s="105">
        <v>51800</v>
      </c>
      <c r="M23" s="105">
        <v>51231</v>
      </c>
      <c r="N23" s="105">
        <v>51324</v>
      </c>
      <c r="O23" s="267">
        <f t="shared" ref="O23" si="7">AVERAGE(C23:N23)</f>
        <v>51603.466610833333</v>
      </c>
      <c r="P23" s="30"/>
    </row>
    <row r="24" spans="1:16" ht="11.1" customHeight="1" x14ac:dyDescent="0.2">
      <c r="A24" s="69"/>
      <c r="B24" s="70">
        <v>2025</v>
      </c>
      <c r="C24" s="105">
        <v>49190</v>
      </c>
      <c r="D24" s="2">
        <v>50920</v>
      </c>
      <c r="E24" s="105">
        <v>49530</v>
      </c>
      <c r="F24" s="105">
        <v>48133</v>
      </c>
      <c r="G24" s="105"/>
      <c r="H24" s="105"/>
      <c r="I24" s="105"/>
      <c r="J24" s="105"/>
      <c r="K24" s="105"/>
      <c r="L24" s="105"/>
      <c r="M24" s="105"/>
      <c r="N24" s="105"/>
      <c r="O24" s="267"/>
      <c r="P24" s="30"/>
    </row>
    <row r="25" spans="1:16" ht="11.1" customHeight="1" x14ac:dyDescent="0.2">
      <c r="A25" s="69" t="s">
        <v>40</v>
      </c>
      <c r="B25" s="70">
        <v>2024</v>
      </c>
      <c r="C25" s="105">
        <v>105229</v>
      </c>
      <c r="D25" s="105">
        <v>102758</v>
      </c>
      <c r="E25" s="105">
        <v>101073</v>
      </c>
      <c r="F25" s="105">
        <v>102165.94375000001</v>
      </c>
      <c r="G25" s="105">
        <v>102687</v>
      </c>
      <c r="H25" s="105">
        <v>104381</v>
      </c>
      <c r="I25" s="105">
        <v>103821</v>
      </c>
      <c r="J25" s="105">
        <v>104069</v>
      </c>
      <c r="K25" s="105">
        <v>105713</v>
      </c>
      <c r="L25" s="105">
        <v>107522</v>
      </c>
      <c r="M25" s="105">
        <v>103881</v>
      </c>
      <c r="N25" s="105">
        <v>104096</v>
      </c>
      <c r="O25" s="267">
        <f t="shared" ref="O25" si="8">AVERAGE(C25:N25)</f>
        <v>103949.66197916667</v>
      </c>
      <c r="P25" s="30"/>
    </row>
    <row r="26" spans="1:16" ht="11.1" customHeight="1" x14ac:dyDescent="0.2">
      <c r="A26" s="69"/>
      <c r="B26" s="70">
        <v>2025</v>
      </c>
      <c r="C26" s="105">
        <v>101606</v>
      </c>
      <c r="D26" s="2">
        <v>101588</v>
      </c>
      <c r="E26" s="105">
        <v>101482</v>
      </c>
      <c r="F26" s="105">
        <v>97838</v>
      </c>
      <c r="G26" s="105"/>
      <c r="H26" s="105"/>
      <c r="I26" s="105"/>
      <c r="J26" s="105"/>
      <c r="K26" s="105"/>
      <c r="L26" s="105"/>
      <c r="M26" s="105"/>
      <c r="N26" s="105"/>
      <c r="O26" s="267"/>
      <c r="P26" s="30"/>
    </row>
    <row r="27" spans="1:16" ht="11.1" customHeight="1" x14ac:dyDescent="0.2">
      <c r="A27" s="69" t="s">
        <v>39</v>
      </c>
      <c r="B27" s="70">
        <v>2024</v>
      </c>
      <c r="C27" s="107">
        <v>10821395</v>
      </c>
      <c r="D27" s="107">
        <v>11139663</v>
      </c>
      <c r="E27" s="107">
        <v>11039380</v>
      </c>
      <c r="F27" s="107">
        <v>10961976.239700001</v>
      </c>
      <c r="G27" s="107">
        <v>10860113</v>
      </c>
      <c r="H27" s="107">
        <v>10959170</v>
      </c>
      <c r="I27" s="107">
        <v>10745370</v>
      </c>
      <c r="J27" s="107">
        <v>10739956</v>
      </c>
      <c r="K27" s="107">
        <v>10723757</v>
      </c>
      <c r="L27" s="107">
        <v>10777827</v>
      </c>
      <c r="M27" s="107">
        <v>10790781</v>
      </c>
      <c r="N27" s="107">
        <v>10731392</v>
      </c>
      <c r="O27" s="267">
        <f t="shared" ref="O27" si="9">AVERAGE(C27:N27)</f>
        <v>10857565.019975001</v>
      </c>
      <c r="P27" s="30"/>
    </row>
    <row r="28" spans="1:16" ht="11.1" customHeight="1" x14ac:dyDescent="0.2">
      <c r="A28" s="69"/>
      <c r="B28" s="70">
        <v>2025</v>
      </c>
      <c r="C28" s="107">
        <v>11218678</v>
      </c>
      <c r="D28" s="2">
        <v>11094627</v>
      </c>
      <c r="E28" s="105">
        <v>11067118</v>
      </c>
      <c r="F28" s="105">
        <v>9932860</v>
      </c>
      <c r="G28" s="105"/>
      <c r="H28" s="105"/>
      <c r="I28" s="105"/>
      <c r="J28" s="105"/>
      <c r="K28" s="105"/>
      <c r="L28" s="105"/>
      <c r="M28" s="105"/>
      <c r="N28" s="105"/>
      <c r="O28" s="267"/>
      <c r="P28" s="30"/>
    </row>
    <row r="29" spans="1:16" ht="11.1" customHeight="1" x14ac:dyDescent="0.2">
      <c r="A29" s="69" t="s">
        <v>17</v>
      </c>
      <c r="B29" s="70">
        <v>2024</v>
      </c>
      <c r="C29" s="105">
        <v>107045</v>
      </c>
      <c r="D29" s="105">
        <v>104604</v>
      </c>
      <c r="E29" s="105">
        <v>104472</v>
      </c>
      <c r="F29" s="105">
        <v>103079.3461</v>
      </c>
      <c r="G29" s="105">
        <v>103061</v>
      </c>
      <c r="H29" s="105">
        <v>103587</v>
      </c>
      <c r="I29" s="105">
        <v>102646</v>
      </c>
      <c r="J29" s="105">
        <v>100646</v>
      </c>
      <c r="K29" s="105">
        <v>98743</v>
      </c>
      <c r="L29" s="105">
        <v>91858</v>
      </c>
      <c r="M29" s="105">
        <v>92037</v>
      </c>
      <c r="N29" s="105">
        <v>92350</v>
      </c>
      <c r="O29" s="267">
        <f t="shared" ref="O29" si="10">AVERAGE(C29:N29)</f>
        <v>100344.02884166666</v>
      </c>
      <c r="P29" s="30"/>
    </row>
    <row r="30" spans="1:16" ht="11.1" customHeight="1" x14ac:dyDescent="0.2">
      <c r="A30" s="69"/>
      <c r="B30" s="70">
        <v>2025</v>
      </c>
      <c r="C30" s="105">
        <v>95784</v>
      </c>
      <c r="D30" s="2">
        <v>86551</v>
      </c>
      <c r="E30" s="105">
        <v>88251</v>
      </c>
      <c r="F30" s="105">
        <v>87742</v>
      </c>
      <c r="G30" s="105"/>
      <c r="H30" s="105"/>
      <c r="I30" s="105"/>
      <c r="J30" s="105"/>
      <c r="K30" s="105"/>
      <c r="L30" s="105"/>
      <c r="M30" s="105"/>
      <c r="N30" s="105"/>
      <c r="O30" s="267"/>
      <c r="P30" s="30"/>
    </row>
    <row r="31" spans="1:16" ht="11.1" customHeight="1" x14ac:dyDescent="0.2">
      <c r="A31" s="69" t="s">
        <v>31</v>
      </c>
      <c r="B31" s="70">
        <v>2024</v>
      </c>
      <c r="C31" s="105">
        <v>4697183</v>
      </c>
      <c r="D31" s="105">
        <v>4669344</v>
      </c>
      <c r="E31" s="105">
        <v>4666660</v>
      </c>
      <c r="F31" s="105">
        <v>4673083.3986999998</v>
      </c>
      <c r="G31" s="105">
        <v>4612830</v>
      </c>
      <c r="H31" s="105">
        <v>4647415</v>
      </c>
      <c r="I31" s="105">
        <v>4643066</v>
      </c>
      <c r="J31" s="105">
        <v>4603066</v>
      </c>
      <c r="K31" s="105">
        <v>4640134</v>
      </c>
      <c r="L31" s="105">
        <v>4648561</v>
      </c>
      <c r="M31" s="105">
        <v>4707583</v>
      </c>
      <c r="N31" s="105">
        <v>4714836</v>
      </c>
      <c r="O31" s="267">
        <f t="shared" ref="O31" si="11">AVERAGE(C31:N31)</f>
        <v>4660313.4498916669</v>
      </c>
      <c r="P31" s="30"/>
    </row>
    <row r="32" spans="1:16" ht="11.1" customHeight="1" x14ac:dyDescent="0.2">
      <c r="A32" s="69"/>
      <c r="B32" s="70">
        <v>2025</v>
      </c>
      <c r="C32" s="105">
        <v>4739042</v>
      </c>
      <c r="D32" s="2">
        <v>4747180</v>
      </c>
      <c r="E32" s="105">
        <v>4658949</v>
      </c>
      <c r="F32" s="105">
        <v>4512483</v>
      </c>
      <c r="G32" s="105"/>
      <c r="H32" s="105"/>
      <c r="I32" s="105"/>
      <c r="J32" s="105"/>
      <c r="K32" s="105"/>
      <c r="L32" s="105"/>
      <c r="M32" s="105"/>
      <c r="N32" s="105"/>
      <c r="O32" s="267"/>
      <c r="P32" s="30"/>
    </row>
    <row r="33" spans="1:16" ht="11.1" customHeight="1" x14ac:dyDescent="0.2">
      <c r="A33" s="69" t="s">
        <v>96</v>
      </c>
      <c r="B33" s="70">
        <v>2024</v>
      </c>
      <c r="C33" s="105">
        <v>465865</v>
      </c>
      <c r="D33" s="105">
        <v>456367</v>
      </c>
      <c r="E33" s="105">
        <v>466259</v>
      </c>
      <c r="F33" s="105">
        <v>449992.978</v>
      </c>
      <c r="G33" s="105">
        <v>458255</v>
      </c>
      <c r="H33" s="105">
        <v>464536</v>
      </c>
      <c r="I33" s="105">
        <v>439647</v>
      </c>
      <c r="J33" s="105">
        <v>419647</v>
      </c>
      <c r="K33" s="105">
        <v>420705</v>
      </c>
      <c r="L33" s="105">
        <v>400806</v>
      </c>
      <c r="M33" s="105">
        <v>372062</v>
      </c>
      <c r="N33" s="105">
        <v>392961</v>
      </c>
      <c r="O33" s="267">
        <f t="shared" ref="O33" si="12">AVERAGE(C33:N33)</f>
        <v>433925.24816666666</v>
      </c>
      <c r="P33" s="30"/>
    </row>
    <row r="34" spans="1:16" ht="11.1" customHeight="1" x14ac:dyDescent="0.2">
      <c r="A34" s="69"/>
      <c r="B34" s="70">
        <v>2025</v>
      </c>
      <c r="C34" s="105">
        <v>436386</v>
      </c>
      <c r="D34" s="2">
        <v>447083</v>
      </c>
      <c r="E34" s="105">
        <v>434105</v>
      </c>
      <c r="F34" s="105">
        <v>392904</v>
      </c>
      <c r="G34" s="105"/>
      <c r="H34" s="105"/>
      <c r="I34" s="105"/>
      <c r="J34" s="105"/>
      <c r="K34" s="105"/>
      <c r="L34" s="105"/>
      <c r="M34" s="105"/>
      <c r="N34" s="105"/>
      <c r="O34" s="267"/>
      <c r="P34" s="30"/>
    </row>
    <row r="35" spans="1:16" ht="11.1" customHeight="1" x14ac:dyDescent="0.2">
      <c r="A35" s="69" t="s">
        <v>16</v>
      </c>
      <c r="B35" s="70">
        <v>2024</v>
      </c>
      <c r="C35" s="105">
        <v>5664040</v>
      </c>
      <c r="D35" s="105">
        <v>5574875</v>
      </c>
      <c r="E35" s="105">
        <v>5554816</v>
      </c>
      <c r="F35" s="105">
        <v>5520236.8852500003</v>
      </c>
      <c r="G35" s="105">
        <v>5334450</v>
      </c>
      <c r="H35" s="105">
        <v>5306953</v>
      </c>
      <c r="I35" s="105">
        <v>5225057</v>
      </c>
      <c r="J35" s="105">
        <v>5106473</v>
      </c>
      <c r="K35" s="105">
        <v>5222928</v>
      </c>
      <c r="L35" s="105">
        <v>5209978</v>
      </c>
      <c r="M35" s="105">
        <v>4947342</v>
      </c>
      <c r="N35" s="105">
        <v>4699644</v>
      </c>
      <c r="O35" s="267">
        <f t="shared" ref="O35" si="13">AVERAGE(C35:N35)</f>
        <v>5280566.0737708332</v>
      </c>
      <c r="P35" s="30"/>
    </row>
    <row r="36" spans="1:16" ht="11.1" customHeight="1" x14ac:dyDescent="0.2">
      <c r="A36" s="69"/>
      <c r="B36" s="70">
        <v>2025</v>
      </c>
      <c r="C36" s="105">
        <v>5777938</v>
      </c>
      <c r="D36" s="2">
        <v>5964790</v>
      </c>
      <c r="E36" s="105">
        <v>5973692</v>
      </c>
      <c r="F36" s="105">
        <v>5757868</v>
      </c>
      <c r="G36" s="105"/>
      <c r="H36" s="105"/>
      <c r="I36" s="105"/>
      <c r="J36" s="105"/>
      <c r="K36" s="105"/>
      <c r="L36" s="105"/>
      <c r="M36" s="105"/>
      <c r="N36" s="105"/>
      <c r="O36" s="267"/>
      <c r="P36" s="30"/>
    </row>
    <row r="37" spans="1:16" ht="11.1" customHeight="1" x14ac:dyDescent="0.2">
      <c r="A37" s="69" t="s">
        <v>10</v>
      </c>
      <c r="B37" s="70">
        <v>2024</v>
      </c>
      <c r="C37" s="105">
        <v>2213327</v>
      </c>
      <c r="D37" s="105">
        <v>2150009</v>
      </c>
      <c r="E37" s="105">
        <v>2124605</v>
      </c>
      <c r="F37" s="105">
        <v>2244855</v>
      </c>
      <c r="G37" s="105">
        <v>2234760</v>
      </c>
      <c r="H37" s="105">
        <v>2190902</v>
      </c>
      <c r="I37" s="105">
        <v>2273720</v>
      </c>
      <c r="J37" s="105">
        <v>2392990</v>
      </c>
      <c r="K37" s="105">
        <v>2386370</v>
      </c>
      <c r="L37" s="105">
        <v>2335605</v>
      </c>
      <c r="M37" s="105">
        <v>2365498</v>
      </c>
      <c r="N37" s="105">
        <v>2648125</v>
      </c>
      <c r="O37" s="267">
        <f t="shared" ref="O37" si="14">AVERAGE(C37:N37)</f>
        <v>2296730.5</v>
      </c>
      <c r="P37" s="30"/>
    </row>
    <row r="38" spans="1:16" ht="11.1" customHeight="1" x14ac:dyDescent="0.2">
      <c r="A38" s="69"/>
      <c r="B38" s="70">
        <v>2025</v>
      </c>
      <c r="C38" s="105">
        <v>2213327</v>
      </c>
      <c r="D38" s="2">
        <v>2160478</v>
      </c>
      <c r="E38" s="105">
        <v>2161369</v>
      </c>
      <c r="F38" s="105">
        <v>2162458</v>
      </c>
      <c r="G38" s="105"/>
      <c r="H38" s="105"/>
      <c r="I38" s="105"/>
      <c r="J38" s="105"/>
      <c r="K38" s="105"/>
      <c r="L38" s="105"/>
      <c r="M38" s="105"/>
      <c r="N38" s="105"/>
      <c r="O38" s="267"/>
      <c r="P38" s="30"/>
    </row>
    <row r="39" spans="1:16" ht="11.1" customHeight="1" x14ac:dyDescent="0.2">
      <c r="A39" s="69" t="s">
        <v>62</v>
      </c>
      <c r="B39" s="70">
        <v>2024</v>
      </c>
      <c r="C39" s="105">
        <v>285716</v>
      </c>
      <c r="D39" s="105">
        <v>283586</v>
      </c>
      <c r="E39" s="105">
        <v>271872</v>
      </c>
      <c r="F39" s="105">
        <v>250701.30780000001</v>
      </c>
      <c r="G39" s="105">
        <v>256919</v>
      </c>
      <c r="H39" s="105">
        <v>245365</v>
      </c>
      <c r="I39" s="105">
        <v>249664</v>
      </c>
      <c r="J39" s="105">
        <v>258664</v>
      </c>
      <c r="K39" s="105">
        <v>260285</v>
      </c>
      <c r="L39" s="105">
        <v>264929</v>
      </c>
      <c r="M39" s="105">
        <v>265318</v>
      </c>
      <c r="N39" s="105">
        <v>274054</v>
      </c>
      <c r="O39" s="267">
        <f t="shared" ref="O39" si="15">AVERAGE(C39:N39)</f>
        <v>263922.77565000003</v>
      </c>
      <c r="P39" s="30"/>
    </row>
    <row r="40" spans="1:16" ht="11.1" customHeight="1" x14ac:dyDescent="0.2">
      <c r="A40" s="69"/>
      <c r="B40" s="70">
        <v>2025</v>
      </c>
      <c r="C40" s="105">
        <v>284984</v>
      </c>
      <c r="D40" s="2">
        <v>285624</v>
      </c>
      <c r="E40" s="105">
        <v>277599</v>
      </c>
      <c r="F40" s="105">
        <v>256404</v>
      </c>
      <c r="G40" s="105"/>
      <c r="H40" s="105"/>
      <c r="I40" s="105"/>
      <c r="J40" s="105"/>
      <c r="K40" s="105"/>
      <c r="L40" s="105"/>
      <c r="M40" s="105"/>
      <c r="N40" s="105"/>
      <c r="O40" s="267"/>
      <c r="P40" s="30"/>
    </row>
    <row r="41" spans="1:16" ht="11.1" customHeight="1" x14ac:dyDescent="0.2">
      <c r="A41" s="69" t="s">
        <v>63</v>
      </c>
      <c r="B41" s="70">
        <v>2024</v>
      </c>
      <c r="C41" s="105">
        <v>170965</v>
      </c>
      <c r="D41" s="105">
        <v>173542</v>
      </c>
      <c r="E41" s="105">
        <v>179812</v>
      </c>
      <c r="F41" s="105">
        <v>189968.7409</v>
      </c>
      <c r="G41" s="105">
        <v>187051</v>
      </c>
      <c r="H41" s="105">
        <v>198964</v>
      </c>
      <c r="I41" s="105">
        <v>186575</v>
      </c>
      <c r="J41" s="105">
        <v>199575</v>
      </c>
      <c r="K41" s="105">
        <v>198955</v>
      </c>
      <c r="L41" s="105">
        <v>166334</v>
      </c>
      <c r="M41" s="105">
        <v>168875</v>
      </c>
      <c r="N41" s="105">
        <v>160495</v>
      </c>
      <c r="O41" s="267">
        <f t="shared" ref="O41" si="16">AVERAGE(C41:N41)</f>
        <v>181759.31174166666</v>
      </c>
      <c r="P41" s="30"/>
    </row>
    <row r="42" spans="1:16" ht="11.1" customHeight="1" x14ac:dyDescent="0.2">
      <c r="A42" s="69"/>
      <c r="B42" s="70">
        <v>2025</v>
      </c>
      <c r="C42" s="105">
        <v>169708</v>
      </c>
      <c r="D42" s="2">
        <v>172822</v>
      </c>
      <c r="E42" s="105">
        <v>175432</v>
      </c>
      <c r="F42" s="105">
        <v>176535</v>
      </c>
      <c r="G42" s="105"/>
      <c r="H42" s="105"/>
      <c r="I42" s="105"/>
      <c r="J42" s="105"/>
      <c r="K42" s="105"/>
      <c r="L42" s="105"/>
      <c r="M42" s="105"/>
      <c r="N42" s="105"/>
      <c r="O42" s="267"/>
      <c r="P42" s="30"/>
    </row>
    <row r="43" spans="1:16" ht="11.1" customHeight="1" x14ac:dyDescent="0.2">
      <c r="A43" s="69" t="s">
        <v>20</v>
      </c>
      <c r="B43" s="70">
        <v>2024</v>
      </c>
      <c r="C43" s="105">
        <v>17728</v>
      </c>
      <c r="D43" s="105">
        <v>18076</v>
      </c>
      <c r="E43" s="105">
        <v>18049</v>
      </c>
      <c r="F43" s="105">
        <v>17080.241999999998</v>
      </c>
      <c r="G43" s="105">
        <v>18586</v>
      </c>
      <c r="H43" s="105">
        <v>18204</v>
      </c>
      <c r="I43" s="105">
        <v>18065</v>
      </c>
      <c r="J43" s="105">
        <v>18065</v>
      </c>
      <c r="K43" s="105">
        <v>19566</v>
      </c>
      <c r="L43" s="105">
        <v>20174</v>
      </c>
      <c r="M43" s="105">
        <v>19386</v>
      </c>
      <c r="N43" s="105">
        <v>18894</v>
      </c>
      <c r="O43" s="267">
        <f t="shared" ref="O43" si="17">AVERAGE(C43:N43)</f>
        <v>18489.436833333333</v>
      </c>
      <c r="P43" s="30"/>
    </row>
    <row r="44" spans="1:16" ht="11.1" customHeight="1" x14ac:dyDescent="0.2">
      <c r="A44" s="69"/>
      <c r="B44" s="70">
        <v>2025</v>
      </c>
      <c r="C44" s="105">
        <v>18262</v>
      </c>
      <c r="D44" s="2">
        <v>16912</v>
      </c>
      <c r="E44" s="105">
        <v>17678</v>
      </c>
      <c r="F44" s="105">
        <v>16698</v>
      </c>
      <c r="G44" s="105"/>
      <c r="H44" s="105"/>
      <c r="I44" s="105"/>
      <c r="J44" s="105"/>
      <c r="K44" s="105"/>
      <c r="L44" s="105"/>
      <c r="M44" s="105"/>
      <c r="N44" s="105"/>
      <c r="O44" s="267"/>
      <c r="P44" s="30"/>
    </row>
    <row r="45" spans="1:16" ht="11.1" customHeight="1" x14ac:dyDescent="0.2">
      <c r="A45" s="69" t="s">
        <v>41</v>
      </c>
      <c r="B45" s="70">
        <v>2024</v>
      </c>
      <c r="C45" s="105">
        <v>12953</v>
      </c>
      <c r="D45" s="105">
        <v>12515</v>
      </c>
      <c r="E45" s="105">
        <v>12994</v>
      </c>
      <c r="F45" s="105">
        <v>12949.118</v>
      </c>
      <c r="G45" s="105">
        <v>12902</v>
      </c>
      <c r="H45" s="105">
        <v>12190</v>
      </c>
      <c r="I45" s="105">
        <v>13160</v>
      </c>
      <c r="J45" s="105">
        <v>13708</v>
      </c>
      <c r="K45" s="105">
        <v>12089</v>
      </c>
      <c r="L45" s="105">
        <v>12140</v>
      </c>
      <c r="M45" s="105">
        <v>12859</v>
      </c>
      <c r="N45" s="105">
        <v>13014</v>
      </c>
      <c r="O45" s="267">
        <f t="shared" ref="O45" si="18">AVERAGE(C45:N45)</f>
        <v>12789.426500000001</v>
      </c>
      <c r="P45" s="30"/>
    </row>
    <row r="46" spans="1:16" ht="11.1" customHeight="1" x14ac:dyDescent="0.2">
      <c r="A46" s="69"/>
      <c r="B46" s="70">
        <v>2025</v>
      </c>
      <c r="C46" s="105">
        <v>12042</v>
      </c>
      <c r="D46" s="2">
        <v>11211</v>
      </c>
      <c r="E46" s="105">
        <v>11321</v>
      </c>
      <c r="F46" s="105">
        <v>12921</v>
      </c>
      <c r="G46" s="105"/>
      <c r="H46" s="105"/>
      <c r="I46" s="105"/>
      <c r="J46" s="105"/>
      <c r="K46" s="105"/>
      <c r="L46" s="105"/>
      <c r="M46" s="105"/>
      <c r="N46" s="105"/>
      <c r="O46" s="267"/>
      <c r="P46" s="30"/>
    </row>
    <row r="47" spans="1:16" ht="11.1" customHeight="1" x14ac:dyDescent="0.2">
      <c r="A47" s="69" t="s">
        <v>30</v>
      </c>
      <c r="B47" s="70">
        <v>2024</v>
      </c>
      <c r="C47" s="105">
        <v>330365</v>
      </c>
      <c r="D47" s="105">
        <v>341196</v>
      </c>
      <c r="E47" s="105">
        <v>312247</v>
      </c>
      <c r="F47" s="105">
        <v>319506</v>
      </c>
      <c r="G47" s="105">
        <v>318067</v>
      </c>
      <c r="H47" s="105">
        <v>315453</v>
      </c>
      <c r="I47" s="105">
        <v>316660</v>
      </c>
      <c r="J47" s="105">
        <v>386660</v>
      </c>
      <c r="K47" s="105">
        <v>316914</v>
      </c>
      <c r="L47" s="105">
        <v>365806</v>
      </c>
      <c r="M47" s="105">
        <v>382318</v>
      </c>
      <c r="N47" s="105">
        <v>381746</v>
      </c>
      <c r="O47" s="267">
        <f t="shared" ref="O47" si="19">AVERAGE(C47:N47)</f>
        <v>340578.16666666669</v>
      </c>
      <c r="P47" s="30"/>
    </row>
    <row r="48" spans="1:16" ht="11.1" customHeight="1" x14ac:dyDescent="0.2">
      <c r="A48" s="69"/>
      <c r="B48" s="70">
        <v>2025</v>
      </c>
      <c r="C48" s="105">
        <v>302276</v>
      </c>
      <c r="D48" s="2">
        <v>300113</v>
      </c>
      <c r="E48" s="105">
        <v>303627</v>
      </c>
      <c r="F48" s="105">
        <v>301774</v>
      </c>
      <c r="G48" s="105"/>
      <c r="H48" s="105"/>
      <c r="I48" s="105"/>
      <c r="J48" s="105"/>
      <c r="K48" s="105"/>
      <c r="L48" s="105"/>
      <c r="M48" s="105"/>
      <c r="N48" s="105"/>
      <c r="O48" s="267"/>
      <c r="P48" s="30"/>
    </row>
    <row r="49" spans="1:16" ht="11.1" customHeight="1" x14ac:dyDescent="0.2">
      <c r="A49" s="69" t="s">
        <v>34</v>
      </c>
      <c r="B49" s="70">
        <v>2024</v>
      </c>
      <c r="C49" s="105">
        <v>115464</v>
      </c>
      <c r="D49" s="105">
        <v>112697</v>
      </c>
      <c r="E49" s="105">
        <v>132589</v>
      </c>
      <c r="F49" s="105">
        <v>139792.05535000001</v>
      </c>
      <c r="G49" s="105">
        <v>138424</v>
      </c>
      <c r="H49" s="105">
        <v>145236</v>
      </c>
      <c r="I49" s="105">
        <v>142124</v>
      </c>
      <c r="J49" s="105">
        <v>136124</v>
      </c>
      <c r="K49" s="105">
        <v>132601</v>
      </c>
      <c r="L49" s="105">
        <v>135275</v>
      </c>
      <c r="M49" s="105">
        <v>130879</v>
      </c>
      <c r="N49" s="105">
        <v>130554</v>
      </c>
      <c r="O49" s="267">
        <f t="shared" ref="O49" si="20">AVERAGE(C49:N49)</f>
        <v>132646.58794583334</v>
      </c>
      <c r="P49" s="30"/>
    </row>
    <row r="50" spans="1:16" ht="11.1" customHeight="1" x14ac:dyDescent="0.2">
      <c r="A50" s="69"/>
      <c r="B50" s="70">
        <v>2025</v>
      </c>
      <c r="C50" s="105">
        <v>117722</v>
      </c>
      <c r="D50" s="2">
        <v>118728</v>
      </c>
      <c r="E50" s="105">
        <v>124519</v>
      </c>
      <c r="F50" s="105">
        <v>131996</v>
      </c>
      <c r="G50" s="105"/>
      <c r="H50" s="105"/>
      <c r="I50" s="105"/>
      <c r="J50" s="105"/>
      <c r="K50" s="105"/>
      <c r="L50" s="105"/>
      <c r="M50" s="105"/>
      <c r="N50" s="105"/>
      <c r="O50" s="267"/>
      <c r="P50" s="30"/>
    </row>
    <row r="51" spans="1:16" ht="11.1" customHeight="1" x14ac:dyDescent="0.2">
      <c r="A51" s="69" t="s">
        <v>35</v>
      </c>
      <c r="B51" s="70">
        <v>2024</v>
      </c>
      <c r="C51" s="105">
        <v>812263</v>
      </c>
      <c r="D51" s="105">
        <v>799271</v>
      </c>
      <c r="E51" s="105">
        <v>814010</v>
      </c>
      <c r="F51" s="105">
        <v>820561.8456</v>
      </c>
      <c r="G51" s="105">
        <v>799020</v>
      </c>
      <c r="H51" s="105">
        <v>750294</v>
      </c>
      <c r="I51" s="105">
        <v>798766</v>
      </c>
      <c r="J51" s="105">
        <v>808766</v>
      </c>
      <c r="K51" s="105">
        <v>870752</v>
      </c>
      <c r="L51" s="105">
        <v>860412</v>
      </c>
      <c r="M51" s="105">
        <v>870689</v>
      </c>
      <c r="N51" s="105">
        <v>876352</v>
      </c>
      <c r="O51" s="267">
        <f t="shared" ref="O51" si="21">AVERAGE(C51:N51)</f>
        <v>823429.73713333334</v>
      </c>
      <c r="P51" s="30"/>
    </row>
    <row r="52" spans="1:16" ht="11.1" customHeight="1" x14ac:dyDescent="0.2">
      <c r="A52" s="69"/>
      <c r="B52" s="70">
        <v>2025</v>
      </c>
      <c r="C52" s="105">
        <v>801645</v>
      </c>
      <c r="D52" s="2">
        <v>780343</v>
      </c>
      <c r="E52" s="105">
        <v>858367</v>
      </c>
      <c r="F52" s="105">
        <v>859783</v>
      </c>
      <c r="G52" s="105"/>
      <c r="H52" s="105"/>
      <c r="I52" s="105"/>
      <c r="J52" s="105"/>
      <c r="K52" s="105"/>
      <c r="L52" s="105"/>
      <c r="M52" s="105"/>
      <c r="N52" s="105"/>
      <c r="O52" s="267"/>
      <c r="P52" s="30"/>
    </row>
    <row r="53" spans="1:16" ht="11.1" customHeight="1" x14ac:dyDescent="0.2">
      <c r="A53" s="69" t="s">
        <v>21</v>
      </c>
      <c r="B53" s="70">
        <v>2024</v>
      </c>
      <c r="C53" s="105">
        <v>285569</v>
      </c>
      <c r="D53" s="105">
        <v>283643</v>
      </c>
      <c r="E53" s="105">
        <v>305987</v>
      </c>
      <c r="F53" s="105">
        <v>321084.47025000001</v>
      </c>
      <c r="G53" s="105">
        <v>304034</v>
      </c>
      <c r="H53" s="105">
        <v>305376</v>
      </c>
      <c r="I53" s="105">
        <v>306678</v>
      </c>
      <c r="J53" s="105">
        <v>308678</v>
      </c>
      <c r="K53" s="105">
        <v>302465</v>
      </c>
      <c r="L53" s="105">
        <v>305133</v>
      </c>
      <c r="M53" s="105">
        <v>295238</v>
      </c>
      <c r="N53" s="105">
        <v>272751</v>
      </c>
      <c r="O53" s="267">
        <f t="shared" ref="O53" si="22">AVERAGE(C53:N53)</f>
        <v>299719.70585416671</v>
      </c>
      <c r="P53" s="30"/>
    </row>
    <row r="54" spans="1:16" ht="11.1" customHeight="1" x14ac:dyDescent="0.2">
      <c r="A54" s="69"/>
      <c r="B54" s="70">
        <v>2025</v>
      </c>
      <c r="C54" s="105">
        <v>270905</v>
      </c>
      <c r="D54" s="2">
        <v>272292</v>
      </c>
      <c r="E54" s="105">
        <v>294302</v>
      </c>
      <c r="F54" s="105">
        <v>298389</v>
      </c>
      <c r="G54" s="105"/>
      <c r="H54" s="105"/>
      <c r="I54" s="105"/>
      <c r="J54" s="105"/>
      <c r="K54" s="105"/>
      <c r="L54" s="105"/>
      <c r="M54" s="105"/>
      <c r="N54" s="105"/>
      <c r="O54" s="267"/>
      <c r="P54" s="30"/>
    </row>
    <row r="55" spans="1:16" ht="11.1" customHeight="1" x14ac:dyDescent="0.2">
      <c r="A55" s="76" t="s">
        <v>29</v>
      </c>
      <c r="B55" s="70">
        <v>2024</v>
      </c>
      <c r="C55" s="105">
        <v>6049</v>
      </c>
      <c r="D55" s="105">
        <v>6601</v>
      </c>
      <c r="E55" s="105">
        <v>6656</v>
      </c>
      <c r="F55" s="105">
        <v>6763.72</v>
      </c>
      <c r="G55" s="105">
        <v>6603</v>
      </c>
      <c r="H55" s="105">
        <v>6952</v>
      </c>
      <c r="I55" s="105">
        <v>6846</v>
      </c>
      <c r="J55" s="105">
        <v>7806</v>
      </c>
      <c r="K55" s="105">
        <v>7939</v>
      </c>
      <c r="L55" s="105">
        <v>7939</v>
      </c>
      <c r="M55" s="105">
        <v>6262</v>
      </c>
      <c r="N55" s="105">
        <v>7038</v>
      </c>
      <c r="O55" s="267">
        <f t="shared" ref="O55" si="23">AVERAGE(C55:N55)</f>
        <v>6954.56</v>
      </c>
      <c r="P55" s="30"/>
    </row>
    <row r="56" spans="1:16" ht="11.1" customHeight="1" x14ac:dyDescent="0.2">
      <c r="A56" s="76"/>
      <c r="B56" s="70">
        <v>2025</v>
      </c>
      <c r="C56" s="105">
        <v>6166</v>
      </c>
      <c r="D56" s="2">
        <v>5638</v>
      </c>
      <c r="E56" s="105">
        <v>5763</v>
      </c>
      <c r="F56" s="105">
        <v>5819</v>
      </c>
      <c r="G56" s="105"/>
      <c r="H56" s="105"/>
      <c r="I56" s="105"/>
      <c r="J56" s="105"/>
      <c r="K56" s="105"/>
      <c r="L56" s="105"/>
      <c r="M56" s="105"/>
      <c r="N56" s="105"/>
      <c r="O56" s="267"/>
      <c r="P56" s="30"/>
    </row>
    <row r="57" spans="1:16" ht="11.1" customHeight="1" x14ac:dyDescent="0.2">
      <c r="A57" s="69" t="s">
        <v>144</v>
      </c>
      <c r="B57" s="70">
        <v>2024</v>
      </c>
      <c r="C57" s="105">
        <v>201875</v>
      </c>
      <c r="D57" s="105">
        <v>205242</v>
      </c>
      <c r="E57" s="105">
        <v>199235</v>
      </c>
      <c r="F57" s="105">
        <v>200370.30650000001</v>
      </c>
      <c r="G57" s="105">
        <v>195799</v>
      </c>
      <c r="H57" s="105">
        <v>196245</v>
      </c>
      <c r="I57" s="105">
        <v>205200</v>
      </c>
      <c r="J57" s="105">
        <v>200347</v>
      </c>
      <c r="K57" s="105">
        <v>223896</v>
      </c>
      <c r="L57" s="105">
        <v>205079</v>
      </c>
      <c r="M57" s="105">
        <v>179808</v>
      </c>
      <c r="N57" s="105">
        <v>184129</v>
      </c>
      <c r="O57" s="267">
        <f t="shared" ref="O57" si="24">AVERAGE(C57:N57)</f>
        <v>199768.77554166666</v>
      </c>
      <c r="P57" s="30"/>
    </row>
    <row r="58" spans="1:16" ht="11.1" customHeight="1" x14ac:dyDescent="0.2">
      <c r="A58" s="77"/>
      <c r="B58" s="78">
        <v>2025</v>
      </c>
      <c r="C58" s="105">
        <v>204519</v>
      </c>
      <c r="D58" s="106">
        <v>201720</v>
      </c>
      <c r="E58" s="106">
        <v>196592</v>
      </c>
      <c r="F58" s="105">
        <v>198005</v>
      </c>
      <c r="G58" s="105"/>
      <c r="H58" s="105"/>
      <c r="I58" s="105"/>
      <c r="J58" s="105"/>
      <c r="K58" s="105"/>
      <c r="L58" s="105"/>
      <c r="M58" s="105"/>
      <c r="N58" s="105"/>
      <c r="O58" s="267"/>
      <c r="P58" s="30"/>
    </row>
    <row r="59" spans="1:16" ht="9" customHeight="1" x14ac:dyDescent="0.3">
      <c r="A59" s="4" t="s">
        <v>150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185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5" t="s">
        <v>186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7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rintOptions horizontalCentered="1" verticalCentered="1"/>
  <pageMargins left="0" right="0" top="0" bottom="0" header="0" footer="0"/>
  <pageSetup paperSize="9" scale="98" orientation="portrait" r:id="rId1"/>
  <headerFooter scaleWithDoc="0" alignWithMargins="0"/>
  <ignoredErrors>
    <ignoredError sqref="O59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P65"/>
  <sheetViews>
    <sheetView showGridLines="0" topLeftCell="A25" zoomScaleNormal="100" workbookViewId="0">
      <selection activeCell="F1" sqref="F1"/>
    </sheetView>
  </sheetViews>
  <sheetFormatPr baseColWidth="10" defaultColWidth="5.109375" defaultRowHeight="12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5.109375" style="31"/>
  </cols>
  <sheetData>
    <row r="1" spans="1:16" ht="20.25" customHeight="1" x14ac:dyDescent="0.25">
      <c r="A1" s="29" t="s">
        <v>212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5.75" customHeight="1" x14ac:dyDescent="0.2">
      <c r="A2" s="32" t="s">
        <v>179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2" t="s">
        <v>189</v>
      </c>
      <c r="P4" s="68"/>
    </row>
    <row r="5" spans="1:16" ht="12.95" customHeight="1" x14ac:dyDescent="0.2">
      <c r="A5" s="355" t="s">
        <v>25</v>
      </c>
      <c r="B5" s="265">
        <v>2024</v>
      </c>
      <c r="C5" s="279">
        <f>'C 31'!C5/'C 32'!C5*1000</f>
        <v>1.5154245305074374</v>
      </c>
      <c r="D5" s="279">
        <f>'C 31'!D5/'C 32'!D5*1000</f>
        <v>1.4906295876366298</v>
      </c>
      <c r="E5" s="279">
        <f>'C 31'!E5/'C 32'!E5*1000</f>
        <v>1.4969492750415416</v>
      </c>
      <c r="F5" s="279">
        <f>'C 31'!F5/'C 32'!F5*1000</f>
        <v>1.4800163412107352</v>
      </c>
      <c r="G5" s="279">
        <f>'C 31'!G5/'C 32'!G5*1000</f>
        <v>1.5390953848329174</v>
      </c>
      <c r="H5" s="279">
        <f>'C 31'!H5/'C 32'!H5*1000</f>
        <v>1.5230962308053071</v>
      </c>
      <c r="I5" s="279">
        <f>'C 31'!I5/'C 32'!I5*1000</f>
        <v>1.5350654846845808</v>
      </c>
      <c r="J5" s="279">
        <f>'C 31'!J5/'C 32'!J5*1000</f>
        <v>1.5553466669121205</v>
      </c>
      <c r="K5" s="279">
        <f>'C 31'!K5/'C 32'!K5*1000</f>
        <v>1.5301713255321805</v>
      </c>
      <c r="L5" s="279">
        <f>'C 31'!L5/'C 32'!L5*1000</f>
        <v>1.5406467906672541</v>
      </c>
      <c r="M5" s="279">
        <f>'C 31'!M5/'C 32'!M5*1000</f>
        <v>1.5492570599881501</v>
      </c>
      <c r="N5" s="279">
        <f>'C 31'!N5/'C 32'!N5*1000</f>
        <v>1.5608271065137749</v>
      </c>
      <c r="O5" s="279">
        <f>'C 31'!O5/'C 32'!O5*1000</f>
        <v>18.314019704223188</v>
      </c>
      <c r="P5" s="30"/>
    </row>
    <row r="6" spans="1:16" ht="12.95" customHeight="1" x14ac:dyDescent="0.2">
      <c r="A6" s="356"/>
      <c r="B6" s="268" t="s">
        <v>190</v>
      </c>
      <c r="C6" s="280">
        <f>'C 31'!C6/'C 32'!C6*1000</f>
        <v>1.5077240651831973</v>
      </c>
      <c r="D6" s="280">
        <f>'C 31'!D6/'C 32'!D6*1000</f>
        <v>1.4849848549840534</v>
      </c>
      <c r="E6" s="280">
        <f>'C 31'!E6/'C 32'!E6*1000</f>
        <v>1.4837599275169957</v>
      </c>
      <c r="F6" s="280">
        <f>'C 31'!F6/'C 32'!F6*1000</f>
        <v>1.5586871294798466</v>
      </c>
      <c r="G6" s="280"/>
      <c r="H6" s="280"/>
      <c r="I6" s="280"/>
      <c r="J6" s="280"/>
      <c r="K6" s="280"/>
      <c r="L6" s="280"/>
      <c r="M6" s="280"/>
      <c r="N6" s="280"/>
      <c r="O6" s="280"/>
      <c r="P6" s="30"/>
    </row>
    <row r="7" spans="1:16" ht="11.1" customHeight="1" x14ac:dyDescent="0.2">
      <c r="A7" s="69" t="s">
        <v>3</v>
      </c>
      <c r="B7" s="70">
        <v>2024</v>
      </c>
      <c r="C7" s="151">
        <f>'C 31'!C7/'C 32'!C7*1000</f>
        <v>1.2090995416446011</v>
      </c>
      <c r="D7" s="151">
        <f>'C 31'!D7/'C 32'!D7*1000</f>
        <v>1.1542668817053501</v>
      </c>
      <c r="E7" s="151">
        <f>'C 31'!E7/'C 32'!E7*1000</f>
        <v>1.1567167447768385</v>
      </c>
      <c r="F7" s="151">
        <f>'C 31'!F7/'C 32'!F7*1000</f>
        <v>1.0671752166339072</v>
      </c>
      <c r="G7" s="151">
        <f>'C 31'!G7/'C 32'!G7*1000</f>
        <v>1.1443964377039062</v>
      </c>
      <c r="H7" s="151">
        <f>'C 31'!H7/'C 32'!H7*1000</f>
        <v>1.1106832319782536</v>
      </c>
      <c r="I7" s="151">
        <f>'C 31'!I7/'C 32'!I7*1000</f>
        <v>1.115535368238296</v>
      </c>
      <c r="J7" s="151">
        <f>'C 31'!J7/'C 32'!J7*1000</f>
        <v>0.82463310421697933</v>
      </c>
      <c r="K7" s="151">
        <f>'C 31'!K7/'C 32'!K7*1000</f>
        <v>0.62205377574370713</v>
      </c>
      <c r="L7" s="151">
        <f>'C 31'!L7/'C 32'!L7*1000</f>
        <v>0.63405140887263411</v>
      </c>
      <c r="M7" s="151">
        <f>'C 31'!M7/'C 32'!M7*1000</f>
        <v>0.63086933124602518</v>
      </c>
      <c r="N7" s="151">
        <f>'C 31'!N7/'C 32'!N7*1000</f>
        <v>0.55632501390986411</v>
      </c>
      <c r="O7" s="151">
        <f>'C 31'!O7/'C 32'!O7*1000</f>
        <v>11.355059568674417</v>
      </c>
      <c r="P7" s="30"/>
    </row>
    <row r="8" spans="1:16" ht="11.1" customHeight="1" x14ac:dyDescent="0.2">
      <c r="A8" s="69"/>
      <c r="B8" s="70">
        <v>2025</v>
      </c>
      <c r="C8" s="151">
        <f>'C 31'!C8/'C 32'!C8*1000</f>
        <v>1.2886946021425383</v>
      </c>
      <c r="D8" s="151">
        <f>'C 31'!D8/'C 32'!D8*1000</f>
        <v>1.2943848048430702</v>
      </c>
      <c r="E8" s="151">
        <f>'C 31'!E8/'C 32'!E8*1000</f>
        <v>1.2790356657051623</v>
      </c>
      <c r="F8" s="151">
        <f>'C 31'!F8/'C 32'!F8*1000</f>
        <v>1.2438268743280434</v>
      </c>
      <c r="G8" s="151"/>
      <c r="H8" s="151"/>
      <c r="I8" s="151"/>
      <c r="J8" s="151"/>
      <c r="K8" s="151"/>
      <c r="L8" s="151"/>
      <c r="M8" s="151"/>
      <c r="N8" s="151"/>
      <c r="O8" s="151"/>
      <c r="P8" s="30"/>
    </row>
    <row r="9" spans="1:16" ht="11.1" customHeight="1" x14ac:dyDescent="0.2">
      <c r="A9" s="69" t="s">
        <v>4</v>
      </c>
      <c r="B9" s="70">
        <v>2024</v>
      </c>
      <c r="C9" s="151">
        <f>'C 31'!C9/'C 32'!C9*1000</f>
        <v>0.9862185529480596</v>
      </c>
      <c r="D9" s="151">
        <f>'C 31'!D9/'C 32'!D9*1000</f>
        <v>0.96505878578572923</v>
      </c>
      <c r="E9" s="151">
        <f>'C 31'!E9/'C 32'!E9*1000</f>
        <v>0.9242130679431102</v>
      </c>
      <c r="F9" s="151">
        <f>'C 31'!F9/'C 32'!F9*1000</f>
        <v>0.87502926292197536</v>
      </c>
      <c r="G9" s="151">
        <f>'C 31'!G9/'C 32'!G9*1000</f>
        <v>0.91811055350012827</v>
      </c>
      <c r="H9" s="151">
        <f>'C 31'!H9/'C 32'!H9*1000</f>
        <v>0.91094387241902741</v>
      </c>
      <c r="I9" s="151">
        <f>'C 31'!I9/'C 32'!I9*1000</f>
        <v>0.84425539784548531</v>
      </c>
      <c r="J9" s="151">
        <f>'C 31'!J9/'C 32'!J9*1000</f>
        <v>0.86548533946840278</v>
      </c>
      <c r="K9" s="151">
        <f>'C 31'!K9/'C 32'!K9*1000</f>
        <v>0.90821544308678137</v>
      </c>
      <c r="L9" s="151">
        <f>'C 31'!L9/'C 32'!L9*1000</f>
        <v>0.90958943516241519</v>
      </c>
      <c r="M9" s="151">
        <f>'C 31'!M9/'C 32'!M9*1000</f>
        <v>0.9248003347463023</v>
      </c>
      <c r="N9" s="151">
        <f>'C 31'!N9/'C 32'!N9*1000</f>
        <v>0.95530147436367641</v>
      </c>
      <c r="O9" s="151">
        <f>'C 31'!O9/'C 32'!O9*1000</f>
        <v>10.986824425333339</v>
      </c>
      <c r="P9" s="30"/>
    </row>
    <row r="10" spans="1:16" ht="11.1" customHeight="1" x14ac:dyDescent="0.2">
      <c r="A10" s="69"/>
      <c r="B10" s="70">
        <v>2025</v>
      </c>
      <c r="C10" s="151">
        <f>'C 31'!C10/'C 32'!C10*1000</f>
        <v>0.74633194937388836</v>
      </c>
      <c r="D10" s="151">
        <f>'C 31'!D10/'C 32'!D10*1000</f>
        <v>0.71620065285094148</v>
      </c>
      <c r="E10" s="151">
        <f>'C 31'!E10/'C 32'!E10*1000</f>
        <v>0.7157024793388429</v>
      </c>
      <c r="F10" s="151">
        <f>'C 31'!F10/'C 32'!F10*1000</f>
        <v>0.75740394059347016</v>
      </c>
      <c r="G10" s="151"/>
      <c r="H10" s="151"/>
      <c r="I10" s="151"/>
      <c r="J10" s="151"/>
      <c r="K10" s="151"/>
      <c r="L10" s="151"/>
      <c r="M10" s="151"/>
      <c r="N10" s="151"/>
      <c r="O10" s="151"/>
      <c r="P10" s="30"/>
    </row>
    <row r="11" spans="1:16" ht="11.1" customHeight="1" x14ac:dyDescent="0.2">
      <c r="A11" s="73" t="s">
        <v>32</v>
      </c>
      <c r="B11" s="70">
        <v>2024</v>
      </c>
      <c r="C11" s="151">
        <f>'C 31'!C11/'C 32'!C11*1000</f>
        <v>0.89745566692367007</v>
      </c>
      <c r="D11" s="151">
        <f>'C 31'!D11/'C 32'!D11*1000</f>
        <v>0.81085389520377038</v>
      </c>
      <c r="E11" s="151">
        <f>'C 31'!E11/'C 32'!E11*1000</f>
        <v>0.84310249048433039</v>
      </c>
      <c r="F11" s="151">
        <f>'C 31'!F11/'C 32'!F11*1000</f>
        <v>0.87772781657956067</v>
      </c>
      <c r="G11" s="151">
        <f>'C 31'!G11/'C 32'!G11*1000</f>
        <v>0.90395187454938719</v>
      </c>
      <c r="H11" s="151">
        <f>'C 31'!H11/'C 32'!H11*1000</f>
        <v>0.90935686092407697</v>
      </c>
      <c r="I11" s="151">
        <f>'C 31'!I11/'C 32'!I11*1000</f>
        <v>0.86456004372236295</v>
      </c>
      <c r="J11" s="151">
        <f>'C 31'!J11/'C 32'!J11*1000</f>
        <v>0.82728298210531714</v>
      </c>
      <c r="K11" s="151">
        <f>'C 31'!K11/'C 32'!K11*1000</f>
        <v>0.7101217946493632</v>
      </c>
      <c r="L11" s="151">
        <f>'C 31'!L11/'C 32'!L11*1000</f>
        <v>0.7950888822947576</v>
      </c>
      <c r="M11" s="151">
        <f>'C 31'!M11/'C 32'!M11*1000</f>
        <v>0.86737493141802591</v>
      </c>
      <c r="N11" s="151">
        <f>'C 31'!N11/'C 32'!N11*1000</f>
        <v>0.83606397740828209</v>
      </c>
      <c r="O11" s="151">
        <f>'C 31'!O11/'C 32'!O11*1000</f>
        <v>10.193287164800786</v>
      </c>
      <c r="P11" s="30"/>
    </row>
    <row r="12" spans="1:16" ht="11.1" customHeight="1" x14ac:dyDescent="0.2">
      <c r="A12" s="73"/>
      <c r="B12" s="70">
        <v>2025</v>
      </c>
      <c r="C12" s="151">
        <f>'C 31'!C12/'C 32'!C12*1000</f>
        <v>0.85912494870742706</v>
      </c>
      <c r="D12" s="151">
        <f>'C 31'!D12/'C 32'!D12*1000</f>
        <v>0.85309222871014312</v>
      </c>
      <c r="E12" s="151">
        <f>'C 31'!E12/'C 32'!E12*1000</f>
        <v>0.91197796200524961</v>
      </c>
      <c r="F12" s="151">
        <f>'C 31'!F12/'C 32'!F12*1000</f>
        <v>0.95672547778762185</v>
      </c>
      <c r="G12" s="151"/>
      <c r="H12" s="151"/>
      <c r="I12" s="151"/>
      <c r="J12" s="151"/>
      <c r="K12" s="151"/>
      <c r="L12" s="151"/>
      <c r="M12" s="151"/>
      <c r="N12" s="151"/>
      <c r="O12" s="151"/>
      <c r="P12" s="30"/>
    </row>
    <row r="13" spans="1:16" ht="11.1" customHeight="1" x14ac:dyDescent="0.2">
      <c r="A13" s="69" t="s">
        <v>19</v>
      </c>
      <c r="B13" s="70">
        <v>2024</v>
      </c>
      <c r="C13" s="151">
        <f>'C 31'!C13/'C 32'!C13*1000</f>
        <v>1.3205362237213134</v>
      </c>
      <c r="D13" s="151">
        <f>'C 31'!D13/'C 32'!D13*1000</f>
        <v>1.3047071003056974</v>
      </c>
      <c r="E13" s="151">
        <f>'C 31'!E13/'C 32'!E13*1000</f>
        <v>1.3036628290111358</v>
      </c>
      <c r="F13" s="151">
        <f>'C 31'!F13/'C 32'!F13*1000</f>
        <v>1.3010199661871429</v>
      </c>
      <c r="G13" s="151">
        <f>'C 31'!G13/'C 32'!G13*1000</f>
        <v>1.3247394515464219</v>
      </c>
      <c r="H13" s="151">
        <f>'C 31'!H13/'C 32'!H13*1000</f>
        <v>1.3461013132935278</v>
      </c>
      <c r="I13" s="151">
        <f>'C 31'!I13/'C 32'!I13*1000</f>
        <v>1.3274235077068255</v>
      </c>
      <c r="J13" s="151">
        <f>'C 31'!J13/'C 32'!J13*1000</f>
        <v>1.3204393009885558</v>
      </c>
      <c r="K13" s="151">
        <f>'C 31'!K13/'C 32'!K13*1000</f>
        <v>1.34567113061994</v>
      </c>
      <c r="L13" s="151">
        <f>'C 31'!L13/'C 32'!L13*1000</f>
        <v>1.3783946559440652</v>
      </c>
      <c r="M13" s="151">
        <f>'C 31'!M13/'C 32'!M13*1000</f>
        <v>1.4907859509779666</v>
      </c>
      <c r="N13" s="151">
        <f>'C 31'!N13/'C 32'!N13*1000</f>
        <v>1.3951529663591922</v>
      </c>
      <c r="O13" s="151">
        <f>'C 31'!O13/'C 32'!O13*1000</f>
        <v>16.159626485623669</v>
      </c>
      <c r="P13" s="30"/>
    </row>
    <row r="14" spans="1:16" ht="11.1" customHeight="1" x14ac:dyDescent="0.2">
      <c r="A14" s="69"/>
      <c r="B14" s="70">
        <v>2025</v>
      </c>
      <c r="C14" s="151">
        <f>'C 31'!C14/'C 32'!C14*1000</f>
        <v>1.4283933451598985</v>
      </c>
      <c r="D14" s="151">
        <f>'C 31'!D14/'C 32'!D14*1000</f>
        <v>1.3859208788152679</v>
      </c>
      <c r="E14" s="151">
        <f>'C 31'!E14/'C 32'!E14*1000</f>
        <v>1.3828291665964807</v>
      </c>
      <c r="F14" s="151">
        <f>'C 31'!F14/'C 32'!F14*1000</f>
        <v>1.4537610712211131</v>
      </c>
      <c r="G14" s="151"/>
      <c r="H14" s="151"/>
      <c r="I14" s="151"/>
      <c r="J14" s="151"/>
      <c r="K14" s="151"/>
      <c r="L14" s="151"/>
      <c r="M14" s="151"/>
      <c r="N14" s="151"/>
      <c r="O14" s="151"/>
      <c r="P14" s="30"/>
    </row>
    <row r="15" spans="1:16" ht="11.1" customHeight="1" x14ac:dyDescent="0.2">
      <c r="A15" s="69" t="s">
        <v>141</v>
      </c>
      <c r="B15" s="70">
        <v>2024</v>
      </c>
      <c r="C15" s="151">
        <f>'C 31'!C15/'C 32'!C15*1000</f>
        <v>0.86487633108480755</v>
      </c>
      <c r="D15" s="151">
        <f>'C 31'!D15/'C 32'!D15*1000</f>
        <v>0.85315305330821234</v>
      </c>
      <c r="E15" s="151">
        <f>'C 31'!E15/'C 32'!E15*1000</f>
        <v>0.88426392882412264</v>
      </c>
      <c r="F15" s="151">
        <f>'C 31'!F15/'C 32'!F15*1000</f>
        <v>0.81804229461094957</v>
      </c>
      <c r="G15" s="151">
        <f>'C 31'!G15/'C 32'!G15*1000</f>
        <v>0.85182858424949526</v>
      </c>
      <c r="H15" s="151">
        <f>'C 31'!H15/'C 32'!H15*1000</f>
        <v>0.82055190479416484</v>
      </c>
      <c r="I15" s="151">
        <f>'C 31'!I15/'C 32'!I15*1000</f>
        <v>0.8188155707160466</v>
      </c>
      <c r="J15" s="151">
        <f>'C 31'!J15/'C 32'!J15*1000</f>
        <v>0.82086946664399474</v>
      </c>
      <c r="K15" s="151">
        <f>'C 31'!K15/'C 32'!K15*1000</f>
        <v>0.89211918735891649</v>
      </c>
      <c r="L15" s="151">
        <f>'C 31'!L15/'C 32'!L15*1000</f>
        <v>0.83212719775254673</v>
      </c>
      <c r="M15" s="151">
        <f>'C 31'!M15/'C 32'!M15*1000</f>
        <v>0.88203698318479629</v>
      </c>
      <c r="N15" s="151">
        <f>'C 31'!N15/'C 32'!N15*1000</f>
        <v>0.86451180994232346</v>
      </c>
      <c r="O15" s="151">
        <f>'C 31'!O15/'C 32'!O15*1000</f>
        <v>10.153503792693863</v>
      </c>
      <c r="P15" s="30"/>
    </row>
    <row r="16" spans="1:16" ht="11.1" customHeight="1" x14ac:dyDescent="0.2">
      <c r="A16" s="69"/>
      <c r="B16" s="70">
        <v>2025</v>
      </c>
      <c r="C16" s="151">
        <f>'C 31'!C16/'C 32'!C16*1000</f>
        <v>0.85185189236838044</v>
      </c>
      <c r="D16" s="151">
        <f>'C 31'!D16/'C 32'!D16*1000</f>
        <v>0.84629143271146523</v>
      </c>
      <c r="E16" s="151">
        <f>'C 31'!E16/'C 32'!E16*1000</f>
        <v>0.9595489973000968</v>
      </c>
      <c r="F16" s="151">
        <f>'C 31'!F16/'C 32'!F16*1000</f>
        <v>1.0313781560665443</v>
      </c>
      <c r="G16" s="151"/>
      <c r="H16" s="151"/>
      <c r="I16" s="151"/>
      <c r="J16" s="151"/>
      <c r="K16" s="151"/>
      <c r="L16" s="151"/>
      <c r="M16" s="151"/>
      <c r="N16" s="151"/>
      <c r="O16" s="151"/>
      <c r="P16" s="30"/>
    </row>
    <row r="17" spans="1:16" ht="11.1" customHeight="1" x14ac:dyDescent="0.2">
      <c r="A17" s="73" t="s">
        <v>0</v>
      </c>
      <c r="B17" s="70">
        <v>2024</v>
      </c>
      <c r="C17" s="151">
        <f>'C 31'!C17/'C 32'!C17*1000</f>
        <v>0.74172799177845883</v>
      </c>
      <c r="D17" s="151">
        <f>'C 31'!D17/'C 32'!D17*1000</f>
        <v>0.69451351351351343</v>
      </c>
      <c r="E17" s="151">
        <f>'C 31'!E17/'C 32'!E17*1000</f>
        <v>0.73622612306286539</v>
      </c>
      <c r="F17" s="151">
        <f>'C 31'!F17/'C 32'!F17*1000</f>
        <v>0.77243546331718882</v>
      </c>
      <c r="G17" s="151">
        <f>'C 31'!G17/'C 32'!G17*1000</f>
        <v>0.82524276254235285</v>
      </c>
      <c r="H17" s="151">
        <f>'C 31'!H17/'C 32'!H17*1000</f>
        <v>0.82584863053613045</v>
      </c>
      <c r="I17" s="151">
        <f>'C 31'!I17/'C 32'!I17*1000</f>
        <v>0.76767467051814409</v>
      </c>
      <c r="J17" s="151">
        <f>'C 31'!J17/'C 32'!J17*1000</f>
        <v>0.73669070287800409</v>
      </c>
      <c r="K17" s="151">
        <f>'C 31'!K17/'C 32'!K17*1000</f>
        <v>0.76906722876131717</v>
      </c>
      <c r="L17" s="151">
        <f>'C 31'!L17/'C 32'!L17*1000</f>
        <v>0.7562876037415508</v>
      </c>
      <c r="M17" s="151">
        <f>'C 31'!M17/'C 32'!M17*1000</f>
        <v>0.7401211953641621</v>
      </c>
      <c r="N17" s="151">
        <f>'C 31'!N17/'C 32'!N17*1000</f>
        <v>0.75893346600515033</v>
      </c>
      <c r="O17" s="151">
        <f>'C 31'!O17/'C 32'!O17*1000</f>
        <v>9.124030459591653</v>
      </c>
      <c r="P17" s="30"/>
    </row>
    <row r="18" spans="1:16" ht="11.1" customHeight="1" x14ac:dyDescent="0.2">
      <c r="A18" s="73"/>
      <c r="B18" s="70">
        <v>2025</v>
      </c>
      <c r="C18" s="151">
        <f>'C 31'!C18/'C 32'!C18*1000</f>
        <v>0.87278426986454294</v>
      </c>
      <c r="D18" s="151">
        <f>'C 31'!D18/'C 32'!D18*1000</f>
        <v>0.84637820355746551</v>
      </c>
      <c r="E18" s="151">
        <f>'C 31'!E18/'C 32'!E18*1000</f>
        <v>0.88989538314240213</v>
      </c>
      <c r="F18" s="151">
        <f>'C 31'!F18/'C 32'!F18*1000</f>
        <v>0.88426920101668693</v>
      </c>
      <c r="G18" s="151"/>
      <c r="H18" s="151"/>
      <c r="I18" s="151"/>
      <c r="J18" s="151"/>
      <c r="K18" s="151"/>
      <c r="L18" s="151"/>
      <c r="M18" s="151"/>
      <c r="N18" s="151"/>
      <c r="O18" s="151"/>
      <c r="P18" s="30"/>
    </row>
    <row r="19" spans="1:16" ht="11.1" customHeight="1" x14ac:dyDescent="0.2">
      <c r="A19" s="74" t="s">
        <v>15</v>
      </c>
      <c r="B19" s="70">
        <v>2024</v>
      </c>
      <c r="C19" s="151">
        <f>'C 31'!C19/'C 32'!C19*1000</f>
        <v>1.3001715265866209</v>
      </c>
      <c r="D19" s="151">
        <f>'C 31'!D19/'C 32'!D19*1000</f>
        <v>1.3164907651715039</v>
      </c>
      <c r="E19" s="151">
        <f>'C 31'!E19/'C 32'!E19*1000</f>
        <v>1.3158581683706767</v>
      </c>
      <c r="F19" s="151">
        <f>'C 31'!F19/'C 32'!F19*1000</f>
        <v>1.3102854652429725</v>
      </c>
      <c r="G19" s="151">
        <f>'C 31'!G19/'C 32'!G19*1000</f>
        <v>1.3010159010600708</v>
      </c>
      <c r="H19" s="151">
        <f>'C 31'!H19/'C 32'!H19*1000</f>
        <v>1.3544731130938026</v>
      </c>
      <c r="I19" s="151">
        <f>'C 31'!I19/'C 32'!I19*1000</f>
        <v>1.2440411108681391</v>
      </c>
      <c r="J19" s="151">
        <f>'C 31'!J19/'C 32'!J19*1000</f>
        <v>1.2070879964889183</v>
      </c>
      <c r="K19" s="151">
        <f>'C 31'!K19/'C 32'!K19*1000</f>
        <v>1.1983252534156015</v>
      </c>
      <c r="L19" s="151">
        <f>'C 31'!L19/'C 32'!L19*1000</f>
        <v>1.1753772140826593</v>
      </c>
      <c r="M19" s="151">
        <f>'C 31'!M19/'C 32'!M19*1000</f>
        <v>1.1201397990388815</v>
      </c>
      <c r="N19" s="151">
        <f>'C 31'!N19/'C 32'!N19*1000</f>
        <v>1.1692625625407875</v>
      </c>
      <c r="O19" s="151">
        <f>'C 31'!O19/'C 32'!O19*1000</f>
        <v>15.003490612784232</v>
      </c>
      <c r="P19" s="30"/>
    </row>
    <row r="20" spans="1:16" ht="11.1" customHeight="1" x14ac:dyDescent="0.2">
      <c r="A20" s="73"/>
      <c r="B20" s="70">
        <v>2025</v>
      </c>
      <c r="C20" s="151">
        <f>'C 31'!C20/'C 32'!C20*1000</f>
        <v>1.3286590709903592</v>
      </c>
      <c r="D20" s="151">
        <f>'C 31'!D20/'C 32'!D20*1000</f>
        <v>1.3136784140969162</v>
      </c>
      <c r="E20" s="151">
        <f>'C 31'!E20/'C 32'!E20*1000</f>
        <v>1.3605790645879732</v>
      </c>
      <c r="F20" s="151">
        <f>'C 31'!F20/'C 32'!F20*1000</f>
        <v>1.3458844133099825</v>
      </c>
      <c r="G20" s="151"/>
      <c r="H20" s="151"/>
      <c r="I20" s="151"/>
      <c r="J20" s="151"/>
      <c r="K20" s="151"/>
      <c r="L20" s="151"/>
      <c r="M20" s="151"/>
      <c r="N20" s="151"/>
      <c r="O20" s="151"/>
      <c r="P20" s="30"/>
    </row>
    <row r="21" spans="1:16" ht="11.1" customHeight="1" x14ac:dyDescent="0.2">
      <c r="A21" s="69" t="s">
        <v>33</v>
      </c>
      <c r="B21" s="70">
        <v>2024</v>
      </c>
      <c r="C21" s="151">
        <f>'C 31'!C21/'C 32'!C21*1000</f>
        <v>0.86768326774463223</v>
      </c>
      <c r="D21" s="151">
        <f>'C 31'!D21/'C 32'!D21*1000</f>
        <v>0.87805808096012194</v>
      </c>
      <c r="E21" s="151">
        <f>'C 31'!E21/'C 32'!E21*1000</f>
        <v>0.83891683318404187</v>
      </c>
      <c r="F21" s="151">
        <f>'C 31'!F21/'C 32'!F21*1000</f>
        <v>0.89282173594602676</v>
      </c>
      <c r="G21" s="151">
        <f>'C 31'!G21/'C 32'!G21*1000</f>
        <v>0.89261871401490633</v>
      </c>
      <c r="H21" s="151">
        <f>'C 31'!H21/'C 32'!H21*1000</f>
        <v>0.87706924005856379</v>
      </c>
      <c r="I21" s="151">
        <f>'C 31'!I21/'C 32'!I21*1000</f>
        <v>0.89142251865302458</v>
      </c>
      <c r="J21" s="151">
        <f>'C 31'!J21/'C 32'!J21*1000</f>
        <v>0.80927462346352286</v>
      </c>
      <c r="K21" s="151">
        <f>'C 31'!K21/'C 32'!K21*1000</f>
        <v>0.76593172881252192</v>
      </c>
      <c r="L21" s="151">
        <f>'C 31'!L21/'C 32'!L21*1000</f>
        <v>0.77701695895061218</v>
      </c>
      <c r="M21" s="151">
        <f>'C 31'!M21/'C 32'!M21*1000</f>
        <v>0.8111073517328049</v>
      </c>
      <c r="N21" s="151">
        <f>'C 31'!N21/'C 32'!N21*1000</f>
        <v>0.7969167155043303</v>
      </c>
      <c r="O21" s="151">
        <f>'C 31'!O21/'C 32'!O21*1000</f>
        <v>10.135403513960775</v>
      </c>
      <c r="P21" s="30"/>
    </row>
    <row r="22" spans="1:16" ht="11.1" customHeight="1" x14ac:dyDescent="0.2">
      <c r="A22" s="69"/>
      <c r="B22" s="70">
        <v>2025</v>
      </c>
      <c r="C22" s="151">
        <f>'C 31'!C22/'C 32'!C22*1000</f>
        <v>0.85091238248061063</v>
      </c>
      <c r="D22" s="151">
        <f>'C 31'!D22/'C 32'!D22*1000</f>
        <v>0.85559889484804164</v>
      </c>
      <c r="E22" s="151">
        <f>'C 31'!E22/'C 32'!E22*1000</f>
        <v>0.91529104442381237</v>
      </c>
      <c r="F22" s="151">
        <f>'C 31'!F22/'C 32'!F22*1000</f>
        <v>0.99610364154237252</v>
      </c>
      <c r="G22" s="151"/>
      <c r="H22" s="151"/>
      <c r="I22" s="151"/>
      <c r="J22" s="151"/>
      <c r="K22" s="151"/>
      <c r="L22" s="151"/>
      <c r="M22" s="151"/>
      <c r="N22" s="151"/>
      <c r="O22" s="151"/>
      <c r="P22" s="30"/>
    </row>
    <row r="23" spans="1:16" ht="11.1" customHeight="1" x14ac:dyDescent="0.2">
      <c r="A23" s="69" t="s">
        <v>18</v>
      </c>
      <c r="B23" s="70">
        <v>2024</v>
      </c>
      <c r="C23" s="151">
        <f>'C 31'!C23/'C 32'!C23*1000</f>
        <v>0.87015759645990232</v>
      </c>
      <c r="D23" s="151">
        <f>'C 31'!D23/'C 32'!D23*1000</f>
        <v>0.8693772794812914</v>
      </c>
      <c r="E23" s="151">
        <f>'C 31'!E23/'C 32'!E23*1000</f>
        <v>0.84253165531308938</v>
      </c>
      <c r="F23" s="151">
        <f>'C 31'!F23/'C 32'!F23*1000</f>
        <v>0.83351013408623609</v>
      </c>
      <c r="G23" s="151">
        <f>'C 31'!G23/'C 32'!G23*1000</f>
        <v>0.86580438102971591</v>
      </c>
      <c r="H23" s="151">
        <f>'C 31'!H23/'C 32'!H23*1000</f>
        <v>0.86420276178186928</v>
      </c>
      <c r="I23" s="151">
        <f>'C 31'!I23/'C 32'!I23*1000</f>
        <v>0.8920807150384451</v>
      </c>
      <c r="J23" s="151">
        <f>'C 31'!J23/'C 32'!J23*1000</f>
        <v>0.85305023223137277</v>
      </c>
      <c r="K23" s="151">
        <f>'C 31'!K23/'C 32'!K23*1000</f>
        <v>0.81426494815389083</v>
      </c>
      <c r="L23" s="151">
        <f>'C 31'!L23/'C 32'!L23*1000</f>
        <v>0.80669304305019307</v>
      </c>
      <c r="M23" s="151">
        <f>'C 31'!M23/'C 32'!M23*1000</f>
        <v>0.81843024731119829</v>
      </c>
      <c r="N23" s="151">
        <f>'C 31'!N23/'C 32'!N23*1000</f>
        <v>0.81875925492946766</v>
      </c>
      <c r="O23" s="151">
        <f>'C 31'!O23/'C 32'!O23*1000</f>
        <v>10.148827860337089</v>
      </c>
      <c r="P23" s="30"/>
    </row>
    <row r="24" spans="1:16" ht="11.1" customHeight="1" x14ac:dyDescent="0.2">
      <c r="A24" s="69"/>
      <c r="B24" s="70">
        <v>2025</v>
      </c>
      <c r="C24" s="151">
        <f>'C 31'!C24/'C 32'!C24*1000</f>
        <v>0.85883416893677578</v>
      </c>
      <c r="D24" s="151">
        <f>'C 31'!D24/'C 32'!D24*1000</f>
        <v>0.85432520718774541</v>
      </c>
      <c r="E24" s="151">
        <f>'C 31'!E24/'C 32'!E24*1000</f>
        <v>0.8560266505148395</v>
      </c>
      <c r="F24" s="151">
        <f>'C 31'!F24/'C 32'!F24*1000</f>
        <v>0.87046932457981008</v>
      </c>
      <c r="G24" s="151"/>
      <c r="H24" s="151"/>
      <c r="I24" s="151"/>
      <c r="J24" s="151"/>
      <c r="K24" s="151"/>
      <c r="L24" s="151"/>
      <c r="M24" s="151"/>
      <c r="N24" s="151"/>
      <c r="O24" s="151"/>
      <c r="P24" s="30"/>
    </row>
    <row r="25" spans="1:16" ht="11.1" customHeight="1" x14ac:dyDescent="0.2">
      <c r="A25" s="69" t="s">
        <v>40</v>
      </c>
      <c r="B25" s="70">
        <v>2024</v>
      </c>
      <c r="C25" s="151">
        <f>'C 31'!C25/'C 32'!C25*1000</f>
        <v>0.82499120964753059</v>
      </c>
      <c r="D25" s="151">
        <f>'C 31'!D25/'C 32'!D25*1000</f>
        <v>0.79901321551606685</v>
      </c>
      <c r="E25" s="151">
        <f>'C 31'!E25/'C 32'!E25*1000</f>
        <v>0.84394725376707913</v>
      </c>
      <c r="F25" s="151">
        <f>'C 31'!F25/'C 32'!F25*1000</f>
        <v>0.81755227754160487</v>
      </c>
      <c r="G25" s="151">
        <f>'C 31'!G25/'C 32'!G25*1000</f>
        <v>0.8297252816812255</v>
      </c>
      <c r="H25" s="151">
        <f>'C 31'!H25/'C 32'!H25*1000</f>
        <v>0.8165853938935248</v>
      </c>
      <c r="I25" s="151">
        <f>'C 31'!I25/'C 32'!I25*1000</f>
        <v>0.88256711070014737</v>
      </c>
      <c r="J25" s="151">
        <f>'C 31'!J25/'C 32'!J25*1000</f>
        <v>0.90929095119584125</v>
      </c>
      <c r="K25" s="151">
        <f>'C 31'!K25/'C 32'!K25*1000</f>
        <v>1.0021946212859345</v>
      </c>
      <c r="L25" s="151">
        <f>'C 31'!L25/'C 32'!L25*1000</f>
        <v>0.97792534853332347</v>
      </c>
      <c r="M25" s="151">
        <f>'C 31'!M25/'C 32'!M25*1000</f>
        <v>1.0060357524475121</v>
      </c>
      <c r="N25" s="151">
        <f>'C 31'!N25/'C 32'!N25*1000</f>
        <v>1.0100003842606824</v>
      </c>
      <c r="O25" s="151">
        <f>'C 31'!O25/'C 32'!O25*1000</f>
        <v>10.728065381573836</v>
      </c>
      <c r="P25" s="30"/>
    </row>
    <row r="26" spans="1:16" ht="11.1" customHeight="1" x14ac:dyDescent="0.2">
      <c r="A26" s="69"/>
      <c r="B26" s="70">
        <v>2025</v>
      </c>
      <c r="C26" s="151">
        <f>'C 31'!C26/'C 32'!C26*1000</f>
        <v>0.81153672027242474</v>
      </c>
      <c r="D26" s="151">
        <f>'C 31'!D26/'C 32'!D26*1000</f>
        <v>0.80510493365358116</v>
      </c>
      <c r="E26" s="151">
        <f>'C 31'!E26/'C 32'!E26*1000</f>
        <v>0.82719102895094687</v>
      </c>
      <c r="F26" s="151">
        <f>'C 31'!F26/'C 32'!F26*1000</f>
        <v>0.83207853799137355</v>
      </c>
      <c r="G26" s="151"/>
      <c r="H26" s="151"/>
      <c r="I26" s="151"/>
      <c r="J26" s="151"/>
      <c r="K26" s="151"/>
      <c r="L26" s="151"/>
      <c r="M26" s="151"/>
      <c r="N26" s="151"/>
      <c r="O26" s="151"/>
      <c r="P26" s="30"/>
    </row>
    <row r="27" spans="1:16" ht="11.1" customHeight="1" x14ac:dyDescent="0.2">
      <c r="A27" s="69" t="s">
        <v>39</v>
      </c>
      <c r="B27" s="70">
        <v>2024</v>
      </c>
      <c r="C27" s="151">
        <f>'C 31'!C27/'C 32'!C27*1000</f>
        <v>1.6349346826356492</v>
      </c>
      <c r="D27" s="151">
        <f>'C 31'!D27/'C 32'!D27*1000</f>
        <v>1.5374225414179943</v>
      </c>
      <c r="E27" s="151">
        <f>'C 31'!E27/'C 32'!E27*1000</f>
        <v>1.6285280209173885</v>
      </c>
      <c r="F27" s="151">
        <f>'C 31'!F27/'C 32'!F27*1000</f>
        <v>1.6076339534633299</v>
      </c>
      <c r="G27" s="151">
        <f>'C 31'!G27/'C 32'!G27*1000</f>
        <v>1.6813441075613116</v>
      </c>
      <c r="H27" s="151">
        <f>'C 31'!H27/'C 32'!H27*1000</f>
        <v>1.674422698069288</v>
      </c>
      <c r="I27" s="151">
        <f>'C 31'!I27/'C 32'!I27*1000</f>
        <v>1.7190926882927251</v>
      </c>
      <c r="J27" s="151">
        <f>'C 31'!J27/'C 32'!J27*1000</f>
        <v>1.6732305979652058</v>
      </c>
      <c r="K27" s="151">
        <f>'C 31'!K27/'C 32'!K27*1000</f>
        <v>1.6783155381085195</v>
      </c>
      <c r="L27" s="151">
        <f>'C 31'!L27/'C 32'!L27*1000</f>
        <v>1.6553333745728243</v>
      </c>
      <c r="M27" s="151">
        <f>'C 31'!M27/'C 32'!M27*1000</f>
        <v>1.6002009471971306</v>
      </c>
      <c r="N27" s="151">
        <f>'C 31'!N27/'C 32'!N27*1000</f>
        <v>1.596102863449588</v>
      </c>
      <c r="O27" s="151">
        <f>'C 31'!O27/'C 32'!O27*1000</f>
        <v>19.682735096318673</v>
      </c>
      <c r="P27" s="30"/>
    </row>
    <row r="28" spans="1:16" ht="11.1" customHeight="1" x14ac:dyDescent="0.2">
      <c r="A28" s="69"/>
      <c r="B28" s="70">
        <v>2025</v>
      </c>
      <c r="C28" s="151">
        <f>'C 31'!C28/'C 32'!C28*1000</f>
        <v>1.5950757010210563</v>
      </c>
      <c r="D28" s="151">
        <f>'C 31'!D28/'C 32'!D28*1000</f>
        <v>1.5498905531067064</v>
      </c>
      <c r="E28" s="151">
        <f>'C 31'!E28/'C 32'!E28*1000</f>
        <v>1.5410032675173428</v>
      </c>
      <c r="F28" s="151">
        <f>'C 31'!F28/'C 32'!F28*1000</f>
        <v>1.7413334326669259</v>
      </c>
      <c r="G28" s="151"/>
      <c r="H28" s="151"/>
      <c r="I28" s="151"/>
      <c r="J28" s="151"/>
      <c r="K28" s="151"/>
      <c r="L28" s="151"/>
      <c r="M28" s="151"/>
      <c r="N28" s="151"/>
      <c r="O28" s="151"/>
      <c r="P28" s="30"/>
    </row>
    <row r="29" spans="1:16" ht="11.1" customHeight="1" x14ac:dyDescent="0.2">
      <c r="A29" s="69" t="s">
        <v>17</v>
      </c>
      <c r="B29" s="70">
        <v>2024</v>
      </c>
      <c r="C29" s="151">
        <f>'C 31'!C29/'C 32'!C29*1000</f>
        <v>0.78645429492269614</v>
      </c>
      <c r="D29" s="151">
        <f>'C 31'!D29/'C 32'!D29*1000</f>
        <v>0.73872892050017214</v>
      </c>
      <c r="E29" s="151">
        <f>'C 31'!E29/'C 32'!E29*1000</f>
        <v>0.85936728152997921</v>
      </c>
      <c r="F29" s="151">
        <f>'C 31'!F29/'C 32'!F29*1000</f>
        <v>0.78222265711481842</v>
      </c>
      <c r="G29" s="151">
        <f>'C 31'!G29/'C 32'!G29*1000</f>
        <v>0.83993945333346276</v>
      </c>
      <c r="H29" s="151">
        <f>'C 31'!H29/'C 32'!H29*1000</f>
        <v>0.84357110448222272</v>
      </c>
      <c r="I29" s="151">
        <f>'C 31'!I29/'C 32'!I29*1000</f>
        <v>0.83314498373049128</v>
      </c>
      <c r="J29" s="151">
        <f>'C 31'!J29/'C 32'!J29*1000</f>
        <v>0.80002185879220244</v>
      </c>
      <c r="K29" s="151">
        <f>'C 31'!K29/'C 32'!K29*1000</f>
        <v>0.7603070597409437</v>
      </c>
      <c r="L29" s="151">
        <f>'C 31'!L29/'C 32'!L29*1000</f>
        <v>0.78483260532561117</v>
      </c>
      <c r="M29" s="151">
        <f>'C 31'!M29/'C 32'!M29*1000</f>
        <v>0.67068678900876821</v>
      </c>
      <c r="N29" s="151">
        <f>'C 31'!N29/'C 32'!N29*1000</f>
        <v>0.71441256090958305</v>
      </c>
      <c r="O29" s="151">
        <f>'C 31'!O29/'C 32'!O29*1000</f>
        <v>9.4348311805363956</v>
      </c>
      <c r="P29" s="30"/>
    </row>
    <row r="30" spans="1:16" ht="11.1" customHeight="1" x14ac:dyDescent="0.2">
      <c r="A30" s="69"/>
      <c r="B30" s="70">
        <v>2025</v>
      </c>
      <c r="C30" s="151">
        <f>'C 31'!C30/'C 32'!C30*1000</f>
        <v>0.85883863693309948</v>
      </c>
      <c r="D30" s="151">
        <f>'C 31'!D30/'C 32'!D30*1000</f>
        <v>0.87887996672482116</v>
      </c>
      <c r="E30" s="151">
        <f>'C 31'!E30/'C 32'!E30*1000</f>
        <v>0.97994357004453203</v>
      </c>
      <c r="F30" s="151">
        <f>'C 31'!F30/'C 32'!F30*1000</f>
        <v>0.89675867885391269</v>
      </c>
      <c r="G30" s="151"/>
      <c r="H30" s="151"/>
      <c r="I30" s="151"/>
      <c r="J30" s="151"/>
      <c r="K30" s="151"/>
      <c r="L30" s="151"/>
      <c r="M30" s="151"/>
      <c r="N30" s="151"/>
      <c r="O30" s="151"/>
      <c r="P30" s="30"/>
    </row>
    <row r="31" spans="1:16" ht="11.1" customHeight="1" x14ac:dyDescent="0.2">
      <c r="A31" s="69" t="s">
        <v>31</v>
      </c>
      <c r="B31" s="70">
        <v>2024</v>
      </c>
      <c r="C31" s="151">
        <f>'C 31'!C31/'C 32'!C31*1000</f>
        <v>1.4882183640705504</v>
      </c>
      <c r="D31" s="151">
        <f>'C 31'!D31/'C 32'!D31*1000</f>
        <v>1.4619353382402327</v>
      </c>
      <c r="E31" s="151">
        <f>'C 31'!E31/'C 32'!E31*1000</f>
        <v>1.4470659524357892</v>
      </c>
      <c r="F31" s="151">
        <f>'C 31'!F31/'C 32'!F31*1000</f>
        <v>1.3895375806488708</v>
      </c>
      <c r="G31" s="151">
        <f>'C 31'!G31/'C 32'!G31*1000</f>
        <v>1.4902762512383936</v>
      </c>
      <c r="H31" s="151">
        <f>'C 31'!H31/'C 32'!H31*1000</f>
        <v>1.467908288801409</v>
      </c>
      <c r="I31" s="151">
        <f>'C 31'!I31/'C 32'!I31*1000</f>
        <v>1.4507838139711993</v>
      </c>
      <c r="J31" s="151">
        <f>'C 31'!J31/'C 32'!J31*1000</f>
        <v>1.5611518496584669</v>
      </c>
      <c r="K31" s="151">
        <f>'C 31'!K31/'C 32'!K31*1000</f>
        <v>1.4861822955974979</v>
      </c>
      <c r="L31" s="151">
        <f>'C 31'!L31/'C 32'!L31*1000</f>
        <v>1.553175321919622</v>
      </c>
      <c r="M31" s="151">
        <f>'C 31'!M31/'C 32'!M31*1000</f>
        <v>1.6385030279869732</v>
      </c>
      <c r="N31" s="151">
        <f>'C 31'!N31/'C 32'!N31*1000</f>
        <v>1.6733358275876402</v>
      </c>
      <c r="O31" s="151">
        <f>'C 31'!O31/'C 32'!O31*1000</f>
        <v>18.110509503860509</v>
      </c>
      <c r="P31" s="30"/>
    </row>
    <row r="32" spans="1:16" ht="11.1" customHeight="1" x14ac:dyDescent="0.2">
      <c r="A32" s="69"/>
      <c r="B32" s="70">
        <v>2025</v>
      </c>
      <c r="C32" s="151">
        <f>'C 31'!C32/'C 32'!C32*1000</f>
        <v>1.4838102651263694</v>
      </c>
      <c r="D32" s="151">
        <f>'C 31'!D32/'C 32'!D32*1000</f>
        <v>1.4554812539462039</v>
      </c>
      <c r="E32" s="151">
        <f>'C 31'!E32/'C 32'!E32*1000</f>
        <v>1.4588766693947499</v>
      </c>
      <c r="F32" s="151">
        <f>'C 31'!F32/'C 32'!F32*1000</f>
        <v>1.4970521772602798</v>
      </c>
      <c r="G32" s="151"/>
      <c r="H32" s="151"/>
      <c r="I32" s="151"/>
      <c r="J32" s="151"/>
      <c r="K32" s="151"/>
      <c r="L32" s="151"/>
      <c r="M32" s="151"/>
      <c r="N32" s="151"/>
      <c r="O32" s="151"/>
      <c r="P32" s="30"/>
    </row>
    <row r="33" spans="1:16" ht="11.1" customHeight="1" x14ac:dyDescent="0.2">
      <c r="A33" s="69" t="s">
        <v>98</v>
      </c>
      <c r="B33" s="70">
        <v>2024</v>
      </c>
      <c r="C33" s="151">
        <f>'C 31'!C33/'C 32'!C33*1000</f>
        <v>1.275367327444646</v>
      </c>
      <c r="D33" s="151">
        <f>'C 31'!D33/'C 32'!D33*1000</f>
        <v>1.2825598695786506</v>
      </c>
      <c r="E33" s="151">
        <f>'C 31'!E33/'C 32'!E33*1000</f>
        <v>1.2368159335433739</v>
      </c>
      <c r="F33" s="151">
        <f>'C 31'!F33/'C 32'!F33*1000</f>
        <v>1.2043254594963924</v>
      </c>
      <c r="G33" s="151">
        <f>'C 31'!G33/'C 32'!G33*1000</f>
        <v>1.2187995766549191</v>
      </c>
      <c r="H33" s="151">
        <f>'C 31'!H33/'C 32'!H33*1000</f>
        <v>1.2871833399349029</v>
      </c>
      <c r="I33" s="151">
        <f>'C 31'!I33/'C 32'!I33*1000</f>
        <v>1.2821331659263</v>
      </c>
      <c r="J33" s="151">
        <f>'C 31'!J33/'C 32'!J33*1000</f>
        <v>1.2717498278314869</v>
      </c>
      <c r="K33" s="151">
        <f>'C 31'!K33/'C 32'!K33*1000</f>
        <v>1.2970751476687941</v>
      </c>
      <c r="L33" s="151">
        <f>'C 31'!L33/'C 32'!L33*1000</f>
        <v>1.4121740380583125</v>
      </c>
      <c r="M33" s="151">
        <f>'C 31'!M33/'C 32'!M33*1000</f>
        <v>1.4748536534233541</v>
      </c>
      <c r="N33" s="151">
        <f>'C 31'!N33/'C 32'!N33*1000</f>
        <v>1.6693285084270448</v>
      </c>
      <c r="O33" s="151">
        <f>'C 31'!O33/'C 32'!O33*1000</f>
        <v>15.828370017358237</v>
      </c>
      <c r="P33" s="30"/>
    </row>
    <row r="34" spans="1:16" ht="11.1" customHeight="1" x14ac:dyDescent="0.2">
      <c r="A34" s="69"/>
      <c r="B34" s="70">
        <v>2025</v>
      </c>
      <c r="C34" s="151">
        <f>'C 31'!C34/'C 32'!C34*1000</f>
        <v>1.3154749056569182</v>
      </c>
      <c r="D34" s="151">
        <f>'C 31'!D34/'C 32'!D34*1000</f>
        <v>1.3031010540636547</v>
      </c>
      <c r="E34" s="151">
        <f>'C 31'!E34/'C 32'!E34*1000</f>
        <v>1.3035625021596158</v>
      </c>
      <c r="F34" s="151">
        <f>'C 31'!F34/'C 32'!F34*1000</f>
        <v>1.3193113330482766</v>
      </c>
      <c r="G34" s="151"/>
      <c r="H34" s="151"/>
      <c r="I34" s="151"/>
      <c r="J34" s="151"/>
      <c r="K34" s="151"/>
      <c r="L34" s="151"/>
      <c r="M34" s="151"/>
      <c r="N34" s="151"/>
      <c r="O34" s="151"/>
      <c r="P34" s="30"/>
    </row>
    <row r="35" spans="1:16" ht="11.1" customHeight="1" x14ac:dyDescent="0.2">
      <c r="A35" s="69" t="s">
        <v>16</v>
      </c>
      <c r="B35" s="70">
        <v>2024</v>
      </c>
      <c r="C35" s="151">
        <f>'C 31'!C35/'C 32'!C35*1000</f>
        <v>1.5193066256594234</v>
      </c>
      <c r="D35" s="151">
        <f>'C 31'!D35/'C 32'!D35*1000</f>
        <v>1.6347187874167581</v>
      </c>
      <c r="E35" s="151">
        <f>'C 31'!E35/'C 32'!E35*1000</f>
        <v>1.4828461679837817</v>
      </c>
      <c r="F35" s="151">
        <f>'C 31'!F35/'C 32'!F35*1000</f>
        <v>1.5111354409969702</v>
      </c>
      <c r="G35" s="151">
        <f>'C 31'!G35/'C 32'!G35*1000</f>
        <v>1.5846053482552089</v>
      </c>
      <c r="H35" s="151">
        <f>'C 31'!H35/'C 32'!H35*1000</f>
        <v>1.5319491241019094</v>
      </c>
      <c r="I35" s="151">
        <f>'C 31'!I35/'C 32'!I35*1000</f>
        <v>1.5293929807847071</v>
      </c>
      <c r="J35" s="151">
        <f>'C 31'!J35/'C 32'!J35*1000</f>
        <v>1.615335731727163</v>
      </c>
      <c r="K35" s="151">
        <f>'C 31'!K35/'C 32'!K35*1000</f>
        <v>1.5445157677838943</v>
      </c>
      <c r="L35" s="151">
        <f>'C 31'!L35/'C 32'!L35*1000</f>
        <v>1.5780363631061398</v>
      </c>
      <c r="M35" s="151">
        <f>'C 31'!M35/'C 32'!M35*1000</f>
        <v>1.6408922811481399</v>
      </c>
      <c r="N35" s="151">
        <f>'C 31'!N35/'C 32'!N35*1000</f>
        <v>1.6976918442941635</v>
      </c>
      <c r="O35" s="151">
        <f>'C 31'!O35/'C 32'!O35*1000</f>
        <v>18.843694786545409</v>
      </c>
      <c r="P35" s="30"/>
    </row>
    <row r="36" spans="1:16" ht="11.1" customHeight="1" x14ac:dyDescent="0.2">
      <c r="A36" s="69"/>
      <c r="B36" s="70">
        <v>2025</v>
      </c>
      <c r="C36" s="151">
        <f>'C 31'!C36/'C 32'!C36*1000</f>
        <v>1.5123489020785617</v>
      </c>
      <c r="D36" s="151">
        <f>'C 31'!D36/'C 32'!D36*1000</f>
        <v>1.5396683520169361</v>
      </c>
      <c r="E36" s="151">
        <f>'C 31'!E36/'C 32'!E36*1000</f>
        <v>1.5505618635845302</v>
      </c>
      <c r="F36" s="151">
        <f>'C 31'!F36/'C 32'!F36*1000</f>
        <v>1.5229493451395553</v>
      </c>
      <c r="G36" s="151"/>
      <c r="H36" s="151"/>
      <c r="I36" s="151"/>
      <c r="J36" s="151"/>
      <c r="K36" s="151"/>
      <c r="L36" s="151"/>
      <c r="M36" s="151"/>
      <c r="N36" s="151"/>
      <c r="O36" s="151"/>
      <c r="P36" s="30"/>
    </row>
    <row r="37" spans="1:16" ht="11.1" customHeight="1" x14ac:dyDescent="0.2">
      <c r="A37" s="69" t="s">
        <v>10</v>
      </c>
      <c r="B37" s="70">
        <v>2024</v>
      </c>
      <c r="C37" s="151">
        <f>'C 31'!C37/'C 32'!C37*1000</f>
        <v>1.4976117401540756</v>
      </c>
      <c r="D37" s="151">
        <f>'C 31'!D37/'C 32'!D37*1000</f>
        <v>1.516973510343445</v>
      </c>
      <c r="E37" s="151">
        <f>'C 31'!E37/'C 32'!E37*1000</f>
        <v>1.5307196161168783</v>
      </c>
      <c r="F37" s="151">
        <f>'C 31'!F37/'C 32'!F37*1000</f>
        <v>1.5162304469553716</v>
      </c>
      <c r="G37" s="151">
        <f>'C 31'!G37/'C 32'!G37*1000</f>
        <v>1.5188239453006138</v>
      </c>
      <c r="H37" s="151">
        <f>'C 31'!H37/'C 32'!H37*1000</f>
        <v>1.5129727390818943</v>
      </c>
      <c r="I37" s="151">
        <f>'C 31'!I37/'C 32'!I37*1000</f>
        <v>1.5136065566560528</v>
      </c>
      <c r="J37" s="151">
        <f>'C 31'!J37/'C 32'!J37*1000</f>
        <v>1.5097681143673813</v>
      </c>
      <c r="K37" s="151">
        <f>'C 31'!K37/'C 32'!K37*1000</f>
        <v>1.5120351621919483</v>
      </c>
      <c r="L37" s="151">
        <f>'C 31'!L37/'C 32'!L37*1000</f>
        <v>1.5129567071486831</v>
      </c>
      <c r="M37" s="151">
        <f>'C 31'!M37/'C 32'!M37*1000</f>
        <v>1.5153704209430743</v>
      </c>
      <c r="N37" s="151">
        <f>'C 31'!N37/'C 32'!N37*1000</f>
        <v>1.5081923058767996</v>
      </c>
      <c r="O37" s="151">
        <f>'C 31'!O37/'C 32'!O37*1000</f>
        <v>18.163164898972695</v>
      </c>
      <c r="P37" s="30"/>
    </row>
    <row r="38" spans="1:16" ht="11.1" customHeight="1" x14ac:dyDescent="0.2">
      <c r="A38" s="69"/>
      <c r="B38" s="70">
        <v>2025</v>
      </c>
      <c r="C38" s="151">
        <f>'C 31'!C38/'C 32'!C38*1000</f>
        <v>1.4976117401540756</v>
      </c>
      <c r="D38" s="151">
        <f>'C 31'!D38/'C 32'!D38*1000</f>
        <v>1.511011914955857</v>
      </c>
      <c r="E38" s="151">
        <f>'C 31'!E38/'C 32'!E38*1000</f>
        <v>1.5062717194518844</v>
      </c>
      <c r="F38" s="151">
        <f>'C 31'!F38/'C 32'!F38*1000</f>
        <v>1.5031084996795314</v>
      </c>
      <c r="G38" s="151"/>
      <c r="H38" s="151"/>
      <c r="I38" s="151"/>
      <c r="J38" s="151"/>
      <c r="K38" s="151"/>
      <c r="L38" s="151"/>
      <c r="M38" s="151"/>
      <c r="N38" s="151"/>
      <c r="O38" s="151"/>
      <c r="P38" s="30"/>
    </row>
    <row r="39" spans="1:16" ht="11.1" customHeight="1" x14ac:dyDescent="0.2">
      <c r="A39" s="69" t="s">
        <v>62</v>
      </c>
      <c r="B39" s="70">
        <v>2024</v>
      </c>
      <c r="C39" s="151">
        <f>'C 31'!C39/'C 32'!C39*1000</f>
        <v>1.4083390499657003</v>
      </c>
      <c r="D39" s="151">
        <f>'C 31'!D39/'C 32'!D39*1000</f>
        <v>1.4096288251183062</v>
      </c>
      <c r="E39" s="151">
        <f>'C 31'!E39/'C 32'!E39*1000</f>
        <v>1.3936266562426438</v>
      </c>
      <c r="F39" s="151">
        <f>'C 31'!F39/'C 32'!F39*1000</f>
        <v>1.4201800665676463</v>
      </c>
      <c r="G39" s="151">
        <f>'C 31'!G39/'C 32'!G39*1000</f>
        <v>1.4246396724259398</v>
      </c>
      <c r="H39" s="151">
        <f>'C 31'!H39/'C 32'!H39*1000</f>
        <v>1.3887433007967722</v>
      </c>
      <c r="I39" s="151">
        <f>'C 31'!I39/'C 32'!I39*1000</f>
        <v>1.3952392014867983</v>
      </c>
      <c r="J39" s="151">
        <f>'C 31'!J39/'C 32'!J39*1000</f>
        <v>1.4626735842637553</v>
      </c>
      <c r="K39" s="151">
        <f>'C 31'!K39/'C 32'!K39*1000</f>
        <v>1.479074860249342</v>
      </c>
      <c r="L39" s="151">
        <f>'C 31'!L39/'C 32'!L39*1000</f>
        <v>1.4912500243763425</v>
      </c>
      <c r="M39" s="151">
        <f>'C 31'!M39/'C 32'!M39*1000</f>
        <v>1.4500071612178596</v>
      </c>
      <c r="N39" s="151">
        <f>'C 31'!N39/'C 32'!N39*1000</f>
        <v>1.4261897290315046</v>
      </c>
      <c r="O39" s="151">
        <f>'C 31'!O39/'C 32'!O39*1000</f>
        <v>17.149468941613108</v>
      </c>
      <c r="P39" s="30"/>
    </row>
    <row r="40" spans="1:16" ht="11.1" customHeight="1" x14ac:dyDescent="0.2">
      <c r="A40" s="69"/>
      <c r="B40" s="70">
        <v>2025</v>
      </c>
      <c r="C40" s="151">
        <f>'C 31'!C40/'C 32'!C40*1000</f>
        <v>1.3999522780226259</v>
      </c>
      <c r="D40" s="151">
        <f>'C 31'!D40/'C 32'!D40*1000</f>
        <v>1.404342772316052</v>
      </c>
      <c r="E40" s="151">
        <f>'C 31'!E40/'C 32'!E40*1000</f>
        <v>1.3700589699530619</v>
      </c>
      <c r="F40" s="151">
        <f>'C 31'!F40/'C 32'!F40*1000</f>
        <v>1.3961740066457622</v>
      </c>
      <c r="G40" s="151"/>
      <c r="H40" s="151"/>
      <c r="I40" s="151"/>
      <c r="J40" s="151"/>
      <c r="K40" s="151"/>
      <c r="L40" s="151"/>
      <c r="M40" s="151"/>
      <c r="N40" s="151"/>
      <c r="O40" s="151"/>
      <c r="P40" s="30"/>
    </row>
    <row r="41" spans="1:16" ht="11.1" customHeight="1" x14ac:dyDescent="0.2">
      <c r="A41" s="69" t="s">
        <v>63</v>
      </c>
      <c r="B41" s="70">
        <v>2024</v>
      </c>
      <c r="C41" s="151">
        <f>'C 31'!C41/'C 32'!C41*1000</f>
        <v>1.4651887813295119</v>
      </c>
      <c r="D41" s="151">
        <f>'C 31'!D41/'C 32'!D41*1000</f>
        <v>1.4520519528413869</v>
      </c>
      <c r="E41" s="151">
        <f>'C 31'!E41/'C 32'!E41*1000</f>
        <v>1.4753932388272195</v>
      </c>
      <c r="F41" s="151">
        <f>'C 31'!F41/'C 32'!F41*1000</f>
        <v>1.4205284444247215</v>
      </c>
      <c r="G41" s="151">
        <f>'C 31'!G41/'C 32'!G41*1000</f>
        <v>1.4463755874066431</v>
      </c>
      <c r="H41" s="151">
        <f>'C 31'!H41/'C 32'!H41*1000</f>
        <v>1.5585533061257313</v>
      </c>
      <c r="I41" s="151">
        <f>'C 31'!I41/'C 32'!I41*1000</f>
        <v>1.4229827147259815</v>
      </c>
      <c r="J41" s="151">
        <f>'C 31'!J41/'C 32'!J41*1000</f>
        <v>1.3753876988600777</v>
      </c>
      <c r="K41" s="151">
        <f>'C 31'!K41/'C 32'!K41*1000</f>
        <v>1.2542434218793195</v>
      </c>
      <c r="L41" s="151">
        <f>'C 31'!L41/'C 32'!L41*1000</f>
        <v>1.2684312187526303</v>
      </c>
      <c r="M41" s="151">
        <f>'C 31'!M41/'C 32'!M41*1000</f>
        <v>1.2701880088823094</v>
      </c>
      <c r="N41" s="151">
        <f>'C 31'!N41/'C 32'!N41*1000</f>
        <v>1.2465248138571297</v>
      </c>
      <c r="O41" s="151">
        <f>'C 31'!O41/'C 32'!O41*1000</f>
        <v>16.688832161244544</v>
      </c>
      <c r="P41" s="30"/>
    </row>
    <row r="42" spans="1:16" ht="11.1" customHeight="1" x14ac:dyDescent="0.2">
      <c r="A42" s="69"/>
      <c r="B42" s="70">
        <v>2025</v>
      </c>
      <c r="C42" s="151">
        <f>'C 31'!C42/'C 32'!C42*1000</f>
        <v>1.4460602917953189</v>
      </c>
      <c r="D42" s="151">
        <f>'C 31'!D42/'C 32'!D42*1000</f>
        <v>1.4490669372578027</v>
      </c>
      <c r="E42" s="151">
        <f>'C 31'!E42/'C 32'!E42*1000</f>
        <v>1.4907029504309361</v>
      </c>
      <c r="F42" s="151">
        <f>'C 31'!F42/'C 32'!F42*1000</f>
        <v>1.5081575891466279</v>
      </c>
      <c r="G42" s="151"/>
      <c r="H42" s="151"/>
      <c r="I42" s="151"/>
      <c r="J42" s="151"/>
      <c r="K42" s="151"/>
      <c r="L42" s="151"/>
      <c r="M42" s="151"/>
      <c r="N42" s="151"/>
      <c r="O42" s="151"/>
      <c r="P42" s="30"/>
    </row>
    <row r="43" spans="1:16" ht="11.1" customHeight="1" x14ac:dyDescent="0.2">
      <c r="A43" s="69" t="s">
        <v>20</v>
      </c>
      <c r="B43" s="70">
        <v>2024</v>
      </c>
      <c r="C43" s="151">
        <f>'C 31'!C43/'C 32'!C43*1000</f>
        <v>1.457750451263538</v>
      </c>
      <c r="D43" s="151">
        <f>'C 31'!D43/'C 32'!D43*1000</f>
        <v>1.261562292542598</v>
      </c>
      <c r="E43" s="151">
        <f>'C 31'!E43/'C 32'!E43*1000</f>
        <v>1.503107904039005</v>
      </c>
      <c r="F43" s="151">
        <f>'C 31'!F43/'C 32'!F43*1000</f>
        <v>1.3696000325990698</v>
      </c>
      <c r="G43" s="151">
        <f>'C 31'!G43/'C 32'!G43*1000</f>
        <v>1.3470892069299472</v>
      </c>
      <c r="H43" s="151">
        <f>'C 31'!H43/'C 32'!H43*1000</f>
        <v>1.1874313337727973</v>
      </c>
      <c r="I43" s="151">
        <f>'C 31'!I43/'C 32'!I43*1000</f>
        <v>1.2226404649875449</v>
      </c>
      <c r="J43" s="151">
        <f>'C 31'!J43/'C 32'!J43*1000</f>
        <v>1.2779407694436757</v>
      </c>
      <c r="K43" s="151">
        <f>'C 31'!K43/'C 32'!K43*1000</f>
        <v>1.3581212307063275</v>
      </c>
      <c r="L43" s="151">
        <f>'C 31'!L43/'C 32'!L43*1000</f>
        <v>1.4744520546247646</v>
      </c>
      <c r="M43" s="151">
        <f>'C 31'!M43/'C 32'!M43*1000</f>
        <v>1.2878881667182502</v>
      </c>
      <c r="N43" s="151">
        <f>'C 31'!N43/'C 32'!N43*1000</f>
        <v>1.1884989943897533</v>
      </c>
      <c r="O43" s="151">
        <f>'C 31'!O43/'C 32'!O43*1000</f>
        <v>15.940820316313765</v>
      </c>
      <c r="P43" s="30"/>
    </row>
    <row r="44" spans="1:16" ht="11.1" customHeight="1" x14ac:dyDescent="0.2">
      <c r="A44" s="69"/>
      <c r="B44" s="70">
        <v>2025</v>
      </c>
      <c r="C44" s="151">
        <f>'C 31'!C44/'C 32'!C44*1000</f>
        <v>1.3587523392837586</v>
      </c>
      <c r="D44" s="151">
        <f>'C 31'!D44/'C 32'!D44*1000</f>
        <v>1.2899714321339286</v>
      </c>
      <c r="E44" s="151">
        <f>'C 31'!E44/'C 32'!E44*1000</f>
        <v>1.4700192329449031</v>
      </c>
      <c r="F44" s="151">
        <f>'C 31'!F44/'C 32'!F44*1000</f>
        <v>1.4169421487603304</v>
      </c>
      <c r="G44" s="151"/>
      <c r="H44" s="151"/>
      <c r="I44" s="151"/>
      <c r="J44" s="151"/>
      <c r="K44" s="151"/>
      <c r="L44" s="151"/>
      <c r="M44" s="151"/>
      <c r="N44" s="151"/>
      <c r="O44" s="151"/>
      <c r="P44" s="30"/>
    </row>
    <row r="45" spans="1:16" ht="11.1" customHeight="1" x14ac:dyDescent="0.2">
      <c r="A45" s="69" t="s">
        <v>41</v>
      </c>
      <c r="B45" s="70">
        <v>2024</v>
      </c>
      <c r="C45" s="151">
        <f>'C 31'!C45/'C 32'!C45*1000</f>
        <v>0.73620010808306957</v>
      </c>
      <c r="D45" s="151">
        <f>'C 31'!D45/'C 32'!D45*1000</f>
        <v>0.71458250099880138</v>
      </c>
      <c r="E45" s="151">
        <f>'C 31'!E45/'C 32'!E45*1000</f>
        <v>0.75896567646606128</v>
      </c>
      <c r="F45" s="151">
        <f>'C 31'!F45/'C 32'!F45*1000</f>
        <v>0.8362345605314585</v>
      </c>
      <c r="G45" s="151">
        <f>'C 31'!G45/'C 32'!G45*1000</f>
        <v>0.86464889164470615</v>
      </c>
      <c r="H45" s="151">
        <f>'C 31'!H45/'C 32'!H45*1000</f>
        <v>0.92510254306808859</v>
      </c>
      <c r="I45" s="151">
        <f>'C 31'!I45/'C 32'!I45*1000</f>
        <v>0.96762917933130699</v>
      </c>
      <c r="J45" s="151">
        <f>'C 31'!J45/'C 32'!J45*1000</f>
        <v>0.93857601400641966</v>
      </c>
      <c r="K45" s="151">
        <f>'C 31'!K45/'C 32'!K45*1000</f>
        <v>0.98949458185126971</v>
      </c>
      <c r="L45" s="151">
        <f>'C 31'!L45/'C 32'!L45*1000</f>
        <v>0.98431400329489283</v>
      </c>
      <c r="M45" s="151">
        <f>'C 31'!M45/'C 32'!M45*1000</f>
        <v>0.86779687378489789</v>
      </c>
      <c r="N45" s="151">
        <f>'C 31'!N45/'C 32'!N45*1000</f>
        <v>0.97871522975257419</v>
      </c>
      <c r="O45" s="151">
        <f>'C 31'!O45/'C 32'!O45*1000</f>
        <v>10.556358566977181</v>
      </c>
      <c r="P45" s="30"/>
    </row>
    <row r="46" spans="1:16" ht="11.1" customHeight="1" x14ac:dyDescent="0.2">
      <c r="A46" s="69"/>
      <c r="B46" s="70">
        <v>2025</v>
      </c>
      <c r="C46" s="151">
        <f>'C 31'!C46/'C 32'!C46*1000</f>
        <v>0.7840890217571832</v>
      </c>
      <c r="D46" s="151">
        <f>'C 31'!D46/'C 32'!D46*1000</f>
        <v>0.7757448042101508</v>
      </c>
      <c r="E46" s="151">
        <f>'C 31'!E46/'C 32'!E46*1000</f>
        <v>0.85398198039042483</v>
      </c>
      <c r="F46" s="151">
        <f>'C 31'!F46/'C 32'!F46*1000</f>
        <v>0.81528519464437732</v>
      </c>
      <c r="G46" s="151"/>
      <c r="H46" s="151"/>
      <c r="I46" s="151"/>
      <c r="J46" s="151"/>
      <c r="K46" s="151"/>
      <c r="L46" s="151"/>
      <c r="M46" s="151"/>
      <c r="N46" s="151"/>
      <c r="O46" s="151"/>
      <c r="P46" s="30"/>
    </row>
    <row r="47" spans="1:16" ht="11.1" customHeight="1" x14ac:dyDescent="0.2">
      <c r="A47" s="69" t="s">
        <v>30</v>
      </c>
      <c r="B47" s="70">
        <v>2024</v>
      </c>
      <c r="C47" s="151">
        <f>'C 31'!C47/'C 32'!C47*1000</f>
        <v>1.2895645725182752</v>
      </c>
      <c r="D47" s="151">
        <f>'C 31'!D47/'C 32'!D47*1000</f>
        <v>1.1749961898732693</v>
      </c>
      <c r="E47" s="151">
        <f>'C 31'!E47/'C 32'!E47*1000</f>
        <v>1.1478989389809988</v>
      </c>
      <c r="F47" s="151">
        <f>'C 31'!F47/'C 32'!F47*1000</f>
        <v>1.0264032600326756</v>
      </c>
      <c r="G47" s="151">
        <f>'C 31'!G47/'C 32'!G47*1000</f>
        <v>1.0169524031100368</v>
      </c>
      <c r="H47" s="151">
        <f>'C 31'!H47/'C 32'!H47*1000</f>
        <v>1.0161925865342856</v>
      </c>
      <c r="I47" s="151">
        <f>'C 31'!I47/'C 32'!I47*1000</f>
        <v>1.0905576959514938</v>
      </c>
      <c r="J47" s="151">
        <f>'C 31'!J47/'C 32'!J47*1000</f>
        <v>1.3146847359437233</v>
      </c>
      <c r="K47" s="151">
        <f>'C 31'!K47/'C 32'!K47*1000</f>
        <v>1.1401705194469163</v>
      </c>
      <c r="L47" s="151">
        <f>'C 31'!L47/'C 32'!L47*1000</f>
        <v>1.054049985943369</v>
      </c>
      <c r="M47" s="151">
        <f>'C 31'!M47/'C 32'!M47*1000</f>
        <v>1.1027678529391762</v>
      </c>
      <c r="N47" s="151">
        <f>'C 31'!N47/'C 32'!N47*1000</f>
        <v>1.0253440769516904</v>
      </c>
      <c r="O47" s="151">
        <f>'C 31'!O47/'C 32'!O47*1000</f>
        <v>13.421106390626919</v>
      </c>
      <c r="P47" s="30"/>
    </row>
    <row r="48" spans="1:16" ht="11.1" customHeight="1" x14ac:dyDescent="0.2">
      <c r="A48" s="69"/>
      <c r="B48" s="70">
        <v>2025</v>
      </c>
      <c r="C48" s="151">
        <f>'C 31'!C48/'C 32'!C48*1000</f>
        <v>1.3898953274490862</v>
      </c>
      <c r="D48" s="151">
        <f>'C 31'!D48/'C 32'!D48*1000</f>
        <v>1.3411956222360411</v>
      </c>
      <c r="E48" s="151">
        <f>'C 31'!E48/'C 32'!E48*1000</f>
        <v>1.1826583274873446</v>
      </c>
      <c r="F48" s="151">
        <f>'C 31'!F48/'C 32'!F48*1000</f>
        <v>1.089758892416179</v>
      </c>
      <c r="G48" s="151"/>
      <c r="H48" s="151"/>
      <c r="I48" s="151"/>
      <c r="J48" s="151"/>
      <c r="K48" s="151"/>
      <c r="L48" s="151"/>
      <c r="M48" s="151"/>
      <c r="N48" s="151"/>
      <c r="O48" s="151"/>
      <c r="P48" s="30"/>
    </row>
    <row r="49" spans="1:16" ht="11.1" customHeight="1" x14ac:dyDescent="0.2">
      <c r="A49" s="69" t="s">
        <v>34</v>
      </c>
      <c r="B49" s="70">
        <v>2024</v>
      </c>
      <c r="C49" s="151">
        <f>'C 31'!C49/'C 32'!C49*1000</f>
        <v>0.89103963140026332</v>
      </c>
      <c r="D49" s="151">
        <f>'C 31'!D49/'C 32'!D49*1000</f>
        <v>0.93972332892623578</v>
      </c>
      <c r="E49" s="151">
        <f>'C 31'!E49/'C 32'!E49*1000</f>
        <v>0.92231418637292684</v>
      </c>
      <c r="F49" s="151">
        <f>'C 31'!F49/'C 32'!F49*1000</f>
        <v>0.92724868860009935</v>
      </c>
      <c r="G49" s="151">
        <f>'C 31'!G49/'C 32'!G49*1000</f>
        <v>0.94053054383632906</v>
      </c>
      <c r="H49" s="151">
        <f>'C 31'!H49/'C 32'!H49*1000</f>
        <v>0.98009446693657221</v>
      </c>
      <c r="I49" s="151">
        <f>'C 31'!I49/'C 32'!I49*1000</f>
        <v>0.99014944696180796</v>
      </c>
      <c r="J49" s="151">
        <f>'C 31'!J49/'C 32'!J49*1000</f>
        <v>0.9750227733537068</v>
      </c>
      <c r="K49" s="151">
        <f>'C 31'!K49/'C 32'!K49*1000</f>
        <v>0.93690092834895655</v>
      </c>
      <c r="L49" s="151">
        <f>'C 31'!L49/'C 32'!L49*1000</f>
        <v>0.87711050593236006</v>
      </c>
      <c r="M49" s="151">
        <f>'C 31'!M49/'C 32'!M49*1000</f>
        <v>0.89650746109001445</v>
      </c>
      <c r="N49" s="151">
        <f>'C 31'!N49/'C 32'!N49*1000</f>
        <v>0.84962544234569604</v>
      </c>
      <c r="O49" s="151">
        <f>'C 31'!O49/'C 32'!O49*1000</f>
        <v>11.141061841337933</v>
      </c>
      <c r="P49" s="30"/>
    </row>
    <row r="50" spans="1:16" ht="11.1" customHeight="1" x14ac:dyDescent="0.2">
      <c r="A50" s="69"/>
      <c r="B50" s="70">
        <v>2025</v>
      </c>
      <c r="C50" s="151">
        <f>'C 31'!C50/'C 32'!C50*1000</f>
        <v>0.85721445439255195</v>
      </c>
      <c r="D50" s="151">
        <f>'C 31'!D50/'C 32'!D50*1000</f>
        <v>0.85776666666666668</v>
      </c>
      <c r="E50" s="151">
        <f>'C 31'!E50/'C 32'!E50*1000</f>
        <v>0.95875328263156623</v>
      </c>
      <c r="F50" s="151">
        <f>'C 31'!F50/'C 32'!F50*1000</f>
        <v>0.93132064608018428</v>
      </c>
      <c r="G50" s="151"/>
      <c r="H50" s="151"/>
      <c r="I50" s="151"/>
      <c r="J50" s="151"/>
      <c r="K50" s="151"/>
      <c r="L50" s="151"/>
      <c r="M50" s="151"/>
      <c r="N50" s="151"/>
      <c r="O50" s="151"/>
      <c r="P50" s="30"/>
    </row>
    <row r="51" spans="1:16" ht="11.1" customHeight="1" x14ac:dyDescent="0.2">
      <c r="A51" s="69" t="s">
        <v>35</v>
      </c>
      <c r="B51" s="70">
        <v>2024</v>
      </c>
      <c r="C51" s="151">
        <f>'C 31'!C51/'C 32'!C51*1000</f>
        <v>1.465552413442444</v>
      </c>
      <c r="D51" s="151">
        <f>'C 31'!D51/'C 32'!D51*1000</f>
        <v>1.3138497455806606</v>
      </c>
      <c r="E51" s="151">
        <f>'C 31'!E51/'C 32'!E51*1000</f>
        <v>1.4564554901770248</v>
      </c>
      <c r="F51" s="151">
        <f>'C 31'!F51/'C 32'!F51*1000</f>
        <v>1.4672653943830898</v>
      </c>
      <c r="G51" s="151">
        <f>'C 31'!G51/'C 32'!G51*1000</f>
        <v>1.3830141923856725</v>
      </c>
      <c r="H51" s="151">
        <f>'C 31'!H51/'C 32'!H51*1000</f>
        <v>1.3200332136469173</v>
      </c>
      <c r="I51" s="151">
        <f>'C 31'!I51/'C 32'!I51*1000</f>
        <v>1.3153964990998614</v>
      </c>
      <c r="J51" s="151">
        <f>'C 31'!J51/'C 32'!J51*1000</f>
        <v>1.4165951585501864</v>
      </c>
      <c r="K51" s="151">
        <f>'C 31'!K51/'C 32'!K51*1000</f>
        <v>1.3799761585388262</v>
      </c>
      <c r="L51" s="151">
        <f>'C 31'!L51/'C 32'!L51*1000</f>
        <v>1.3849757317715232</v>
      </c>
      <c r="M51" s="151">
        <f>'C 31'!M51/'C 32'!M51*1000</f>
        <v>1.384131417762255</v>
      </c>
      <c r="N51" s="151">
        <f>'C 31'!N51/'C 32'!N51*1000</f>
        <v>1.403744157598773</v>
      </c>
      <c r="O51" s="151">
        <f>'C 31'!O51/'C 32'!O51*1000</f>
        <v>16.699097024057867</v>
      </c>
      <c r="P51" s="30"/>
    </row>
    <row r="52" spans="1:16" ht="11.1" customHeight="1" x14ac:dyDescent="0.2">
      <c r="A52" s="69"/>
      <c r="B52" s="70">
        <v>2025</v>
      </c>
      <c r="C52" s="151">
        <f>'C 31'!C52/'C 32'!C52*1000</f>
        <v>1.495272845212033</v>
      </c>
      <c r="D52" s="151">
        <f>'C 31'!D52/'C 32'!D52*1000</f>
        <v>1.3481057136554053</v>
      </c>
      <c r="E52" s="151">
        <f>'C 31'!E52/'C 32'!E52*1000</f>
        <v>1.3884480647555182</v>
      </c>
      <c r="F52" s="151">
        <f>'C 31'!F52/'C 32'!F52*1000</f>
        <v>1.4315918086307826</v>
      </c>
      <c r="G52" s="151"/>
      <c r="H52" s="151"/>
      <c r="I52" s="151"/>
      <c r="J52" s="151"/>
      <c r="K52" s="151"/>
      <c r="L52" s="151"/>
      <c r="M52" s="151"/>
      <c r="N52" s="151"/>
      <c r="O52" s="151"/>
      <c r="P52" s="30"/>
    </row>
    <row r="53" spans="1:16" ht="11.1" customHeight="1" x14ac:dyDescent="0.2">
      <c r="A53" s="69" t="s">
        <v>21</v>
      </c>
      <c r="B53" s="70">
        <v>2024</v>
      </c>
      <c r="C53" s="151">
        <f>'C 31'!C53/'C 32'!C53*1000</f>
        <v>1.381589038025836</v>
      </c>
      <c r="D53" s="151">
        <f>'C 31'!D53/'C 32'!D53*1000</f>
        <v>1.393949436439468</v>
      </c>
      <c r="E53" s="151">
        <f>'C 31'!E53/'C 32'!E53*1000</f>
        <v>1.3716672561840861</v>
      </c>
      <c r="F53" s="151">
        <f>'C 31'!F53/'C 32'!F53*1000</f>
        <v>1.3565557987306611</v>
      </c>
      <c r="G53" s="151">
        <f>'C 31'!G53/'C 32'!G53*1000</f>
        <v>1.3381431024161772</v>
      </c>
      <c r="H53" s="151">
        <f>'C 31'!H53/'C 32'!H53*1000</f>
        <v>1.3444016556638374</v>
      </c>
      <c r="I53" s="151">
        <f>'C 31'!I53/'C 32'!I53*1000</f>
        <v>1.370900423245228</v>
      </c>
      <c r="J53" s="151">
        <f>'C 31'!J53/'C 32'!J53*1000</f>
        <v>1.3976538658407791</v>
      </c>
      <c r="K53" s="151">
        <f>'C 31'!K53/'C 32'!K53*1000</f>
        <v>1.3497297207941414</v>
      </c>
      <c r="L53" s="151">
        <f>'C 31'!L53/'C 32'!L53*1000</f>
        <v>1.3464904478047277</v>
      </c>
      <c r="M53" s="151">
        <f>'C 31'!M53/'C 32'!M53*1000</f>
        <v>1.2188336189785869</v>
      </c>
      <c r="N53" s="151">
        <f>'C 31'!N53/'C 32'!N53*1000</f>
        <v>1.3602626431690445</v>
      </c>
      <c r="O53" s="151">
        <f>'C 31'!O53/'C 32'!O53*1000</f>
        <v>16.229853825766977</v>
      </c>
      <c r="P53" s="30"/>
    </row>
    <row r="54" spans="1:16" ht="11.1" customHeight="1" x14ac:dyDescent="0.2">
      <c r="A54" s="69"/>
      <c r="B54" s="70">
        <v>2025</v>
      </c>
      <c r="C54" s="151">
        <f>'C 31'!C54/'C 32'!C54*1000</f>
        <v>1.4491131577490264</v>
      </c>
      <c r="D54" s="151">
        <f>'C 31'!D54/'C 32'!D54*1000</f>
        <v>1.4426314397778854</v>
      </c>
      <c r="E54" s="151">
        <f>'C 31'!E54/'C 32'!E54*1000</f>
        <v>1.4197491012633281</v>
      </c>
      <c r="F54" s="151">
        <f>'C 31'!F54/'C 32'!F54*1000</f>
        <v>1.3629538287269303</v>
      </c>
      <c r="G54" s="151"/>
      <c r="H54" s="151"/>
      <c r="I54" s="151"/>
      <c r="J54" s="151"/>
      <c r="K54" s="151"/>
      <c r="L54" s="151"/>
      <c r="M54" s="151"/>
      <c r="N54" s="151"/>
      <c r="O54" s="151"/>
      <c r="P54" s="30"/>
    </row>
    <row r="55" spans="1:16" ht="11.1" customHeight="1" x14ac:dyDescent="0.2">
      <c r="A55" s="76" t="s">
        <v>29</v>
      </c>
      <c r="B55" s="70">
        <v>2024</v>
      </c>
      <c r="C55" s="151">
        <f>'C 31'!C55/'C 32'!C55*1000</f>
        <v>1.1339064308150106</v>
      </c>
      <c r="D55" s="151">
        <f>'C 31'!D55/'C 32'!D55*1000</f>
        <v>0.88089683381305861</v>
      </c>
      <c r="E55" s="151">
        <f>'C 31'!E55/'C 32'!E55*1000</f>
        <v>0.91625600961538456</v>
      </c>
      <c r="F55" s="151">
        <f>'C 31'!F55/'C 32'!F55*1000</f>
        <v>0.94193727711969155</v>
      </c>
      <c r="G55" s="151">
        <f>'C 31'!G55/'C 32'!G55*1000</f>
        <v>1.024079963652885</v>
      </c>
      <c r="H55" s="151">
        <f>'C 31'!H55/'C 32'!H55*1000</f>
        <v>1.3583141542002302</v>
      </c>
      <c r="I55" s="151">
        <f>'C 31'!I55/'C 32'!I55*1000</f>
        <v>1.1650598889862693</v>
      </c>
      <c r="J55" s="151">
        <f>'C 31'!J55/'C 32'!J55*1000</f>
        <v>1.0117858057904174</v>
      </c>
      <c r="K55" s="151">
        <f>'C 31'!K55/'C 32'!K55*1000</f>
        <v>1.0425746315656883</v>
      </c>
      <c r="L55" s="151">
        <f>'C 31'!L55/'C 32'!L55*1000</f>
        <v>1.0394075173195618</v>
      </c>
      <c r="M55" s="151">
        <f>'C 31'!M55/'C 32'!M55*1000</f>
        <v>1.1847652507186202</v>
      </c>
      <c r="N55" s="151">
        <f>'C 31'!N55/'C 32'!N55*1000</f>
        <v>1.1605569764137538</v>
      </c>
      <c r="O55" s="151">
        <f>'C 31'!O55/'C 32'!O55*1000</f>
        <v>12.845996911379007</v>
      </c>
      <c r="P55" s="30"/>
    </row>
    <row r="56" spans="1:16" ht="11.1" customHeight="1" x14ac:dyDescent="0.2">
      <c r="A56" s="76"/>
      <c r="B56" s="70">
        <v>2025</v>
      </c>
      <c r="C56" s="151">
        <f>'C 31'!C56/'C 32'!C56*1000</f>
        <v>1.0973240350308142</v>
      </c>
      <c r="D56" s="151">
        <f>'C 31'!D56/'C 32'!D56*1000</f>
        <v>1.026162832919475</v>
      </c>
      <c r="E56" s="151">
        <f>'C 31'!E56/'C 32'!E56*1000</f>
        <v>1.0486725663716814</v>
      </c>
      <c r="F56" s="151">
        <f>'C 31'!F56/'C 32'!F56*1000</f>
        <v>1.1285272383571061</v>
      </c>
      <c r="G56" s="151"/>
      <c r="H56" s="151"/>
      <c r="I56" s="151"/>
      <c r="J56" s="151"/>
      <c r="K56" s="151"/>
      <c r="L56" s="151"/>
      <c r="M56" s="151"/>
      <c r="N56" s="151"/>
      <c r="O56" s="151"/>
      <c r="P56" s="30"/>
    </row>
    <row r="57" spans="1:16" ht="11.1" customHeight="1" x14ac:dyDescent="0.2">
      <c r="A57" s="69" t="s">
        <v>144</v>
      </c>
      <c r="B57" s="70">
        <v>2024</v>
      </c>
      <c r="C57" s="151">
        <f>'C 31'!C57/'C 32'!C57*1000</f>
        <v>1.440584520123839</v>
      </c>
      <c r="D57" s="151">
        <f>'C 31'!D57/'C 32'!D57*1000</f>
        <v>1.3645062901355471</v>
      </c>
      <c r="E57" s="151">
        <f>'C 31'!E57/'C 32'!E57*1000</f>
        <v>1.3432245107536327</v>
      </c>
      <c r="F57" s="151">
        <f>'C 31'!F57/'C 32'!F57*1000</f>
        <v>1.3435523691231166</v>
      </c>
      <c r="G57" s="151">
        <f>'C 31'!G57/'C 32'!G57*1000</f>
        <v>1.3120496018876502</v>
      </c>
      <c r="H57" s="151">
        <f>'C 31'!H57/'C 32'!H57*1000</f>
        <v>1.3153252312160819</v>
      </c>
      <c r="I57" s="151">
        <f>'C 31'!I57/'C 32'!I57*1000</f>
        <v>1.3192641325536065</v>
      </c>
      <c r="J57" s="151">
        <f>'C 31'!J57/'C 32'!J57*1000</f>
        <v>1.3761813254004303</v>
      </c>
      <c r="K57" s="151">
        <f>'C 31'!K57/'C 32'!K57*1000</f>
        <v>1.3451691856933576</v>
      </c>
      <c r="L57" s="151">
        <f>'C 31'!L57/'C 32'!L57*1000</f>
        <v>1.307212465167082</v>
      </c>
      <c r="M57" s="151">
        <f>'C 31'!M57/'C 32'!M57*1000</f>
        <v>1.3390282968499734</v>
      </c>
      <c r="N57" s="151">
        <f>'C 31'!N57/'C 32'!N57*1000</f>
        <v>1.3188308196970602</v>
      </c>
      <c r="O57" s="151">
        <f>'C 31'!O57/'C 32'!O57*1000</f>
        <v>16.128701554122358</v>
      </c>
      <c r="P57" s="30"/>
    </row>
    <row r="58" spans="1:16" ht="11.1" customHeight="1" x14ac:dyDescent="0.2">
      <c r="A58" s="77"/>
      <c r="B58" s="78">
        <v>2025</v>
      </c>
      <c r="C58" s="151">
        <f>'C 31'!C58/'C 32'!C58*1000</f>
        <v>1.4126462578048984</v>
      </c>
      <c r="D58" s="151">
        <f>'C 31'!D58/'C 32'!D58*1000</f>
        <v>1.4013880626611144</v>
      </c>
      <c r="E58" s="151">
        <f>'C 31'!E58/'C 32'!E58*1000</f>
        <v>1.3744491128835352</v>
      </c>
      <c r="F58" s="319">
        <f>'C 31'!F58/'C 32'!F58*1000</f>
        <v>1.3714694073381986</v>
      </c>
      <c r="G58" s="151"/>
      <c r="H58" s="151"/>
      <c r="I58" s="151"/>
      <c r="J58" s="151"/>
      <c r="K58" s="151"/>
      <c r="L58" s="151"/>
      <c r="M58" s="151"/>
      <c r="N58" s="151"/>
      <c r="O58" s="151"/>
      <c r="P58" s="30"/>
    </row>
    <row r="59" spans="1:16" ht="9" customHeight="1" x14ac:dyDescent="0.3">
      <c r="A59" s="4" t="s">
        <v>150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</row>
    <row r="60" spans="1:16" ht="9" customHeight="1" x14ac:dyDescent="0.3">
      <c r="A60" s="213" t="s">
        <v>164</v>
      </c>
      <c r="B60" s="88"/>
      <c r="C60" s="85"/>
      <c r="D60" s="85"/>
      <c r="E60" s="85"/>
      <c r="F60" s="85"/>
      <c r="G60" s="85"/>
      <c r="H60" s="85"/>
      <c r="I60" s="83"/>
      <c r="J60" s="86"/>
      <c r="K60" s="87"/>
      <c r="L60" s="83"/>
      <c r="M60" s="83"/>
      <c r="N60" s="83"/>
      <c r="O60" s="83"/>
      <c r="P60" s="83"/>
    </row>
    <row r="61" spans="1:16" ht="9" customHeight="1" x14ac:dyDescent="0.3">
      <c r="A61" s="219" t="s">
        <v>171</v>
      </c>
      <c r="B61" s="89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</row>
    <row r="62" spans="1:16" ht="9" customHeight="1" x14ac:dyDescent="0.3">
      <c r="A62" s="215" t="s">
        <v>185</v>
      </c>
      <c r="B62" s="91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9" customHeight="1" x14ac:dyDescent="0.3">
      <c r="A63" s="216" t="s">
        <v>186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5"/>
  <sheetViews>
    <sheetView showGridLines="0" topLeftCell="A40" zoomScaleNormal="100" workbookViewId="0">
      <selection activeCell="E16" sqref="E16"/>
    </sheetView>
  </sheetViews>
  <sheetFormatPr baseColWidth="10" defaultColWidth="6.33203125" defaultRowHeight="12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211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">
      <c r="A2" s="32" t="s">
        <v>38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</row>
    <row r="5" spans="1:15" ht="12.95" customHeight="1" x14ac:dyDescent="0.2">
      <c r="A5" s="275" t="s">
        <v>25</v>
      </c>
      <c r="B5" s="265">
        <v>2024</v>
      </c>
      <c r="C5" s="266">
        <v>185338.34671928134</v>
      </c>
      <c r="D5" s="266">
        <v>180951.02304001022</v>
      </c>
      <c r="E5" s="266">
        <v>191960.31088971102</v>
      </c>
      <c r="F5" s="266">
        <v>194197.10946517807</v>
      </c>
      <c r="G5" s="266">
        <v>196177.54893245758</v>
      </c>
      <c r="H5" s="266">
        <v>191233.3994209134</v>
      </c>
      <c r="I5" s="266">
        <v>189444.62151941404</v>
      </c>
      <c r="J5" s="266">
        <v>185274.86240357821</v>
      </c>
      <c r="K5" s="266">
        <v>176821.57761315699</v>
      </c>
      <c r="L5" s="266">
        <v>179492.74711552772</v>
      </c>
      <c r="M5" s="266">
        <v>176419.93206349903</v>
      </c>
      <c r="N5" s="266">
        <v>181577.49231647202</v>
      </c>
      <c r="O5" s="267">
        <f>SUM(C5:N5)</f>
        <v>2228888.9714991995</v>
      </c>
    </row>
    <row r="6" spans="1:15" ht="12.95" customHeight="1" x14ac:dyDescent="0.2">
      <c r="A6" s="277"/>
      <c r="B6" s="268" t="s">
        <v>190</v>
      </c>
      <c r="C6" s="269">
        <v>193323.25773211272</v>
      </c>
      <c r="D6" s="269">
        <v>188479.84173308409</v>
      </c>
      <c r="E6" s="269">
        <v>199795.11386549394</v>
      </c>
      <c r="F6" s="269">
        <v>201304.11265037904</v>
      </c>
      <c r="G6" s="269"/>
      <c r="H6" s="269"/>
      <c r="I6" s="269"/>
      <c r="J6" s="269"/>
      <c r="K6" s="269"/>
      <c r="L6" s="269"/>
      <c r="M6" s="269"/>
      <c r="N6" s="269"/>
      <c r="O6" s="270"/>
    </row>
    <row r="7" spans="1:15" ht="11.1" customHeight="1" x14ac:dyDescent="0.2">
      <c r="A7" s="69" t="s">
        <v>3</v>
      </c>
      <c r="B7" s="70" t="s">
        <v>174</v>
      </c>
      <c r="C7" s="105">
        <v>9354.7635056999989</v>
      </c>
      <c r="D7" s="105">
        <v>8773.3494351000008</v>
      </c>
      <c r="E7" s="105">
        <v>9405.6832516499981</v>
      </c>
      <c r="F7" s="105">
        <v>8872.2809379000009</v>
      </c>
      <c r="G7" s="105">
        <v>9442.178669699997</v>
      </c>
      <c r="H7" s="105">
        <v>9125.895369599999</v>
      </c>
      <c r="I7" s="105">
        <v>9234.324032399998</v>
      </c>
      <c r="J7" s="105">
        <v>9058.0629365999994</v>
      </c>
      <c r="K7" s="105">
        <v>8701.6778784000016</v>
      </c>
      <c r="L7" s="105">
        <v>8686.9874235600018</v>
      </c>
      <c r="M7" s="105">
        <v>8466.0908009670038</v>
      </c>
      <c r="N7" s="105">
        <v>8201.5553681999972</v>
      </c>
      <c r="O7" s="267">
        <f>SUM(C7:N7)</f>
        <v>107322.84960977701</v>
      </c>
    </row>
    <row r="8" spans="1:15" ht="11.1" customHeight="1" x14ac:dyDescent="0.2">
      <c r="A8" s="69"/>
      <c r="B8" s="70" t="s">
        <v>173</v>
      </c>
      <c r="C8" s="105">
        <v>8475.6743748000008</v>
      </c>
      <c r="D8" s="2">
        <v>8549.5199552999984</v>
      </c>
      <c r="E8" s="105">
        <v>9484.3883843999993</v>
      </c>
      <c r="F8" s="105">
        <v>9041.7949209000017</v>
      </c>
      <c r="G8" s="105"/>
      <c r="H8" s="105"/>
      <c r="I8" s="105"/>
      <c r="J8" s="105"/>
      <c r="K8" s="105"/>
      <c r="L8" s="105"/>
      <c r="M8" s="105"/>
      <c r="N8" s="105"/>
      <c r="O8" s="267"/>
    </row>
    <row r="9" spans="1:15" ht="11.1" customHeight="1" x14ac:dyDescent="0.2">
      <c r="A9" s="69" t="s">
        <v>4</v>
      </c>
      <c r="B9" s="70" t="s">
        <v>174</v>
      </c>
      <c r="C9" s="105">
        <v>2158.059849719516</v>
      </c>
      <c r="D9" s="105">
        <v>2002.1248000000001</v>
      </c>
      <c r="E9" s="105">
        <v>2032.088876</v>
      </c>
      <c r="F9" s="105">
        <v>2053.8988389839997</v>
      </c>
      <c r="G9" s="105">
        <v>2095.5264000000002</v>
      </c>
      <c r="H9" s="105">
        <v>1982.4213331103001</v>
      </c>
      <c r="I9" s="105">
        <v>2001.060168</v>
      </c>
      <c r="J9" s="105">
        <v>1882.4213331103001</v>
      </c>
      <c r="K9" s="105">
        <v>1673.0102999999999</v>
      </c>
      <c r="L9" s="105">
        <v>1794.2044000000001</v>
      </c>
      <c r="M9" s="105">
        <v>1672.2850000000001</v>
      </c>
      <c r="N9" s="105">
        <v>1702.38822</v>
      </c>
      <c r="O9" s="267">
        <f t="shared" ref="O9" si="0">SUM(C9:N9)</f>
        <v>23049.489518924114</v>
      </c>
    </row>
    <row r="10" spans="1:15" ht="11.1" customHeight="1" x14ac:dyDescent="0.2">
      <c r="A10" s="69"/>
      <c r="B10" s="70" t="s">
        <v>173</v>
      </c>
      <c r="C10" s="105">
        <v>2161.2497195199999</v>
      </c>
      <c r="D10" s="2">
        <v>2012.1248000000001</v>
      </c>
      <c r="E10" s="105">
        <v>2132.0888759999998</v>
      </c>
      <c r="F10" s="105">
        <v>2062.4178000000002</v>
      </c>
      <c r="G10" s="105"/>
      <c r="H10" s="105"/>
      <c r="I10" s="105"/>
      <c r="J10" s="105"/>
      <c r="K10" s="105"/>
      <c r="L10" s="105"/>
      <c r="M10" s="105"/>
      <c r="N10" s="105"/>
      <c r="O10" s="267"/>
    </row>
    <row r="11" spans="1:15" ht="11.1" customHeight="1" x14ac:dyDescent="0.2">
      <c r="A11" s="73" t="s">
        <v>32</v>
      </c>
      <c r="B11" s="70" t="s">
        <v>174</v>
      </c>
      <c r="C11" s="105">
        <v>3410.1210000000001</v>
      </c>
      <c r="D11" s="105">
        <v>3271.1170000000002</v>
      </c>
      <c r="E11" s="105">
        <v>3335.2219999999998</v>
      </c>
      <c r="F11" s="105">
        <v>3379.5940000000001</v>
      </c>
      <c r="G11" s="105">
        <v>3029.0468000000001</v>
      </c>
      <c r="H11" s="105">
        <v>2928.2309999999998</v>
      </c>
      <c r="I11" s="105">
        <v>2691.6059999999998</v>
      </c>
      <c r="J11" s="105">
        <v>2277.9470000000001</v>
      </c>
      <c r="K11" s="105">
        <v>2021.152</v>
      </c>
      <c r="L11" s="105">
        <v>1906.278</v>
      </c>
      <c r="M11" s="105">
        <v>1770.723</v>
      </c>
      <c r="N11" s="105">
        <v>1692.7950000000001</v>
      </c>
      <c r="O11" s="267">
        <f t="shared" ref="O11" si="1">SUM(C11:N11)</f>
        <v>31713.832799999996</v>
      </c>
    </row>
    <row r="12" spans="1:15" ht="11.1" customHeight="1" x14ac:dyDescent="0.2">
      <c r="A12" s="73"/>
      <c r="B12" s="70" t="s">
        <v>173</v>
      </c>
      <c r="C12" s="105">
        <v>3429.0749999999998</v>
      </c>
      <c r="D12" s="2">
        <v>3281.9879999999998</v>
      </c>
      <c r="E12" s="105">
        <v>3340.7372</v>
      </c>
      <c r="F12" s="105">
        <v>3388.6980000000003</v>
      </c>
      <c r="G12" s="105"/>
      <c r="H12" s="105"/>
      <c r="I12" s="105"/>
      <c r="J12" s="105"/>
      <c r="K12" s="105"/>
      <c r="L12" s="105"/>
      <c r="M12" s="105"/>
      <c r="N12" s="105"/>
      <c r="O12" s="267"/>
    </row>
    <row r="13" spans="1:15" ht="11.1" customHeight="1" x14ac:dyDescent="0.2">
      <c r="A13" s="69" t="s">
        <v>19</v>
      </c>
      <c r="B13" s="70" t="s">
        <v>174</v>
      </c>
      <c r="C13" s="105">
        <v>28269.835614800002</v>
      </c>
      <c r="D13" s="105">
        <v>25331.52146</v>
      </c>
      <c r="E13" s="105">
        <v>27315.383740000001</v>
      </c>
      <c r="F13" s="105">
        <v>26974.962520000005</v>
      </c>
      <c r="G13" s="105">
        <v>26422.669039999997</v>
      </c>
      <c r="H13" s="105">
        <v>27669.948599999996</v>
      </c>
      <c r="I13" s="105">
        <v>28661.825929999999</v>
      </c>
      <c r="J13" s="105">
        <v>28754.532360000005</v>
      </c>
      <c r="K13" s="105">
        <v>27666.350699999999</v>
      </c>
      <c r="L13" s="105">
        <v>28761.90712</v>
      </c>
      <c r="M13" s="105">
        <v>27687.231960000001</v>
      </c>
      <c r="N13" s="105">
        <v>28513.735527999997</v>
      </c>
      <c r="O13" s="267">
        <f t="shared" ref="O13" si="2">SUM(C13:N13)</f>
        <v>332029.90457280003</v>
      </c>
    </row>
    <row r="14" spans="1:15" ht="11.1" customHeight="1" x14ac:dyDescent="0.2">
      <c r="A14" s="69"/>
      <c r="B14" s="70" t="s">
        <v>173</v>
      </c>
      <c r="C14" s="105">
        <v>33412.379670000002</v>
      </c>
      <c r="D14" s="2">
        <v>29466.578599999997</v>
      </c>
      <c r="E14" s="105">
        <v>32726.338930000002</v>
      </c>
      <c r="F14" s="105">
        <v>31170.156011800002</v>
      </c>
      <c r="G14" s="105"/>
      <c r="H14" s="105"/>
      <c r="I14" s="105"/>
      <c r="J14" s="105"/>
      <c r="K14" s="105"/>
      <c r="L14" s="105"/>
      <c r="M14" s="105"/>
      <c r="N14" s="105"/>
      <c r="O14" s="267"/>
    </row>
    <row r="15" spans="1:15" ht="11.1" customHeight="1" x14ac:dyDescent="0.2">
      <c r="A15" s="69" t="s">
        <v>95</v>
      </c>
      <c r="B15" s="70" t="s">
        <v>174</v>
      </c>
      <c r="C15" s="105">
        <v>2603.4180000000001</v>
      </c>
      <c r="D15" s="105">
        <v>3304.6579999999999</v>
      </c>
      <c r="E15" s="105">
        <v>5394.143</v>
      </c>
      <c r="F15" s="105">
        <v>5909.348</v>
      </c>
      <c r="G15" s="105">
        <v>5989.3469999999998</v>
      </c>
      <c r="H15" s="105">
        <v>5280.4070000000002</v>
      </c>
      <c r="I15" s="105">
        <v>4308.3140000000003</v>
      </c>
      <c r="J15" s="105">
        <v>3355.0641000000001</v>
      </c>
      <c r="K15" s="105">
        <v>2485.2809999999999</v>
      </c>
      <c r="L15" s="105">
        <v>2310.3139999999999</v>
      </c>
      <c r="M15" s="105">
        <v>2020.4469999999999</v>
      </c>
      <c r="N15" s="105">
        <v>2380.4079999999999</v>
      </c>
      <c r="O15" s="267">
        <f t="shared" ref="O15" si="3">SUM(C15:N15)</f>
        <v>45341.14910000001</v>
      </c>
    </row>
    <row r="16" spans="1:15" ht="11.1" customHeight="1" x14ac:dyDescent="0.2">
      <c r="A16" s="69"/>
      <c r="B16" s="70" t="s">
        <v>173</v>
      </c>
      <c r="C16" s="105">
        <v>2617.3180000000002</v>
      </c>
      <c r="D16" s="2">
        <v>3315.482</v>
      </c>
      <c r="E16" s="105">
        <v>5421.3609999999999</v>
      </c>
      <c r="F16" s="105">
        <v>5920.348</v>
      </c>
      <c r="G16" s="105"/>
      <c r="H16" s="105"/>
      <c r="I16" s="105"/>
      <c r="J16" s="105"/>
      <c r="K16" s="105"/>
      <c r="L16" s="105"/>
      <c r="M16" s="105"/>
      <c r="N16" s="105"/>
      <c r="O16" s="267"/>
    </row>
    <row r="17" spans="1:15" ht="11.1" customHeight="1" x14ac:dyDescent="0.2">
      <c r="A17" s="73" t="s">
        <v>0</v>
      </c>
      <c r="B17" s="70" t="s">
        <v>174</v>
      </c>
      <c r="C17" s="105">
        <v>32512.603999999999</v>
      </c>
      <c r="D17" s="105">
        <v>31067.920999999998</v>
      </c>
      <c r="E17" s="105">
        <v>31876.147000000001</v>
      </c>
      <c r="F17" s="105">
        <v>32053.945000000003</v>
      </c>
      <c r="G17" s="105">
        <v>32678.324399999998</v>
      </c>
      <c r="H17" s="105">
        <v>31559.071</v>
      </c>
      <c r="I17" s="105">
        <v>32136.863000000001</v>
      </c>
      <c r="J17" s="105">
        <v>32320.089</v>
      </c>
      <c r="K17" s="105">
        <v>30878.400000000001</v>
      </c>
      <c r="L17" s="105">
        <v>32750.435000000001</v>
      </c>
      <c r="M17" s="105">
        <v>30714.529000000002</v>
      </c>
      <c r="N17" s="105">
        <v>31912.088000000003</v>
      </c>
      <c r="O17" s="267">
        <f t="shared" ref="O17" si="4">SUM(C17:N17)</f>
        <v>382460.41639999999</v>
      </c>
    </row>
    <row r="18" spans="1:15" ht="11.1" customHeight="1" x14ac:dyDescent="0.2">
      <c r="A18" s="73"/>
      <c r="B18" s="70" t="s">
        <v>173</v>
      </c>
      <c r="C18" s="105">
        <v>32916.517</v>
      </c>
      <c r="D18" s="2">
        <v>31634.190999999999</v>
      </c>
      <c r="E18" s="105">
        <v>32278.436000000002</v>
      </c>
      <c r="F18" s="105">
        <v>32513.992300000002</v>
      </c>
      <c r="G18" s="105"/>
      <c r="H18" s="105"/>
      <c r="I18" s="105"/>
      <c r="J18" s="105"/>
      <c r="K18" s="105"/>
      <c r="L18" s="105"/>
      <c r="M18" s="105"/>
      <c r="N18" s="105"/>
      <c r="O18" s="267"/>
    </row>
    <row r="19" spans="1:15" ht="11.1" customHeight="1" x14ac:dyDescent="0.2">
      <c r="A19" s="74" t="s">
        <v>15</v>
      </c>
      <c r="B19" s="70" t="s">
        <v>174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67">
        <f t="shared" ref="O19" si="5">SUM(C19:N19)</f>
        <v>0</v>
      </c>
    </row>
    <row r="20" spans="1:15" ht="11.1" customHeight="1" x14ac:dyDescent="0.2">
      <c r="A20" s="73"/>
      <c r="B20" s="70" t="s">
        <v>173</v>
      </c>
      <c r="C20" s="105">
        <v>0</v>
      </c>
      <c r="D20" s="105">
        <v>0</v>
      </c>
      <c r="E20" s="105">
        <v>0</v>
      </c>
      <c r="F20" s="105">
        <v>0</v>
      </c>
      <c r="G20" s="105"/>
      <c r="H20" s="105"/>
      <c r="I20" s="105"/>
      <c r="J20" s="105"/>
      <c r="K20" s="105"/>
      <c r="L20" s="105"/>
      <c r="M20" s="105"/>
      <c r="N20" s="105"/>
      <c r="O20" s="267"/>
    </row>
    <row r="21" spans="1:15" ht="11.1" customHeight="1" x14ac:dyDescent="0.2">
      <c r="A21" s="69" t="s">
        <v>33</v>
      </c>
      <c r="B21" s="70" t="s">
        <v>174</v>
      </c>
      <c r="C21" s="105">
        <v>11824.397000000001</v>
      </c>
      <c r="D21" s="105">
        <v>11009.706</v>
      </c>
      <c r="E21" s="105">
        <v>12301.74</v>
      </c>
      <c r="F21" s="105">
        <v>12201.906999999999</v>
      </c>
      <c r="G21" s="105">
        <v>12769.434999999999</v>
      </c>
      <c r="H21" s="105">
        <v>11725.359</v>
      </c>
      <c r="I21" s="105">
        <v>11638.647000000001</v>
      </c>
      <c r="J21" s="105">
        <v>10988.647000000001</v>
      </c>
      <c r="K21" s="105">
        <v>10139.406000000001</v>
      </c>
      <c r="L21" s="105">
        <v>10364.337</v>
      </c>
      <c r="M21" s="105">
        <v>10166.539000000001</v>
      </c>
      <c r="N21" s="105">
        <v>11586.370999999999</v>
      </c>
      <c r="O21" s="267">
        <f t="shared" ref="O21" si="6">SUM(C21:N21)</f>
        <v>136716.49099999998</v>
      </c>
    </row>
    <row r="22" spans="1:15" ht="11.1" customHeight="1" x14ac:dyDescent="0.2">
      <c r="A22" s="69"/>
      <c r="B22" s="70" t="s">
        <v>173</v>
      </c>
      <c r="C22" s="105">
        <v>11847.64</v>
      </c>
      <c r="D22" s="2">
        <v>11169.378000000001</v>
      </c>
      <c r="E22" s="105">
        <v>12380.445</v>
      </c>
      <c r="F22" s="105">
        <v>12329.664000000001</v>
      </c>
      <c r="G22" s="105"/>
      <c r="H22" s="105"/>
      <c r="I22" s="105"/>
      <c r="J22" s="105"/>
      <c r="K22" s="105"/>
      <c r="L22" s="105"/>
      <c r="M22" s="105"/>
      <c r="N22" s="105"/>
      <c r="O22" s="267"/>
    </row>
    <row r="23" spans="1:15" ht="11.1" customHeight="1" x14ac:dyDescent="0.2">
      <c r="A23" s="69" t="s">
        <v>18</v>
      </c>
      <c r="B23" s="70" t="s">
        <v>174</v>
      </c>
      <c r="C23" s="105">
        <v>1624.347</v>
      </c>
      <c r="D23" s="105">
        <v>1645.3458000000001</v>
      </c>
      <c r="E23" s="105">
        <v>1656.085</v>
      </c>
      <c r="F23" s="105">
        <v>1950.348</v>
      </c>
      <c r="G23" s="105">
        <v>1960.6581000000001</v>
      </c>
      <c r="H23" s="105">
        <v>1870.066</v>
      </c>
      <c r="I23" s="105">
        <v>1701.2170000000001</v>
      </c>
      <c r="J23" s="105">
        <v>1853.2940000000001</v>
      </c>
      <c r="K23" s="105">
        <v>1859.3320000000001</v>
      </c>
      <c r="L23" s="105">
        <v>1863.4169999999999</v>
      </c>
      <c r="M23" s="105">
        <v>1670.3610000000001</v>
      </c>
      <c r="N23" s="105">
        <v>1714.328</v>
      </c>
      <c r="O23" s="267">
        <f t="shared" ref="O23" si="7">SUM(C23:N23)</f>
        <v>21368.798900000005</v>
      </c>
    </row>
    <row r="24" spans="1:15" ht="11.1" customHeight="1" x14ac:dyDescent="0.2">
      <c r="A24" s="69"/>
      <c r="B24" s="70" t="s">
        <v>173</v>
      </c>
      <c r="C24" s="105">
        <v>1630.317</v>
      </c>
      <c r="D24" s="2">
        <v>1656.3489999999999</v>
      </c>
      <c r="E24" s="105">
        <v>1659.6479999999999</v>
      </c>
      <c r="F24" s="105">
        <v>1955.4041</v>
      </c>
      <c r="G24" s="105"/>
      <c r="H24" s="105"/>
      <c r="I24" s="105"/>
      <c r="J24" s="105"/>
      <c r="K24" s="105"/>
      <c r="L24" s="105"/>
      <c r="M24" s="105"/>
      <c r="N24" s="105"/>
      <c r="O24" s="267"/>
    </row>
    <row r="25" spans="1:15" ht="11.1" customHeight="1" x14ac:dyDescent="0.2">
      <c r="A25" s="69" t="s">
        <v>40</v>
      </c>
      <c r="B25" s="70" t="s">
        <v>174</v>
      </c>
      <c r="C25" s="105">
        <v>5442.0914243699972</v>
      </c>
      <c r="D25" s="105">
        <v>5431.7175319799999</v>
      </c>
      <c r="E25" s="105">
        <v>5485.8481438500021</v>
      </c>
      <c r="F25" s="105">
        <v>5679.1189629</v>
      </c>
      <c r="G25" s="105">
        <v>5610.3146999999999</v>
      </c>
      <c r="H25" s="105">
        <v>5164.5024445500021</v>
      </c>
      <c r="I25" s="105">
        <v>5121.2491777800024</v>
      </c>
      <c r="J25" s="105">
        <v>5364.6157439999997</v>
      </c>
      <c r="K25" s="105">
        <v>5120.1553527000015</v>
      </c>
      <c r="L25" s="105">
        <v>4996.24776432</v>
      </c>
      <c r="M25" s="105">
        <v>5042.0602060200017</v>
      </c>
      <c r="N25" s="105">
        <v>5102.1068570999996</v>
      </c>
      <c r="O25" s="267">
        <f t="shared" ref="O25" si="8">SUM(C25:N25)</f>
        <v>63560.028309570007</v>
      </c>
    </row>
    <row r="26" spans="1:15" ht="11.1" customHeight="1" x14ac:dyDescent="0.2">
      <c r="A26" s="69"/>
      <c r="B26" s="70" t="s">
        <v>173</v>
      </c>
      <c r="C26" s="105">
        <v>4973.8503577800002</v>
      </c>
      <c r="D26" s="2">
        <v>5436.7175319799999</v>
      </c>
      <c r="E26" s="105">
        <v>4939.5067754400015</v>
      </c>
      <c r="F26" s="105">
        <v>5064.1098179700002</v>
      </c>
      <c r="G26" s="105"/>
      <c r="H26" s="105"/>
      <c r="I26" s="105"/>
      <c r="J26" s="105"/>
      <c r="K26" s="105"/>
      <c r="L26" s="105"/>
      <c r="M26" s="105"/>
      <c r="N26" s="105"/>
      <c r="O26" s="267"/>
    </row>
    <row r="27" spans="1:15" ht="11.1" customHeight="1" x14ac:dyDescent="0.2">
      <c r="A27" s="69" t="s">
        <v>39</v>
      </c>
      <c r="B27" s="70" t="s">
        <v>174</v>
      </c>
      <c r="C27" s="105">
        <v>8679.6288381780032</v>
      </c>
      <c r="D27" s="105">
        <v>7743.8233490760013</v>
      </c>
      <c r="E27" s="105">
        <v>8161.7482388430008</v>
      </c>
      <c r="F27" s="105">
        <v>8213.7934705140015</v>
      </c>
      <c r="G27" s="105">
        <v>8354.9867572259991</v>
      </c>
      <c r="H27" s="105">
        <v>7837.7864332680019</v>
      </c>
      <c r="I27" s="105">
        <v>8168.6587027950018</v>
      </c>
      <c r="J27" s="105">
        <v>8400.2172810930006</v>
      </c>
      <c r="K27" s="105">
        <v>8623.913914206003</v>
      </c>
      <c r="L27" s="105">
        <v>8824.0437267300022</v>
      </c>
      <c r="M27" s="105">
        <v>8692.1772601950015</v>
      </c>
      <c r="N27" s="105">
        <v>8772.5961657899988</v>
      </c>
      <c r="O27" s="267">
        <f t="shared" ref="O27" si="9">SUM(C27:N27)</f>
        <v>100473.37413791403</v>
      </c>
    </row>
    <row r="28" spans="1:15" ht="11.1" customHeight="1" x14ac:dyDescent="0.2">
      <c r="A28" s="69"/>
      <c r="B28" s="70" t="s">
        <v>173</v>
      </c>
      <c r="C28" s="105">
        <v>8644.8153155490018</v>
      </c>
      <c r="D28" s="2">
        <v>7712.7632917366573</v>
      </c>
      <c r="E28" s="105">
        <v>8129.0119073359028</v>
      </c>
      <c r="F28" s="105">
        <v>8510.9521391731105</v>
      </c>
      <c r="G28" s="105"/>
      <c r="H28" s="105"/>
      <c r="I28" s="105"/>
      <c r="J28" s="105"/>
      <c r="K28" s="105"/>
      <c r="L28" s="105"/>
      <c r="M28" s="105"/>
      <c r="N28" s="105"/>
      <c r="O28" s="267"/>
    </row>
    <row r="29" spans="1:15" ht="11.1" customHeight="1" x14ac:dyDescent="0.2">
      <c r="A29" s="69" t="s">
        <v>17</v>
      </c>
      <c r="B29" s="70" t="s">
        <v>174</v>
      </c>
      <c r="C29" s="105">
        <v>5176.407444299999</v>
      </c>
      <c r="D29" s="105">
        <v>5035.6502424000009</v>
      </c>
      <c r="E29" s="105">
        <v>5380.0028117999991</v>
      </c>
      <c r="F29" s="105">
        <v>5233.5008604000004</v>
      </c>
      <c r="G29" s="105">
        <v>5398.7452506000009</v>
      </c>
      <c r="H29" s="105">
        <v>5077.9126043999995</v>
      </c>
      <c r="I29" s="105">
        <v>5152.1638788</v>
      </c>
      <c r="J29" s="105">
        <v>5116.5051398999985</v>
      </c>
      <c r="K29" s="105">
        <v>5121.6542523000007</v>
      </c>
      <c r="L29" s="105">
        <v>5276.7046800000007</v>
      </c>
      <c r="M29" s="105">
        <v>5256.5252795999986</v>
      </c>
      <c r="N29" s="105">
        <v>5473.8729476999988</v>
      </c>
      <c r="O29" s="267">
        <f t="shared" ref="O29" si="10">SUM(C29:N29)</f>
        <v>62699.645392200007</v>
      </c>
    </row>
    <row r="30" spans="1:15" ht="11.1" customHeight="1" x14ac:dyDescent="0.2">
      <c r="A30" s="69"/>
      <c r="B30" s="70" t="s">
        <v>173</v>
      </c>
      <c r="C30" s="105">
        <v>5619.0298121999995</v>
      </c>
      <c r="D30" s="2">
        <v>5239.2259961999989</v>
      </c>
      <c r="E30" s="105">
        <v>5420.8849887000006</v>
      </c>
      <c r="F30" s="105">
        <v>5245.6044000000002</v>
      </c>
      <c r="G30" s="105"/>
      <c r="H30" s="105"/>
      <c r="I30" s="105"/>
      <c r="J30" s="105"/>
      <c r="K30" s="105"/>
      <c r="L30" s="105"/>
      <c r="M30" s="105"/>
      <c r="N30" s="105"/>
      <c r="O30" s="267"/>
    </row>
    <row r="31" spans="1:15" ht="11.1" customHeight="1" x14ac:dyDescent="0.2">
      <c r="A31" s="69" t="s">
        <v>31</v>
      </c>
      <c r="B31" s="70" t="s">
        <v>174</v>
      </c>
      <c r="C31" s="105">
        <v>14659.35347</v>
      </c>
      <c r="D31" s="105">
        <v>14723.393880000001</v>
      </c>
      <c r="E31" s="105">
        <v>15080.181919999997</v>
      </c>
      <c r="F31" s="105">
        <v>15928.199720000001</v>
      </c>
      <c r="G31" s="105">
        <v>15997.883054999998</v>
      </c>
      <c r="H31" s="105">
        <v>16319.157349999998</v>
      </c>
      <c r="I31" s="105">
        <v>16532.258579999998</v>
      </c>
      <c r="J31" s="105">
        <v>16583.029900000001</v>
      </c>
      <c r="K31" s="105">
        <v>16468.618290000002</v>
      </c>
      <c r="L31" s="105">
        <v>15902.458919999997</v>
      </c>
      <c r="M31" s="105">
        <v>16061.01215</v>
      </c>
      <c r="N31" s="105">
        <v>16123.846019999999</v>
      </c>
      <c r="O31" s="267">
        <f t="shared" ref="O31" si="11">SUM(C31:N31)</f>
        <v>190379.393255</v>
      </c>
    </row>
    <row r="32" spans="1:15" ht="11.1" customHeight="1" x14ac:dyDescent="0.2">
      <c r="A32" s="69"/>
      <c r="B32" s="70" t="s">
        <v>173</v>
      </c>
      <c r="C32" s="105">
        <v>15573.738059999998</v>
      </c>
      <c r="D32" s="2">
        <v>15649.269260000001</v>
      </c>
      <c r="E32" s="105">
        <v>16017.506090000003</v>
      </c>
      <c r="F32" s="105">
        <v>16918.233305890804</v>
      </c>
      <c r="G32" s="105"/>
      <c r="H32" s="105"/>
      <c r="I32" s="105"/>
      <c r="J32" s="105"/>
      <c r="K32" s="105"/>
      <c r="L32" s="105"/>
      <c r="M32" s="105"/>
      <c r="N32" s="105"/>
      <c r="O32" s="267"/>
    </row>
    <row r="33" spans="1:15" ht="11.1" customHeight="1" x14ac:dyDescent="0.2">
      <c r="A33" s="69" t="s">
        <v>98</v>
      </c>
      <c r="B33" s="70" t="s">
        <v>174</v>
      </c>
      <c r="C33" s="105">
        <v>4058.328</v>
      </c>
      <c r="D33" s="105">
        <v>3602.47</v>
      </c>
      <c r="E33" s="105">
        <v>3388.39</v>
      </c>
      <c r="F33" s="105">
        <v>3404.28</v>
      </c>
      <c r="G33" s="105">
        <v>3506.77</v>
      </c>
      <c r="H33" s="105">
        <v>3622.348</v>
      </c>
      <c r="I33" s="105">
        <v>3432.41</v>
      </c>
      <c r="J33" s="105">
        <v>3520.6410000000001</v>
      </c>
      <c r="K33" s="105">
        <v>3610.2370000000001</v>
      </c>
      <c r="L33" s="105">
        <v>4005.3719999999998</v>
      </c>
      <c r="M33" s="105">
        <v>4010.3069999999998</v>
      </c>
      <c r="N33" s="105">
        <v>4038.3470000000002</v>
      </c>
      <c r="O33" s="267">
        <f t="shared" ref="O33" si="12">SUM(C33:N33)</f>
        <v>44199.900000000009</v>
      </c>
    </row>
    <row r="34" spans="1:15" ht="11.1" customHeight="1" x14ac:dyDescent="0.2">
      <c r="A34" s="69"/>
      <c r="B34" s="70" t="s">
        <v>173</v>
      </c>
      <c r="C34" s="105">
        <v>4069.3879999999999</v>
      </c>
      <c r="D34" s="2">
        <v>3702.4189999999999</v>
      </c>
      <c r="E34" s="105">
        <v>3485.6469999999999</v>
      </c>
      <c r="F34" s="105">
        <v>3509.4470000000001</v>
      </c>
      <c r="G34" s="105"/>
      <c r="H34" s="105"/>
      <c r="I34" s="105"/>
      <c r="J34" s="105"/>
      <c r="K34" s="105"/>
      <c r="L34" s="105"/>
      <c r="M34" s="105"/>
      <c r="N34" s="105"/>
      <c r="O34" s="267"/>
    </row>
    <row r="35" spans="1:15" ht="11.1" customHeight="1" x14ac:dyDescent="0.2">
      <c r="A35" s="69" t="s">
        <v>16</v>
      </c>
      <c r="B35" s="70" t="s">
        <v>174</v>
      </c>
      <c r="C35" s="105">
        <v>23902.627236299995</v>
      </c>
      <c r="D35" s="105">
        <v>22405.715145000002</v>
      </c>
      <c r="E35" s="105">
        <v>22917.897219500006</v>
      </c>
      <c r="F35" s="105">
        <v>22772.765224000002</v>
      </c>
      <c r="G35" s="105">
        <v>24429.909790600002</v>
      </c>
      <c r="H35" s="105">
        <v>23928.634726000004</v>
      </c>
      <c r="I35" s="105">
        <v>24122.682080700004</v>
      </c>
      <c r="J35" s="105">
        <v>24403.119542100001</v>
      </c>
      <c r="K35" s="105">
        <v>23642.804473</v>
      </c>
      <c r="L35" s="105">
        <v>23542.143809000001</v>
      </c>
      <c r="M35" s="105">
        <v>24080.277815000001</v>
      </c>
      <c r="N35" s="105">
        <v>24003.638605000004</v>
      </c>
      <c r="O35" s="267">
        <f t="shared" ref="O35" si="13">SUM(C35:N35)</f>
        <v>284152.21566620003</v>
      </c>
    </row>
    <row r="36" spans="1:15" ht="11.1" customHeight="1" x14ac:dyDescent="0.2">
      <c r="A36" s="69"/>
      <c r="B36" s="70" t="s">
        <v>173</v>
      </c>
      <c r="C36" s="105">
        <v>23883.40702649</v>
      </c>
      <c r="D36" s="2">
        <v>22660.873388033</v>
      </c>
      <c r="E36" s="105">
        <v>23196.105151099997</v>
      </c>
      <c r="F36" s="105">
        <v>21523.819662367874</v>
      </c>
      <c r="G36" s="105"/>
      <c r="H36" s="105"/>
      <c r="I36" s="105"/>
      <c r="J36" s="105"/>
      <c r="K36" s="105"/>
      <c r="L36" s="105"/>
      <c r="M36" s="105"/>
      <c r="N36" s="105"/>
      <c r="O36" s="267"/>
    </row>
    <row r="37" spans="1:15" ht="11.1" customHeight="1" x14ac:dyDescent="0.2">
      <c r="A37" s="69" t="s">
        <v>10</v>
      </c>
      <c r="B37" s="70" t="s">
        <v>174</v>
      </c>
      <c r="C37" s="105">
        <v>7531.0819377750004</v>
      </c>
      <c r="D37" s="105">
        <v>7196.0811289200001</v>
      </c>
      <c r="E37" s="105">
        <v>7354.7560857960007</v>
      </c>
      <c r="F37" s="105">
        <v>7738.9063802999999</v>
      </c>
      <c r="G37" s="105">
        <v>7652.7588807000002</v>
      </c>
      <c r="H37" s="105">
        <v>7656.7878443699992</v>
      </c>
      <c r="I37" s="105">
        <v>7825.0218786000005</v>
      </c>
      <c r="J37" s="105">
        <v>7785.0682555500007</v>
      </c>
      <c r="K37" s="105">
        <v>7789.2860268900004</v>
      </c>
      <c r="L37" s="105">
        <v>7758.9551947500004</v>
      </c>
      <c r="M37" s="105">
        <v>7875.4559274000003</v>
      </c>
      <c r="N37" s="105">
        <v>7798.6368067499998</v>
      </c>
      <c r="O37" s="267">
        <f t="shared" ref="O37" si="14">SUM(C37:N37)</f>
        <v>91962.796347801021</v>
      </c>
    </row>
    <row r="38" spans="1:15" ht="11.1" customHeight="1" x14ac:dyDescent="0.2">
      <c r="A38" s="69"/>
      <c r="B38" s="70" t="s">
        <v>173</v>
      </c>
      <c r="C38" s="105">
        <v>7965.2099735100001</v>
      </c>
      <c r="D38" s="2">
        <v>7490.0511509669996</v>
      </c>
      <c r="E38" s="105">
        <v>7701.2088488999998</v>
      </c>
      <c r="F38" s="105">
        <v>8861.1279686999987</v>
      </c>
      <c r="G38" s="105"/>
      <c r="H38" s="105"/>
      <c r="I38" s="105"/>
      <c r="J38" s="105"/>
      <c r="K38" s="105"/>
      <c r="L38" s="105"/>
      <c r="M38" s="105"/>
      <c r="N38" s="105"/>
      <c r="O38" s="267"/>
    </row>
    <row r="39" spans="1:15" ht="11.1" customHeight="1" x14ac:dyDescent="0.2">
      <c r="A39" s="69" t="s">
        <v>62</v>
      </c>
      <c r="B39" s="70" t="s">
        <v>174</v>
      </c>
      <c r="C39" s="105">
        <v>115.42352760000001</v>
      </c>
      <c r="D39" s="105">
        <v>110.43442170000002</v>
      </c>
      <c r="E39" s="105">
        <v>107.25493770000001</v>
      </c>
      <c r="F39" s="105">
        <v>99.756310500000026</v>
      </c>
      <c r="G39" s="105">
        <v>100.97958600000001</v>
      </c>
      <c r="H39" s="105">
        <v>108.64338120000002</v>
      </c>
      <c r="I39" s="105">
        <v>110.78024220000002</v>
      </c>
      <c r="J39" s="105">
        <v>114.69059460000003</v>
      </c>
      <c r="K39" s="105">
        <v>114.62659200000002</v>
      </c>
      <c r="L39" s="105">
        <v>107.77108770000002</v>
      </c>
      <c r="M39" s="105">
        <v>111.19625910000002</v>
      </c>
      <c r="N39" s="105">
        <v>113.11427250000003</v>
      </c>
      <c r="O39" s="267">
        <f t="shared" ref="O39" si="15">SUM(C39:N39)</f>
        <v>1314.6712127999999</v>
      </c>
    </row>
    <row r="40" spans="1:15" ht="11.1" customHeight="1" x14ac:dyDescent="0.2">
      <c r="A40" s="69"/>
      <c r="B40" s="70" t="s">
        <v>173</v>
      </c>
      <c r="C40" s="105">
        <v>113.04820530000001</v>
      </c>
      <c r="D40" s="2">
        <v>101.30166360000001</v>
      </c>
      <c r="E40" s="105">
        <v>113.18343660000001</v>
      </c>
      <c r="F40" s="105">
        <v>117.27031230000003</v>
      </c>
      <c r="G40" s="105"/>
      <c r="H40" s="105"/>
      <c r="I40" s="105"/>
      <c r="J40" s="105"/>
      <c r="K40" s="105"/>
      <c r="L40" s="105"/>
      <c r="M40" s="105"/>
      <c r="N40" s="105"/>
      <c r="O40" s="267"/>
    </row>
    <row r="41" spans="1:15" ht="11.1" customHeight="1" x14ac:dyDescent="0.2">
      <c r="A41" s="69" t="s">
        <v>63</v>
      </c>
      <c r="B41" s="70" t="s">
        <v>174</v>
      </c>
      <c r="C41" s="105">
        <v>121.92999062400001</v>
      </c>
      <c r="D41" s="105">
        <v>121.266892719</v>
      </c>
      <c r="E41" s="105">
        <v>117.069674472</v>
      </c>
      <c r="F41" s="105">
        <v>115.839998712</v>
      </c>
      <c r="G41" s="105">
        <v>117.04998851100001</v>
      </c>
      <c r="H41" s="105">
        <v>116.14999840200001</v>
      </c>
      <c r="I41" s="105">
        <v>111.389990841</v>
      </c>
      <c r="J41" s="105">
        <v>116.82999505800001</v>
      </c>
      <c r="K41" s="105">
        <v>115.82000306099999</v>
      </c>
      <c r="L41" s="105">
        <v>114.59999995200002</v>
      </c>
      <c r="M41" s="105">
        <v>94.480008417000008</v>
      </c>
      <c r="N41" s="105">
        <v>93.520021032000017</v>
      </c>
      <c r="O41" s="267">
        <f t="shared" ref="O41" si="16">SUM(C41:N41)</f>
        <v>1355.9465618009999</v>
      </c>
    </row>
    <row r="42" spans="1:15" ht="11.1" customHeight="1" x14ac:dyDescent="0.2">
      <c r="A42" s="69"/>
      <c r="B42" s="70" t="s">
        <v>173</v>
      </c>
      <c r="C42" s="105">
        <v>116.01000819900001</v>
      </c>
      <c r="D42" s="2">
        <v>117.86000335200001</v>
      </c>
      <c r="E42" s="105">
        <v>114.27001493400002</v>
      </c>
      <c r="F42" s="105">
        <v>117.31001455799999</v>
      </c>
      <c r="G42" s="105"/>
      <c r="H42" s="105"/>
      <c r="I42" s="105"/>
      <c r="J42" s="105"/>
      <c r="K42" s="105"/>
      <c r="L42" s="105"/>
      <c r="M42" s="105"/>
      <c r="N42" s="105"/>
      <c r="O42" s="267"/>
    </row>
    <row r="43" spans="1:15" ht="11.1" customHeight="1" x14ac:dyDescent="0.2">
      <c r="A43" s="69" t="s">
        <v>20</v>
      </c>
      <c r="B43" s="70" t="s">
        <v>174</v>
      </c>
      <c r="C43" s="105">
        <v>1543.0183848884271</v>
      </c>
      <c r="D43" s="105">
        <v>1400.6572580000002</v>
      </c>
      <c r="E43" s="105">
        <v>1528.78224</v>
      </c>
      <c r="F43" s="105">
        <v>1485.826425</v>
      </c>
      <c r="G43" s="105">
        <v>1467.7901891705117</v>
      </c>
      <c r="H43" s="105">
        <v>1471.3944067131058</v>
      </c>
      <c r="I43" s="105">
        <v>1500.112468</v>
      </c>
      <c r="J43" s="105">
        <v>1493.3066542678832</v>
      </c>
      <c r="K43" s="105">
        <v>1461.1235999999999</v>
      </c>
      <c r="L43" s="105">
        <v>1530.1219799999999</v>
      </c>
      <c r="M43" s="105">
        <v>1542.8794</v>
      </c>
      <c r="N43" s="105">
        <v>1580.4739999999999</v>
      </c>
      <c r="O43" s="267">
        <f t="shared" ref="O43" si="17">SUM(C43:N43)</f>
        <v>18005.487006039926</v>
      </c>
    </row>
    <row r="44" spans="1:15" ht="11.1" customHeight="1" x14ac:dyDescent="0.2">
      <c r="A44" s="69"/>
      <c r="B44" s="70" t="s">
        <v>173</v>
      </c>
      <c r="C44" s="105">
        <v>1544.2843</v>
      </c>
      <c r="D44" s="2">
        <v>1539.8270335236118</v>
      </c>
      <c r="E44" s="105">
        <v>1538.1479999999999</v>
      </c>
      <c r="F44" s="105">
        <v>1295.8632</v>
      </c>
      <c r="G44" s="105"/>
      <c r="H44" s="105"/>
      <c r="I44" s="105"/>
      <c r="J44" s="105"/>
      <c r="K44" s="105"/>
      <c r="L44" s="105"/>
      <c r="M44" s="105"/>
      <c r="N44" s="105"/>
      <c r="O44" s="267"/>
    </row>
    <row r="45" spans="1:15" ht="11.1" customHeight="1" x14ac:dyDescent="0.2">
      <c r="A45" s="69" t="s">
        <v>41</v>
      </c>
      <c r="B45" s="70" t="s">
        <v>174</v>
      </c>
      <c r="C45" s="105">
        <v>3407.7964930085973</v>
      </c>
      <c r="D45" s="105">
        <v>3248.0528799999997</v>
      </c>
      <c r="E45" s="105">
        <v>3520.6986999999999</v>
      </c>
      <c r="F45" s="105">
        <v>3750.0116582999999</v>
      </c>
      <c r="G45" s="105">
        <v>3248.0116582999999</v>
      </c>
      <c r="H45" s="105">
        <v>3481.6935099999996</v>
      </c>
      <c r="I45" s="105">
        <v>3499.2406299999998</v>
      </c>
      <c r="J45" s="105">
        <v>3207.7759368567145</v>
      </c>
      <c r="K45" s="105">
        <v>3095.6002899999999</v>
      </c>
      <c r="L45" s="105">
        <v>3573.3728200000005</v>
      </c>
      <c r="M45" s="105">
        <v>3284.1252500000001</v>
      </c>
      <c r="N45" s="105">
        <v>3018</v>
      </c>
      <c r="O45" s="267">
        <f t="shared" ref="O45" si="18">SUM(C45:N45)</f>
        <v>40334.379826465309</v>
      </c>
    </row>
    <row r="46" spans="1:15" ht="11.1" customHeight="1" x14ac:dyDescent="0.2">
      <c r="A46" s="69"/>
      <c r="B46" s="70" t="s">
        <v>173</v>
      </c>
      <c r="C46" s="105">
        <v>3412.2002000000002</v>
      </c>
      <c r="D46" s="2">
        <v>3850.5830399999995</v>
      </c>
      <c r="E46" s="105">
        <v>3972.99496</v>
      </c>
      <c r="F46" s="105">
        <v>4373.1296000000002</v>
      </c>
      <c r="G46" s="105"/>
      <c r="H46" s="105"/>
      <c r="I46" s="105"/>
      <c r="J46" s="105"/>
      <c r="K46" s="105"/>
      <c r="L46" s="105"/>
      <c r="M46" s="105"/>
      <c r="N46" s="105"/>
      <c r="O46" s="267"/>
    </row>
    <row r="47" spans="1:15" ht="11.1" customHeight="1" x14ac:dyDescent="0.2">
      <c r="A47" s="69" t="s">
        <v>30</v>
      </c>
      <c r="B47" s="70" t="s">
        <v>174</v>
      </c>
      <c r="C47" s="105">
        <v>2957.41</v>
      </c>
      <c r="D47" s="105">
        <v>3218.7605551152556</v>
      </c>
      <c r="E47" s="105">
        <v>3704.2809999999999</v>
      </c>
      <c r="F47" s="105">
        <v>4881.9855181680414</v>
      </c>
      <c r="G47" s="105">
        <v>5305.9649301500358</v>
      </c>
      <c r="H47" s="105">
        <v>4834.3379999999997</v>
      </c>
      <c r="I47" s="105">
        <v>4412.1765190980377</v>
      </c>
      <c r="J47" s="105">
        <v>3558.3320624422699</v>
      </c>
      <c r="K47" s="105">
        <v>2871.2869999999998</v>
      </c>
      <c r="L47" s="105">
        <v>2822.7076125157109</v>
      </c>
      <c r="M47" s="105">
        <v>2901.3339999999998</v>
      </c>
      <c r="N47" s="105">
        <v>3172.4740000000002</v>
      </c>
      <c r="O47" s="267">
        <f t="shared" ref="O47" si="19">SUM(C47:N47)</f>
        <v>44641.051197489345</v>
      </c>
    </row>
    <row r="48" spans="1:15" ht="11.1" customHeight="1" x14ac:dyDescent="0.2">
      <c r="A48" s="69"/>
      <c r="B48" s="70" t="s">
        <v>173</v>
      </c>
      <c r="C48" s="105">
        <v>3255.9313578647002</v>
      </c>
      <c r="D48" s="2">
        <v>3530.7565381918398</v>
      </c>
      <c r="E48" s="105">
        <v>3804.355</v>
      </c>
      <c r="F48" s="105">
        <v>5540.2499737192502</v>
      </c>
      <c r="G48" s="105"/>
      <c r="H48" s="105"/>
      <c r="I48" s="105"/>
      <c r="J48" s="105"/>
      <c r="K48" s="105"/>
      <c r="L48" s="105"/>
      <c r="M48" s="105"/>
      <c r="N48" s="105"/>
      <c r="O48" s="267"/>
    </row>
    <row r="49" spans="1:15" ht="11.1" customHeight="1" x14ac:dyDescent="0.2">
      <c r="A49" s="69" t="s">
        <v>34</v>
      </c>
      <c r="B49" s="70" t="s">
        <v>174</v>
      </c>
      <c r="C49" s="105">
        <v>10999.172</v>
      </c>
      <c r="D49" s="105">
        <v>15146.859499999999</v>
      </c>
      <c r="E49" s="105">
        <v>16570.334999999999</v>
      </c>
      <c r="F49" s="105">
        <v>16215.796999999999</v>
      </c>
      <c r="G49" s="105">
        <v>15115.321000000002</v>
      </c>
      <c r="H49" s="105">
        <v>13934.351999999997</v>
      </c>
      <c r="I49" s="105">
        <v>11554.288999999999</v>
      </c>
      <c r="J49" s="105">
        <v>10154.298000000001</v>
      </c>
      <c r="K49" s="105">
        <v>8508.7100000000009</v>
      </c>
      <c r="L49" s="105">
        <v>7844.3639999999996</v>
      </c>
      <c r="M49" s="105">
        <v>8549.7420000000002</v>
      </c>
      <c r="N49" s="105">
        <v>9724.0490000000009</v>
      </c>
      <c r="O49" s="267">
        <f t="shared" ref="O49" si="20">SUM(C49:N49)</f>
        <v>144317.2885</v>
      </c>
    </row>
    <row r="50" spans="1:15" ht="11.1" customHeight="1" x14ac:dyDescent="0.2">
      <c r="A50" s="69"/>
      <c r="B50" s="70" t="s">
        <v>173</v>
      </c>
      <c r="C50" s="105">
        <v>12676.117000000002</v>
      </c>
      <c r="D50" s="2">
        <v>15275.575999999999</v>
      </c>
      <c r="E50" s="105">
        <v>16676.761000000002</v>
      </c>
      <c r="F50" s="105">
        <v>16578.504000000001</v>
      </c>
      <c r="G50" s="105"/>
      <c r="H50" s="105"/>
      <c r="I50" s="105"/>
      <c r="J50" s="105"/>
      <c r="K50" s="105"/>
      <c r="L50" s="105"/>
      <c r="M50" s="105"/>
      <c r="N50" s="105"/>
      <c r="O50" s="267"/>
    </row>
    <row r="51" spans="1:15" ht="11.1" customHeight="1" x14ac:dyDescent="0.2">
      <c r="A51" s="69" t="s">
        <v>35</v>
      </c>
      <c r="B51" s="70" t="s">
        <v>174</v>
      </c>
      <c r="C51" s="105">
        <v>2657.0768813878481</v>
      </c>
      <c r="D51" s="105">
        <v>2966.04736</v>
      </c>
      <c r="E51" s="105">
        <v>2967.1022200000002</v>
      </c>
      <c r="F51" s="105">
        <v>3006.9946440000003</v>
      </c>
      <c r="G51" s="105">
        <v>3140.3700720000002</v>
      </c>
      <c r="H51" s="105">
        <v>3221.0279999999998</v>
      </c>
      <c r="I51" s="105">
        <v>3158.5447524000001</v>
      </c>
      <c r="J51" s="105">
        <v>2651.0464680000005</v>
      </c>
      <c r="K51" s="105">
        <v>2622.1235999999999</v>
      </c>
      <c r="L51" s="105">
        <v>2460.2120399999999</v>
      </c>
      <c r="M51" s="105">
        <v>2574.4881999999998</v>
      </c>
      <c r="N51" s="105">
        <v>2577.1122</v>
      </c>
      <c r="O51" s="267">
        <f t="shared" ref="O51" si="21">SUM(C51:N51)</f>
        <v>34002.146437787851</v>
      </c>
    </row>
    <row r="52" spans="1:15" ht="11.1" customHeight="1" x14ac:dyDescent="0.2">
      <c r="A52" s="69"/>
      <c r="B52" s="70" t="s">
        <v>173</v>
      </c>
      <c r="C52" s="105">
        <v>2658.2485000000001</v>
      </c>
      <c r="D52" s="2">
        <v>2932.1417933999996</v>
      </c>
      <c r="E52" s="105">
        <v>2868.8219692840298</v>
      </c>
      <c r="F52" s="105">
        <v>3004.0243999999998</v>
      </c>
      <c r="G52" s="105"/>
      <c r="H52" s="105"/>
      <c r="I52" s="105"/>
      <c r="J52" s="105"/>
      <c r="K52" s="105"/>
      <c r="L52" s="105"/>
      <c r="M52" s="105"/>
      <c r="N52" s="105"/>
      <c r="O52" s="267"/>
    </row>
    <row r="53" spans="1:15" ht="11.1" customHeight="1" x14ac:dyDescent="0.2">
      <c r="A53" s="69" t="s">
        <v>21</v>
      </c>
      <c r="B53" s="70" t="s">
        <v>174</v>
      </c>
      <c r="C53" s="105">
        <v>2001.28</v>
      </c>
      <c r="D53" s="105">
        <v>1846.7400000000002</v>
      </c>
      <c r="E53" s="105">
        <v>1990.06</v>
      </c>
      <c r="F53" s="105">
        <v>1938.88</v>
      </c>
      <c r="G53" s="105">
        <v>2006.953</v>
      </c>
      <c r="H53" s="105">
        <v>1944.02</v>
      </c>
      <c r="I53" s="105">
        <v>2002.08</v>
      </c>
      <c r="J53" s="105">
        <v>1976.1231</v>
      </c>
      <c r="K53" s="105">
        <v>1922.1220000000001</v>
      </c>
      <c r="L53" s="105">
        <v>2006.2800000000002</v>
      </c>
      <c r="M53" s="105">
        <v>1905.0193999999999</v>
      </c>
      <c r="N53" s="105">
        <v>2009.9499999999998</v>
      </c>
      <c r="O53" s="267">
        <f t="shared" ref="O53" si="22">SUM(C53:N53)</f>
        <v>23549.507500000003</v>
      </c>
    </row>
    <row r="54" spans="1:15" ht="11.1" customHeight="1" x14ac:dyDescent="0.2">
      <c r="A54" s="69"/>
      <c r="B54" s="70" t="s">
        <v>173</v>
      </c>
      <c r="C54" s="105">
        <v>2010.605</v>
      </c>
      <c r="D54" s="2">
        <v>1817.92</v>
      </c>
      <c r="E54" s="105">
        <v>2022.93</v>
      </c>
      <c r="F54" s="105">
        <v>1945.604</v>
      </c>
      <c r="G54" s="105"/>
      <c r="H54" s="105"/>
      <c r="I54" s="105"/>
      <c r="J54" s="105"/>
      <c r="K54" s="105"/>
      <c r="L54" s="105"/>
      <c r="M54" s="105"/>
      <c r="N54" s="105"/>
      <c r="O54" s="267"/>
    </row>
    <row r="55" spans="1:15" ht="11.1" customHeight="1" x14ac:dyDescent="0.2">
      <c r="A55" s="76" t="s">
        <v>29</v>
      </c>
      <c r="B55" s="70" t="s">
        <v>174</v>
      </c>
      <c r="C55" s="105">
        <v>23.170999999999999</v>
      </c>
      <c r="D55" s="105">
        <v>22.139399999999998</v>
      </c>
      <c r="E55" s="105">
        <v>24.251999999999999</v>
      </c>
      <c r="F55" s="105">
        <v>29.91</v>
      </c>
      <c r="G55" s="105">
        <v>31.264700000000001</v>
      </c>
      <c r="H55" s="105">
        <v>27.882999999999999</v>
      </c>
      <c r="I55" s="105">
        <v>27.24</v>
      </c>
      <c r="J55" s="105">
        <v>20.776</v>
      </c>
      <c r="K55" s="105">
        <v>23.071999999999999</v>
      </c>
      <c r="L55" s="105">
        <v>23.628</v>
      </c>
      <c r="M55" s="105">
        <v>24.838000000000001</v>
      </c>
      <c r="N55" s="105">
        <v>26.369</v>
      </c>
      <c r="O55" s="267">
        <f t="shared" ref="O55" si="23">SUM(C55:N55)</f>
        <v>304.54310000000009</v>
      </c>
    </row>
    <row r="56" spans="1:15" ht="11.1" customHeight="1" x14ac:dyDescent="0.2">
      <c r="A56" s="76"/>
      <c r="B56" s="70" t="s">
        <v>173</v>
      </c>
      <c r="C56" s="105">
        <v>21.533999999999999</v>
      </c>
      <c r="D56" s="2">
        <v>21.344000000000001</v>
      </c>
      <c r="E56" s="105">
        <v>24.713999999999999</v>
      </c>
      <c r="F56" s="105">
        <v>30.69</v>
      </c>
      <c r="G56" s="105"/>
      <c r="H56" s="105"/>
      <c r="I56" s="105"/>
      <c r="J56" s="105"/>
      <c r="K56" s="105"/>
      <c r="L56" s="105"/>
      <c r="M56" s="105"/>
      <c r="N56" s="105"/>
      <c r="O56" s="267"/>
    </row>
    <row r="57" spans="1:15" ht="11.1" customHeight="1" x14ac:dyDescent="0.2">
      <c r="A57" s="69" t="s">
        <v>144</v>
      </c>
      <c r="B57" s="70" t="s">
        <v>174</v>
      </c>
      <c r="C57" s="105">
        <v>305.00412062999999</v>
      </c>
      <c r="D57" s="105">
        <v>325.47000000000003</v>
      </c>
      <c r="E57" s="105">
        <v>345.15783010000001</v>
      </c>
      <c r="F57" s="105">
        <v>305.25899550000003</v>
      </c>
      <c r="G57" s="105">
        <v>305.2899645</v>
      </c>
      <c r="H57" s="105">
        <v>345.36841930000003</v>
      </c>
      <c r="I57" s="105">
        <v>340.46648779999998</v>
      </c>
      <c r="J57" s="105">
        <v>318.42899999999997</v>
      </c>
      <c r="K57" s="105">
        <v>285.8133406</v>
      </c>
      <c r="L57" s="105">
        <v>265.88353699999999</v>
      </c>
      <c r="M57" s="105">
        <v>245.80714680000003</v>
      </c>
      <c r="N57" s="105">
        <v>245.71630439999998</v>
      </c>
      <c r="O57" s="267">
        <f t="shared" ref="O57" si="24">SUM(C57:N57)</f>
        <v>3633.66514663</v>
      </c>
    </row>
    <row r="58" spans="1:15" ht="11.1" customHeight="1" x14ac:dyDescent="0.2">
      <c r="A58" s="77"/>
      <c r="B58" s="78" t="s">
        <v>173</v>
      </c>
      <c r="C58" s="105">
        <v>295.66985089999997</v>
      </c>
      <c r="D58" s="106">
        <v>315.60068680000001</v>
      </c>
      <c r="E58" s="106">
        <v>345.6213328</v>
      </c>
      <c r="F58" s="105">
        <v>285.697723</v>
      </c>
      <c r="G58" s="105"/>
      <c r="H58" s="105"/>
      <c r="I58" s="105"/>
      <c r="J58" s="105"/>
      <c r="K58" s="105"/>
      <c r="L58" s="105"/>
      <c r="M58" s="105"/>
      <c r="N58" s="105"/>
      <c r="O58" s="267"/>
    </row>
    <row r="59" spans="1:15" ht="9" customHeight="1" x14ac:dyDescent="0.3">
      <c r="A59" s="214" t="s">
        <v>150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15" ht="9" customHeight="1" x14ac:dyDescent="0.3">
      <c r="A61" s="215" t="s">
        <v>185</v>
      </c>
      <c r="B61" s="89"/>
      <c r="C61" s="7"/>
      <c r="D61" s="7"/>
      <c r="E61" s="7"/>
    </row>
    <row r="62" spans="1:15" ht="9" customHeight="1" x14ac:dyDescent="0.3">
      <c r="A62" s="216" t="s">
        <v>186</v>
      </c>
      <c r="B62" s="91"/>
    </row>
    <row r="63" spans="1:15" ht="9" customHeight="1" x14ac:dyDescent="0.3">
      <c r="A63" s="217"/>
      <c r="B63" s="92"/>
    </row>
    <row r="64" spans="1:15" ht="16.5" x14ac:dyDescent="0.3">
      <c r="A64" s="92"/>
      <c r="B64" s="92"/>
    </row>
    <row r="65" spans="1:2" ht="16.5" x14ac:dyDescent="0.3">
      <c r="A65" s="92"/>
      <c r="B65" s="92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FP11264 EFP7168 EFP1024:EFP2816 EFP3072 EFP11520:EFP13056 EFP7424:EFP8960 EFP486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topLeftCell="A34" zoomScaleNormal="100" workbookViewId="0">
      <selection activeCell="F7" sqref="F7"/>
    </sheetView>
  </sheetViews>
  <sheetFormatPr baseColWidth="10" defaultColWidth="6.33203125" defaultRowHeight="12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210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">
      <c r="A2" s="32" t="s">
        <v>22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</row>
    <row r="5" spans="1:15" ht="12.95" customHeight="1" x14ac:dyDescent="0.2">
      <c r="A5" s="275" t="s">
        <v>25</v>
      </c>
      <c r="B5" s="265">
        <v>2024</v>
      </c>
      <c r="C5" s="266">
        <v>920503</v>
      </c>
      <c r="D5" s="266">
        <v>955924</v>
      </c>
      <c r="E5" s="266">
        <v>969202</v>
      </c>
      <c r="F5" s="266">
        <v>971817</v>
      </c>
      <c r="G5" s="266">
        <v>970575</v>
      </c>
      <c r="H5" s="266">
        <v>962127</v>
      </c>
      <c r="I5" s="266">
        <v>938081</v>
      </c>
      <c r="J5" s="266">
        <v>921774</v>
      </c>
      <c r="K5" s="266">
        <v>904777</v>
      </c>
      <c r="L5" s="266">
        <v>893612</v>
      </c>
      <c r="M5" s="266">
        <v>896758</v>
      </c>
      <c r="N5" s="266">
        <v>901735</v>
      </c>
      <c r="O5" s="267">
        <f>AVERAGE(C5:N5)</f>
        <v>933907.08333333337</v>
      </c>
    </row>
    <row r="6" spans="1:15" ht="12.95" customHeight="1" x14ac:dyDescent="0.2">
      <c r="A6" s="277"/>
      <c r="B6" s="268" t="s">
        <v>190</v>
      </c>
      <c r="C6" s="269">
        <v>936259</v>
      </c>
      <c r="D6" s="269">
        <v>966501</v>
      </c>
      <c r="E6" s="269">
        <v>979767</v>
      </c>
      <c r="F6" s="269">
        <v>978307.72340101853</v>
      </c>
      <c r="G6" s="269"/>
      <c r="H6" s="269"/>
      <c r="I6" s="269"/>
      <c r="J6" s="269"/>
      <c r="K6" s="269"/>
      <c r="L6" s="269"/>
      <c r="M6" s="269"/>
      <c r="N6" s="269"/>
      <c r="O6" s="270"/>
    </row>
    <row r="7" spans="1:15" ht="11.1" customHeight="1" x14ac:dyDescent="0.2">
      <c r="A7" s="69" t="s">
        <v>3</v>
      </c>
      <c r="B7" s="70">
        <v>2024</v>
      </c>
      <c r="C7" s="105">
        <v>84043</v>
      </c>
      <c r="D7" s="105">
        <v>83584</v>
      </c>
      <c r="E7" s="105">
        <v>83609</v>
      </c>
      <c r="F7" s="105">
        <v>81727</v>
      </c>
      <c r="G7" s="105">
        <v>83213</v>
      </c>
      <c r="H7" s="105">
        <v>82978</v>
      </c>
      <c r="I7" s="105">
        <v>82979</v>
      </c>
      <c r="J7" s="105">
        <v>82479</v>
      </c>
      <c r="K7" s="105">
        <v>81546</v>
      </c>
      <c r="L7" s="105">
        <v>78414</v>
      </c>
      <c r="M7" s="105">
        <v>77336</v>
      </c>
      <c r="N7" s="105">
        <v>74924</v>
      </c>
      <c r="O7" s="267">
        <f>AVERAGE(C7:N7)</f>
        <v>81402.666666666672</v>
      </c>
    </row>
    <row r="8" spans="1:15" ht="11.1" customHeight="1" x14ac:dyDescent="0.2">
      <c r="A8" s="69"/>
      <c r="B8" s="70">
        <v>2025</v>
      </c>
      <c r="C8" s="105">
        <v>80018</v>
      </c>
      <c r="D8" s="2">
        <v>79915</v>
      </c>
      <c r="E8" s="105">
        <v>79420</v>
      </c>
      <c r="F8" s="105">
        <v>81885</v>
      </c>
      <c r="G8" s="105"/>
      <c r="H8" s="105"/>
      <c r="I8" s="105"/>
      <c r="J8" s="105"/>
      <c r="K8" s="105"/>
      <c r="L8" s="105"/>
      <c r="M8" s="105"/>
      <c r="N8" s="105"/>
      <c r="O8" s="267"/>
    </row>
    <row r="9" spans="1:15" ht="11.1" customHeight="1" x14ac:dyDescent="0.2">
      <c r="A9" s="69" t="s">
        <v>4</v>
      </c>
      <c r="B9" s="70">
        <v>2024</v>
      </c>
      <c r="C9" s="105">
        <v>19680</v>
      </c>
      <c r="D9" s="105">
        <v>18998</v>
      </c>
      <c r="E9" s="105">
        <v>23484</v>
      </c>
      <c r="F9" s="105">
        <v>19832</v>
      </c>
      <c r="G9" s="105">
        <v>19978</v>
      </c>
      <c r="H9" s="105">
        <v>19813</v>
      </c>
      <c r="I9" s="105">
        <v>20028</v>
      </c>
      <c r="J9" s="105">
        <v>19713</v>
      </c>
      <c r="K9" s="105">
        <v>19724</v>
      </c>
      <c r="L9" s="105">
        <v>19938</v>
      </c>
      <c r="M9" s="105">
        <v>18454</v>
      </c>
      <c r="N9" s="105">
        <v>19602</v>
      </c>
      <c r="O9" s="267">
        <f t="shared" ref="O9" si="0">AVERAGE(C9:N9)</f>
        <v>19937</v>
      </c>
    </row>
    <row r="10" spans="1:15" ht="11.1" customHeight="1" x14ac:dyDescent="0.2">
      <c r="A10" s="69"/>
      <c r="B10" s="70">
        <v>2025</v>
      </c>
      <c r="C10" s="105">
        <v>20558</v>
      </c>
      <c r="D10" s="2">
        <v>19507</v>
      </c>
      <c r="E10" s="105">
        <v>21014</v>
      </c>
      <c r="F10" s="105">
        <v>20418</v>
      </c>
      <c r="G10" s="105"/>
      <c r="H10" s="105"/>
      <c r="I10" s="105"/>
      <c r="J10" s="105"/>
      <c r="K10" s="105"/>
      <c r="L10" s="105"/>
      <c r="M10" s="105"/>
      <c r="N10" s="105"/>
      <c r="O10" s="267"/>
    </row>
    <row r="11" spans="1:15" ht="11.1" customHeight="1" x14ac:dyDescent="0.2">
      <c r="A11" s="73" t="s">
        <v>32</v>
      </c>
      <c r="B11" s="70">
        <v>2024</v>
      </c>
      <c r="C11" s="105">
        <v>29371</v>
      </c>
      <c r="D11" s="105">
        <v>28577</v>
      </c>
      <c r="E11" s="105">
        <v>28813</v>
      </c>
      <c r="F11" s="105">
        <v>29508</v>
      </c>
      <c r="G11" s="105">
        <v>29597</v>
      </c>
      <c r="H11" s="105">
        <v>28236</v>
      </c>
      <c r="I11" s="105">
        <v>28078</v>
      </c>
      <c r="J11" s="105">
        <v>27959</v>
      </c>
      <c r="K11" s="105">
        <v>27465</v>
      </c>
      <c r="L11" s="105">
        <v>26746</v>
      </c>
      <c r="M11" s="105">
        <v>28924</v>
      </c>
      <c r="N11" s="105">
        <v>27705</v>
      </c>
      <c r="O11" s="267">
        <f t="shared" ref="O11" si="1">AVERAGE(C11:N11)</f>
        <v>28414.916666666668</v>
      </c>
    </row>
    <row r="12" spans="1:15" ht="11.1" customHeight="1" x14ac:dyDescent="0.2">
      <c r="A12" s="73"/>
      <c r="B12" s="70">
        <v>2025</v>
      </c>
      <c r="C12" s="105">
        <v>29478</v>
      </c>
      <c r="D12" s="2">
        <v>29283</v>
      </c>
      <c r="E12" s="105">
        <v>29047</v>
      </c>
      <c r="F12" s="105">
        <v>29764</v>
      </c>
      <c r="G12" s="105"/>
      <c r="H12" s="105"/>
      <c r="I12" s="105"/>
      <c r="J12" s="105"/>
      <c r="K12" s="105"/>
      <c r="L12" s="105"/>
      <c r="M12" s="105"/>
      <c r="N12" s="105"/>
      <c r="O12" s="267"/>
    </row>
    <row r="13" spans="1:15" ht="11.1" customHeight="1" x14ac:dyDescent="0.2">
      <c r="A13" s="69" t="s">
        <v>19</v>
      </c>
      <c r="B13" s="70">
        <v>2024</v>
      </c>
      <c r="C13" s="105">
        <v>65584</v>
      </c>
      <c r="D13" s="105">
        <v>65379</v>
      </c>
      <c r="E13" s="105">
        <v>65051</v>
      </c>
      <c r="F13" s="105">
        <v>64925</v>
      </c>
      <c r="G13" s="105">
        <v>65223</v>
      </c>
      <c r="H13" s="105">
        <v>64955</v>
      </c>
      <c r="I13" s="105">
        <v>64959</v>
      </c>
      <c r="J13" s="105">
        <v>64793</v>
      </c>
      <c r="K13" s="105">
        <v>64417</v>
      </c>
      <c r="L13" s="105">
        <v>64267</v>
      </c>
      <c r="M13" s="105">
        <v>64269</v>
      </c>
      <c r="N13" s="105">
        <v>64173</v>
      </c>
      <c r="O13" s="267">
        <f t="shared" ref="O13" si="2">AVERAGE(C13:N13)</f>
        <v>64832.916666666664</v>
      </c>
    </row>
    <row r="14" spans="1:15" ht="11.1" customHeight="1" x14ac:dyDescent="0.2">
      <c r="A14" s="69"/>
      <c r="B14" s="70">
        <v>2025</v>
      </c>
      <c r="C14" s="105">
        <v>67627</v>
      </c>
      <c r="D14" s="2">
        <v>67933</v>
      </c>
      <c r="E14" s="105">
        <v>67925</v>
      </c>
      <c r="F14" s="105">
        <v>63957</v>
      </c>
      <c r="G14" s="105"/>
      <c r="H14" s="105"/>
      <c r="I14" s="105"/>
      <c r="J14" s="105"/>
      <c r="K14" s="105"/>
      <c r="L14" s="105"/>
      <c r="M14" s="105"/>
      <c r="N14" s="105"/>
      <c r="O14" s="267"/>
    </row>
    <row r="15" spans="1:15" ht="11.1" customHeight="1" x14ac:dyDescent="0.2">
      <c r="A15" s="69" t="s">
        <v>95</v>
      </c>
      <c r="B15" s="70">
        <v>2024</v>
      </c>
      <c r="C15" s="105">
        <v>18280.599999999999</v>
      </c>
      <c r="D15" s="105">
        <v>28697</v>
      </c>
      <c r="E15" s="105">
        <v>39827</v>
      </c>
      <c r="F15" s="105">
        <v>44982</v>
      </c>
      <c r="G15" s="105">
        <v>45089</v>
      </c>
      <c r="H15" s="105">
        <v>41809</v>
      </c>
      <c r="I15" s="105">
        <v>33419</v>
      </c>
      <c r="J15" s="105">
        <v>24749</v>
      </c>
      <c r="K15" s="105">
        <v>18607</v>
      </c>
      <c r="L15" s="105">
        <v>16890</v>
      </c>
      <c r="M15" s="105">
        <v>14706</v>
      </c>
      <c r="N15" s="105">
        <v>15907</v>
      </c>
      <c r="O15" s="267">
        <f t="shared" ref="O15" si="3">AVERAGE(C15:N15)</f>
        <v>28580.216666666664</v>
      </c>
    </row>
    <row r="16" spans="1:15" ht="11.1" customHeight="1" x14ac:dyDescent="0.2">
      <c r="A16" s="69"/>
      <c r="B16" s="70">
        <v>2025</v>
      </c>
      <c r="C16" s="105">
        <v>18364</v>
      </c>
      <c r="D16" s="2">
        <v>27969</v>
      </c>
      <c r="E16" s="105">
        <v>40367</v>
      </c>
      <c r="F16" s="105">
        <v>41016</v>
      </c>
      <c r="G16" s="105"/>
      <c r="H16" s="105"/>
      <c r="I16" s="105"/>
      <c r="J16" s="105"/>
      <c r="K16" s="105"/>
      <c r="L16" s="105"/>
      <c r="M16" s="105"/>
      <c r="N16" s="105"/>
      <c r="O16" s="267"/>
    </row>
    <row r="17" spans="1:15" ht="11.1" customHeight="1" x14ac:dyDescent="0.2">
      <c r="A17" s="73" t="s">
        <v>0</v>
      </c>
      <c r="B17" s="70">
        <v>2024</v>
      </c>
      <c r="C17" s="105">
        <v>170098</v>
      </c>
      <c r="D17" s="105">
        <v>169001</v>
      </c>
      <c r="E17" s="105">
        <v>168648</v>
      </c>
      <c r="F17" s="105">
        <v>168832</v>
      </c>
      <c r="G17" s="105">
        <v>169610</v>
      </c>
      <c r="H17" s="105">
        <v>169994</v>
      </c>
      <c r="I17" s="105">
        <v>170086</v>
      </c>
      <c r="J17" s="105">
        <v>170542</v>
      </c>
      <c r="K17" s="105">
        <v>170695</v>
      </c>
      <c r="L17" s="105">
        <v>171113</v>
      </c>
      <c r="M17" s="105">
        <v>172769</v>
      </c>
      <c r="N17" s="105">
        <v>174573</v>
      </c>
      <c r="O17" s="267">
        <f t="shared" ref="O17" si="4">AVERAGE(C17:N17)</f>
        <v>170496.75</v>
      </c>
    </row>
    <row r="18" spans="1:15" ht="11.1" customHeight="1" x14ac:dyDescent="0.2">
      <c r="A18" s="73"/>
      <c r="B18" s="70">
        <v>2025</v>
      </c>
      <c r="C18" s="105">
        <v>171425</v>
      </c>
      <c r="D18" s="2">
        <v>170920</v>
      </c>
      <c r="E18" s="105">
        <v>170231</v>
      </c>
      <c r="F18" s="105">
        <v>170959</v>
      </c>
      <c r="G18" s="105"/>
      <c r="H18" s="105"/>
      <c r="I18" s="105"/>
      <c r="J18" s="105"/>
      <c r="K18" s="105"/>
      <c r="L18" s="105"/>
      <c r="M18" s="105"/>
      <c r="N18" s="105"/>
      <c r="O18" s="267"/>
    </row>
    <row r="19" spans="1:15" ht="11.1" customHeight="1" x14ac:dyDescent="0.2">
      <c r="A19" s="74" t="s">
        <v>15</v>
      </c>
      <c r="B19" s="70">
        <v>2024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67">
        <f t="shared" ref="O19" si="5">AVERAGE(C19:N19)</f>
        <v>0</v>
      </c>
    </row>
    <row r="20" spans="1:15" ht="11.1" customHeight="1" x14ac:dyDescent="0.2">
      <c r="A20" s="73"/>
      <c r="B20" s="70">
        <v>2025</v>
      </c>
      <c r="C20" s="105">
        <v>0</v>
      </c>
      <c r="D20" s="2">
        <v>0</v>
      </c>
      <c r="E20" s="105">
        <v>0</v>
      </c>
      <c r="F20" s="105">
        <v>0</v>
      </c>
      <c r="G20" s="105"/>
      <c r="H20" s="105"/>
      <c r="I20" s="105"/>
      <c r="J20" s="105"/>
      <c r="K20" s="105"/>
      <c r="L20" s="105"/>
      <c r="M20" s="105"/>
      <c r="N20" s="105"/>
      <c r="O20" s="267"/>
    </row>
    <row r="21" spans="1:15" ht="11.1" customHeight="1" x14ac:dyDescent="0.2">
      <c r="A21" s="69" t="s">
        <v>33</v>
      </c>
      <c r="B21" s="70">
        <v>2024</v>
      </c>
      <c r="C21" s="105">
        <v>81697.2</v>
      </c>
      <c r="D21" s="105">
        <v>81597</v>
      </c>
      <c r="E21" s="105">
        <v>82347.399999999994</v>
      </c>
      <c r="F21" s="105">
        <v>82143</v>
      </c>
      <c r="G21" s="105">
        <v>83127</v>
      </c>
      <c r="H21" s="105">
        <v>82190</v>
      </c>
      <c r="I21" s="105">
        <v>82237</v>
      </c>
      <c r="J21" s="105">
        <v>81364</v>
      </c>
      <c r="K21" s="105">
        <v>81307</v>
      </c>
      <c r="L21" s="105">
        <v>81396</v>
      </c>
      <c r="M21" s="105">
        <v>81667</v>
      </c>
      <c r="N21" s="105">
        <v>82569</v>
      </c>
      <c r="O21" s="267">
        <f t="shared" ref="O21" si="6">AVERAGE(C21:N21)</f>
        <v>81970.133333333331</v>
      </c>
    </row>
    <row r="22" spans="1:15" ht="11.1" customHeight="1" x14ac:dyDescent="0.2">
      <c r="A22" s="69"/>
      <c r="B22" s="70">
        <v>2025</v>
      </c>
      <c r="C22" s="105">
        <v>81722</v>
      </c>
      <c r="D22" s="2">
        <v>81627</v>
      </c>
      <c r="E22" s="105">
        <v>82491</v>
      </c>
      <c r="F22" s="105">
        <v>82464</v>
      </c>
      <c r="G22" s="105"/>
      <c r="H22" s="105"/>
      <c r="I22" s="105"/>
      <c r="J22" s="105"/>
      <c r="K22" s="105"/>
      <c r="L22" s="105"/>
      <c r="M22" s="105"/>
      <c r="N22" s="105"/>
      <c r="O22" s="267"/>
    </row>
    <row r="23" spans="1:15" ht="11.1" customHeight="1" x14ac:dyDescent="0.2">
      <c r="A23" s="69" t="s">
        <v>18</v>
      </c>
      <c r="B23" s="70">
        <v>2024</v>
      </c>
      <c r="C23" s="105">
        <v>11987</v>
      </c>
      <c r="D23" s="105">
        <v>12038</v>
      </c>
      <c r="E23" s="105">
        <v>12128</v>
      </c>
      <c r="F23" s="105">
        <v>13278</v>
      </c>
      <c r="G23" s="105">
        <v>13068</v>
      </c>
      <c r="H23" s="105">
        <v>12309</v>
      </c>
      <c r="I23" s="105">
        <v>12297</v>
      </c>
      <c r="J23" s="105">
        <v>13499</v>
      </c>
      <c r="K23" s="105">
        <v>13583</v>
      </c>
      <c r="L23" s="105">
        <v>13679</v>
      </c>
      <c r="M23" s="105">
        <v>12473</v>
      </c>
      <c r="N23" s="105">
        <v>12574</v>
      </c>
      <c r="O23" s="267">
        <f t="shared" ref="O23" si="7">AVERAGE(C23:N23)</f>
        <v>12742.75</v>
      </c>
    </row>
    <row r="24" spans="1:15" ht="11.1" customHeight="1" x14ac:dyDescent="0.2">
      <c r="A24" s="69"/>
      <c r="B24" s="70">
        <v>2025</v>
      </c>
      <c r="C24" s="105">
        <v>12177</v>
      </c>
      <c r="D24" s="2">
        <v>12314</v>
      </c>
      <c r="E24" s="105">
        <v>12508</v>
      </c>
      <c r="F24" s="105">
        <v>13149</v>
      </c>
      <c r="G24" s="105"/>
      <c r="H24" s="105"/>
      <c r="I24" s="105"/>
      <c r="J24" s="105"/>
      <c r="K24" s="105"/>
      <c r="L24" s="105"/>
      <c r="M24" s="105"/>
      <c r="N24" s="105"/>
      <c r="O24" s="267"/>
    </row>
    <row r="25" spans="1:15" ht="11.1" customHeight="1" x14ac:dyDescent="0.2">
      <c r="A25" s="69" t="s">
        <v>40</v>
      </c>
      <c r="B25" s="70">
        <v>2024</v>
      </c>
      <c r="C25" s="105">
        <v>42663</v>
      </c>
      <c r="D25" s="105">
        <v>43255</v>
      </c>
      <c r="E25" s="105">
        <v>43296</v>
      </c>
      <c r="F25" s="105">
        <v>45140</v>
      </c>
      <c r="G25" s="105">
        <v>44089</v>
      </c>
      <c r="H25" s="105">
        <v>42754</v>
      </c>
      <c r="I25" s="105">
        <v>42427</v>
      </c>
      <c r="J25" s="105">
        <v>42552</v>
      </c>
      <c r="K25" s="105">
        <v>41065</v>
      </c>
      <c r="L25" s="105">
        <v>40322</v>
      </c>
      <c r="M25" s="105">
        <v>40962</v>
      </c>
      <c r="N25" s="105">
        <v>41087</v>
      </c>
      <c r="O25" s="267">
        <f t="shared" ref="O25" si="8">AVERAGE(C25:N25)</f>
        <v>42467.666666666664</v>
      </c>
    </row>
    <row r="26" spans="1:15" ht="11.1" customHeight="1" x14ac:dyDescent="0.2">
      <c r="A26" s="69"/>
      <c r="B26" s="70">
        <v>2025</v>
      </c>
      <c r="C26" s="105">
        <v>41910</v>
      </c>
      <c r="D26" s="2">
        <v>41255</v>
      </c>
      <c r="E26" s="105">
        <v>41814</v>
      </c>
      <c r="F26" s="105">
        <v>41442</v>
      </c>
      <c r="G26" s="105"/>
      <c r="H26" s="105"/>
      <c r="I26" s="105"/>
      <c r="J26" s="105"/>
      <c r="K26" s="105"/>
      <c r="L26" s="105"/>
      <c r="M26" s="105"/>
      <c r="N26" s="105"/>
      <c r="O26" s="267"/>
    </row>
    <row r="27" spans="1:15" ht="11.1" customHeight="1" x14ac:dyDescent="0.2">
      <c r="A27" s="69" t="s">
        <v>39</v>
      </c>
      <c r="B27" s="70">
        <v>2024</v>
      </c>
      <c r="C27" s="105">
        <v>19190</v>
      </c>
      <c r="D27" s="105">
        <v>19087</v>
      </c>
      <c r="E27" s="105">
        <v>19137</v>
      </c>
      <c r="F27" s="105">
        <v>19248</v>
      </c>
      <c r="G27" s="105">
        <v>19260</v>
      </c>
      <c r="H27" s="105">
        <v>19311</v>
      </c>
      <c r="I27" s="105">
        <v>19517</v>
      </c>
      <c r="J27" s="105">
        <v>20243</v>
      </c>
      <c r="K27" s="105">
        <v>20337</v>
      </c>
      <c r="L27" s="105">
        <v>20550</v>
      </c>
      <c r="M27" s="105">
        <v>20665</v>
      </c>
      <c r="N27" s="105">
        <v>20624</v>
      </c>
      <c r="O27" s="267">
        <f t="shared" ref="O27" si="9">AVERAGE(C27:N27)</f>
        <v>19764.083333333332</v>
      </c>
    </row>
    <row r="28" spans="1:15" ht="11.1" customHeight="1" x14ac:dyDescent="0.2">
      <c r="A28" s="69"/>
      <c r="B28" s="70">
        <v>2025</v>
      </c>
      <c r="C28" s="105">
        <v>20549</v>
      </c>
      <c r="D28" s="2">
        <v>20439</v>
      </c>
      <c r="E28" s="105">
        <v>20492</v>
      </c>
      <c r="F28" s="105">
        <v>20547</v>
      </c>
      <c r="G28" s="105"/>
      <c r="H28" s="105"/>
      <c r="I28" s="105"/>
      <c r="J28" s="105"/>
      <c r="K28" s="105"/>
      <c r="L28" s="105"/>
      <c r="M28" s="105"/>
      <c r="N28" s="105"/>
      <c r="O28" s="267"/>
    </row>
    <row r="29" spans="1:15" ht="11.1" customHeight="1" x14ac:dyDescent="0.2">
      <c r="A29" s="69" t="s">
        <v>17</v>
      </c>
      <c r="B29" s="70">
        <v>2024</v>
      </c>
      <c r="C29" s="105">
        <v>41023</v>
      </c>
      <c r="D29" s="105">
        <v>42346</v>
      </c>
      <c r="E29" s="105">
        <v>42312</v>
      </c>
      <c r="F29" s="105">
        <v>41857</v>
      </c>
      <c r="G29" s="105">
        <v>41825</v>
      </c>
      <c r="H29" s="105">
        <v>41687</v>
      </c>
      <c r="I29" s="105">
        <v>41781</v>
      </c>
      <c r="J29" s="105">
        <v>41755</v>
      </c>
      <c r="K29" s="105">
        <v>41682</v>
      </c>
      <c r="L29" s="105">
        <v>41781</v>
      </c>
      <c r="M29" s="105">
        <v>42207</v>
      </c>
      <c r="N29" s="105">
        <v>42580</v>
      </c>
      <c r="O29" s="267">
        <f t="shared" ref="O29" si="10">AVERAGE(C29:N29)</f>
        <v>41903</v>
      </c>
    </row>
    <row r="30" spans="1:15" ht="11.1" customHeight="1" x14ac:dyDescent="0.2">
      <c r="A30" s="69"/>
      <c r="B30" s="70">
        <v>2025</v>
      </c>
      <c r="C30" s="105">
        <v>42233</v>
      </c>
      <c r="D30" s="2">
        <v>43345</v>
      </c>
      <c r="E30" s="105">
        <v>43770</v>
      </c>
      <c r="F30" s="105">
        <v>42837</v>
      </c>
      <c r="G30" s="105"/>
      <c r="H30" s="105"/>
      <c r="I30" s="105"/>
      <c r="J30" s="105"/>
      <c r="K30" s="105"/>
      <c r="L30" s="105"/>
      <c r="M30" s="105"/>
      <c r="N30" s="105"/>
      <c r="O30" s="267"/>
    </row>
    <row r="31" spans="1:15" ht="11.1" customHeight="1" x14ac:dyDescent="0.2">
      <c r="A31" s="69" t="s">
        <v>31</v>
      </c>
      <c r="B31" s="70">
        <v>2024</v>
      </c>
      <c r="C31" s="105">
        <v>56986</v>
      </c>
      <c r="D31" s="105">
        <v>56986</v>
      </c>
      <c r="E31" s="105">
        <v>56986</v>
      </c>
      <c r="F31" s="105">
        <v>60608</v>
      </c>
      <c r="G31" s="105">
        <v>60608</v>
      </c>
      <c r="H31" s="105">
        <v>60608</v>
      </c>
      <c r="I31" s="105">
        <v>59787</v>
      </c>
      <c r="J31" s="105">
        <v>59787</v>
      </c>
      <c r="K31" s="105">
        <v>59787</v>
      </c>
      <c r="L31" s="105">
        <v>56752</v>
      </c>
      <c r="M31" s="105">
        <v>56752</v>
      </c>
      <c r="N31" s="105">
        <v>56752</v>
      </c>
      <c r="O31" s="267">
        <f t="shared" ref="O31" si="11">AVERAGE(C31:N31)</f>
        <v>58533.25</v>
      </c>
    </row>
    <row r="32" spans="1:15" ht="11.1" customHeight="1" x14ac:dyDescent="0.2">
      <c r="A32" s="69"/>
      <c r="B32" s="70">
        <v>2025</v>
      </c>
      <c r="C32" s="105">
        <v>61011</v>
      </c>
      <c r="D32" s="2">
        <v>61011</v>
      </c>
      <c r="E32" s="105">
        <v>61011</v>
      </c>
      <c r="F32" s="105">
        <v>63889</v>
      </c>
      <c r="G32" s="105"/>
      <c r="H32" s="105"/>
      <c r="I32" s="105"/>
      <c r="J32" s="105"/>
      <c r="K32" s="105"/>
      <c r="L32" s="105"/>
      <c r="M32" s="105"/>
      <c r="N32" s="105"/>
      <c r="O32" s="267"/>
    </row>
    <row r="33" spans="1:15" ht="11.1" customHeight="1" x14ac:dyDescent="0.2">
      <c r="A33" s="69" t="s">
        <v>98</v>
      </c>
      <c r="B33" s="70">
        <v>2024</v>
      </c>
      <c r="C33" s="105">
        <v>18483</v>
      </c>
      <c r="D33" s="105">
        <v>18039</v>
      </c>
      <c r="E33" s="105">
        <v>17982</v>
      </c>
      <c r="F33" s="105">
        <v>17223</v>
      </c>
      <c r="G33" s="105">
        <v>17847</v>
      </c>
      <c r="H33" s="105">
        <v>17908</v>
      </c>
      <c r="I33" s="105">
        <v>17717</v>
      </c>
      <c r="J33" s="105">
        <v>17837</v>
      </c>
      <c r="K33" s="105">
        <v>18307</v>
      </c>
      <c r="L33" s="105">
        <v>19073</v>
      </c>
      <c r="M33" s="105">
        <v>19147</v>
      </c>
      <c r="N33" s="105">
        <v>18407</v>
      </c>
      <c r="O33" s="267">
        <f t="shared" ref="O33" si="12">AVERAGE(C33:N33)</f>
        <v>18164.166666666668</v>
      </c>
    </row>
    <row r="34" spans="1:15" ht="11.1" customHeight="1" x14ac:dyDescent="0.2">
      <c r="A34" s="69"/>
      <c r="B34" s="70">
        <v>2025</v>
      </c>
      <c r="C34" s="105">
        <v>18543</v>
      </c>
      <c r="D34" s="2">
        <v>18237</v>
      </c>
      <c r="E34" s="105">
        <v>17894</v>
      </c>
      <c r="F34" s="105">
        <v>17918</v>
      </c>
      <c r="G34" s="105"/>
      <c r="H34" s="105"/>
      <c r="I34" s="105"/>
      <c r="J34" s="105"/>
      <c r="K34" s="105"/>
      <c r="L34" s="105"/>
      <c r="M34" s="105"/>
      <c r="N34" s="105"/>
      <c r="O34" s="267"/>
    </row>
    <row r="35" spans="1:15" ht="11.1" customHeight="1" x14ac:dyDescent="0.2">
      <c r="A35" s="69" t="s">
        <v>16</v>
      </c>
      <c r="B35" s="70">
        <v>2024</v>
      </c>
      <c r="C35" s="105">
        <v>64226.36</v>
      </c>
      <c r="D35" s="105">
        <v>64838.720000000001</v>
      </c>
      <c r="E35" s="105">
        <v>63538.720000000001</v>
      </c>
      <c r="F35" s="105">
        <v>65518.36</v>
      </c>
      <c r="G35" s="105">
        <v>64872.72</v>
      </c>
      <c r="H35" s="105">
        <v>65480.36</v>
      </c>
      <c r="I35" s="105">
        <v>66400.72</v>
      </c>
      <c r="J35" s="105">
        <v>67368</v>
      </c>
      <c r="K35" s="105">
        <v>65828.66</v>
      </c>
      <c r="L35" s="105">
        <v>62554.720000000001</v>
      </c>
      <c r="M35" s="105">
        <v>64914</v>
      </c>
      <c r="N35" s="105">
        <v>64407.72</v>
      </c>
      <c r="O35" s="267">
        <f t="shared" ref="O35" si="13">AVERAGE(C35:N35)</f>
        <v>64995.754999999997</v>
      </c>
    </row>
    <row r="36" spans="1:15" ht="11.1" customHeight="1" x14ac:dyDescent="0.2">
      <c r="A36" s="69"/>
      <c r="B36" s="70">
        <v>2025</v>
      </c>
      <c r="C36" s="105">
        <v>64469</v>
      </c>
      <c r="D36" s="2">
        <v>65427.360000000001</v>
      </c>
      <c r="E36" s="105">
        <v>65510</v>
      </c>
      <c r="F36" s="105">
        <v>65130.36</v>
      </c>
      <c r="G36" s="105"/>
      <c r="H36" s="105"/>
      <c r="I36" s="105"/>
      <c r="J36" s="105"/>
      <c r="K36" s="105"/>
      <c r="L36" s="105"/>
      <c r="M36" s="105"/>
      <c r="N36" s="105"/>
      <c r="O36" s="267"/>
    </row>
    <row r="37" spans="1:15" ht="11.1" customHeight="1" x14ac:dyDescent="0.2">
      <c r="A37" s="69" t="s">
        <v>10</v>
      </c>
      <c r="B37" s="70">
        <v>2024</v>
      </c>
      <c r="C37" s="105">
        <v>9073</v>
      </c>
      <c r="D37" s="105">
        <v>8677</v>
      </c>
      <c r="E37" s="105">
        <v>9007</v>
      </c>
      <c r="F37" s="105">
        <v>9304</v>
      </c>
      <c r="G37" s="105">
        <v>9401</v>
      </c>
      <c r="H37" s="105">
        <v>9384</v>
      </c>
      <c r="I37" s="105">
        <v>9609</v>
      </c>
      <c r="J37" s="105">
        <v>9526</v>
      </c>
      <c r="K37" s="105">
        <v>9588</v>
      </c>
      <c r="L37" s="105">
        <v>9465</v>
      </c>
      <c r="M37" s="105">
        <v>9592</v>
      </c>
      <c r="N37" s="105">
        <v>9615</v>
      </c>
      <c r="O37" s="267">
        <f t="shared" ref="O37" si="14">AVERAGE(C37:N37)</f>
        <v>9353.4166666666661</v>
      </c>
    </row>
    <row r="38" spans="1:15" ht="11.1" customHeight="1" x14ac:dyDescent="0.2">
      <c r="A38" s="69"/>
      <c r="B38" s="70">
        <v>2025</v>
      </c>
      <c r="C38" s="105">
        <v>9600</v>
      </c>
      <c r="D38" s="2">
        <v>9100</v>
      </c>
      <c r="E38" s="105">
        <v>9128</v>
      </c>
      <c r="F38" s="105">
        <v>10641</v>
      </c>
      <c r="G38" s="105"/>
      <c r="H38" s="105"/>
      <c r="I38" s="105"/>
      <c r="J38" s="105"/>
      <c r="K38" s="105"/>
      <c r="L38" s="105"/>
      <c r="M38" s="105"/>
      <c r="N38" s="105"/>
      <c r="O38" s="267"/>
    </row>
    <row r="39" spans="1:15" ht="11.1" customHeight="1" x14ac:dyDescent="0.2">
      <c r="A39" s="69" t="s">
        <v>62</v>
      </c>
      <c r="B39" s="70">
        <v>2024</v>
      </c>
      <c r="C39" s="105">
        <v>1181</v>
      </c>
      <c r="D39" s="105">
        <v>1174</v>
      </c>
      <c r="E39" s="105">
        <v>1116</v>
      </c>
      <c r="F39" s="105">
        <v>1084</v>
      </c>
      <c r="G39" s="105">
        <v>1071</v>
      </c>
      <c r="H39" s="105">
        <v>1110</v>
      </c>
      <c r="I39" s="105">
        <v>1136</v>
      </c>
      <c r="J39" s="105">
        <v>1148</v>
      </c>
      <c r="K39" s="105">
        <v>1137</v>
      </c>
      <c r="L39" s="105">
        <v>1113</v>
      </c>
      <c r="M39" s="105">
        <v>1179</v>
      </c>
      <c r="N39" s="105">
        <v>1161</v>
      </c>
      <c r="O39" s="267">
        <f t="shared" ref="O39" si="15">AVERAGE(C39:N39)</f>
        <v>1134.1666666666667</v>
      </c>
    </row>
    <row r="40" spans="1:15" ht="11.1" customHeight="1" x14ac:dyDescent="0.2">
      <c r="A40" s="69"/>
      <c r="B40" s="70">
        <v>2025</v>
      </c>
      <c r="C40" s="105">
        <v>1177</v>
      </c>
      <c r="D40" s="2">
        <v>1151</v>
      </c>
      <c r="E40" s="105">
        <v>1175</v>
      </c>
      <c r="F40" s="105">
        <v>1157</v>
      </c>
      <c r="G40" s="105"/>
      <c r="H40" s="105"/>
      <c r="I40" s="105"/>
      <c r="J40" s="105"/>
      <c r="K40" s="105"/>
      <c r="L40" s="105"/>
      <c r="M40" s="105"/>
      <c r="N40" s="105"/>
      <c r="O40" s="267"/>
    </row>
    <row r="41" spans="1:15" ht="11.1" customHeight="1" x14ac:dyDescent="0.2">
      <c r="A41" s="69" t="s">
        <v>63</v>
      </c>
      <c r="B41" s="70">
        <v>2024</v>
      </c>
      <c r="C41" s="105">
        <v>990</v>
      </c>
      <c r="D41" s="105">
        <v>967</v>
      </c>
      <c r="E41" s="105">
        <v>933</v>
      </c>
      <c r="F41" s="105">
        <v>916</v>
      </c>
      <c r="G41" s="105">
        <v>927</v>
      </c>
      <c r="H41" s="105">
        <v>901</v>
      </c>
      <c r="I41" s="105">
        <v>886</v>
      </c>
      <c r="J41" s="105">
        <v>922</v>
      </c>
      <c r="K41" s="105">
        <v>897</v>
      </c>
      <c r="L41" s="105">
        <v>909</v>
      </c>
      <c r="M41" s="105">
        <v>834</v>
      </c>
      <c r="N41" s="105">
        <v>844</v>
      </c>
      <c r="O41" s="267">
        <f t="shared" ref="O41" si="16">AVERAGE(C41:N41)</f>
        <v>910.5</v>
      </c>
    </row>
    <row r="42" spans="1:15" ht="11.1" customHeight="1" x14ac:dyDescent="0.2">
      <c r="A42" s="69"/>
      <c r="B42" s="70">
        <v>2025</v>
      </c>
      <c r="C42" s="105">
        <v>983</v>
      </c>
      <c r="D42" s="2">
        <v>963</v>
      </c>
      <c r="E42" s="105">
        <v>999</v>
      </c>
      <c r="F42" s="105">
        <v>982</v>
      </c>
      <c r="G42" s="105"/>
      <c r="H42" s="105"/>
      <c r="I42" s="105"/>
      <c r="J42" s="105"/>
      <c r="K42" s="105"/>
      <c r="L42" s="105"/>
      <c r="M42" s="105"/>
      <c r="N42" s="105"/>
      <c r="O42" s="267"/>
    </row>
    <row r="43" spans="1:15" ht="11.1" customHeight="1" x14ac:dyDescent="0.2">
      <c r="A43" s="69" t="s">
        <v>20</v>
      </c>
      <c r="B43" s="70">
        <v>2024</v>
      </c>
      <c r="C43" s="105">
        <v>5802</v>
      </c>
      <c r="D43" s="105">
        <v>5785</v>
      </c>
      <c r="E43" s="105">
        <v>5737.250681137557</v>
      </c>
      <c r="F43" s="105">
        <v>5725</v>
      </c>
      <c r="G43" s="105">
        <v>5725</v>
      </c>
      <c r="H43" s="105">
        <v>5732</v>
      </c>
      <c r="I43" s="105">
        <v>5701</v>
      </c>
      <c r="J43" s="105">
        <v>5718</v>
      </c>
      <c r="K43" s="105">
        <v>5742</v>
      </c>
      <c r="L43" s="105">
        <v>5802</v>
      </c>
      <c r="M43" s="105">
        <v>5824</v>
      </c>
      <c r="N43" s="105">
        <v>5970</v>
      </c>
      <c r="O43" s="267">
        <f t="shared" ref="O43" si="17">AVERAGE(C43:N43)</f>
        <v>5771.9375567614625</v>
      </c>
    </row>
    <row r="44" spans="1:15" ht="11.1" customHeight="1" x14ac:dyDescent="0.2">
      <c r="A44" s="69"/>
      <c r="B44" s="70">
        <v>2025</v>
      </c>
      <c r="C44" s="105">
        <v>5812</v>
      </c>
      <c r="D44" s="2">
        <v>5790</v>
      </c>
      <c r="E44" s="105">
        <v>6001</v>
      </c>
      <c r="F44" s="105">
        <v>5120</v>
      </c>
      <c r="G44" s="105"/>
      <c r="H44" s="105"/>
      <c r="I44" s="105"/>
      <c r="J44" s="105"/>
      <c r="K44" s="105"/>
      <c r="L44" s="105"/>
      <c r="M44" s="105"/>
      <c r="N44" s="105"/>
      <c r="O44" s="267"/>
    </row>
    <row r="45" spans="1:15" ht="11.1" customHeight="1" x14ac:dyDescent="0.2">
      <c r="A45" s="69" t="s">
        <v>41</v>
      </c>
      <c r="B45" s="70">
        <v>2024</v>
      </c>
      <c r="C45" s="105">
        <v>32512</v>
      </c>
      <c r="D45" s="105">
        <v>33539</v>
      </c>
      <c r="E45" s="105">
        <v>33542</v>
      </c>
      <c r="F45" s="105">
        <v>31411</v>
      </c>
      <c r="G45" s="105">
        <v>31980.86332562369</v>
      </c>
      <c r="H45" s="105">
        <v>32540</v>
      </c>
      <c r="I45" s="105">
        <v>33043</v>
      </c>
      <c r="J45" s="105">
        <v>32298</v>
      </c>
      <c r="K45" s="105">
        <v>33540</v>
      </c>
      <c r="L45" s="105">
        <v>33539</v>
      </c>
      <c r="M45" s="105">
        <v>30414</v>
      </c>
      <c r="N45" s="105">
        <v>31706</v>
      </c>
      <c r="O45" s="267">
        <f t="shared" ref="O45" si="18">AVERAGE(C45:N45)</f>
        <v>32505.405277135305</v>
      </c>
    </row>
    <row r="46" spans="1:15" ht="11.1" customHeight="1" x14ac:dyDescent="0.2">
      <c r="A46" s="69"/>
      <c r="B46" s="70">
        <v>2025</v>
      </c>
      <c r="C46" s="105">
        <v>32418</v>
      </c>
      <c r="D46" s="2">
        <v>33591</v>
      </c>
      <c r="E46" s="105">
        <v>32850</v>
      </c>
      <c r="F46" s="105">
        <v>32850</v>
      </c>
      <c r="G46" s="105"/>
      <c r="H46" s="105"/>
      <c r="I46" s="105"/>
      <c r="J46" s="105"/>
      <c r="K46" s="105"/>
      <c r="L46" s="105"/>
      <c r="M46" s="105"/>
      <c r="N46" s="105"/>
      <c r="O46" s="267"/>
    </row>
    <row r="47" spans="1:15" ht="11.1" customHeight="1" x14ac:dyDescent="0.2">
      <c r="A47" s="69" t="s">
        <v>30</v>
      </c>
      <c r="B47" s="70">
        <v>2024</v>
      </c>
      <c r="C47" s="105">
        <v>25569</v>
      </c>
      <c r="D47" s="105">
        <v>25929</v>
      </c>
      <c r="E47" s="105">
        <v>26078</v>
      </c>
      <c r="F47" s="105">
        <v>25928.572105746498</v>
      </c>
      <c r="G47" s="105">
        <v>25929</v>
      </c>
      <c r="H47" s="105">
        <v>25929</v>
      </c>
      <c r="I47" s="105">
        <v>25928.572105746498</v>
      </c>
      <c r="J47" s="105">
        <v>23929</v>
      </c>
      <c r="K47" s="105">
        <v>24806</v>
      </c>
      <c r="L47" s="105">
        <v>25929</v>
      </c>
      <c r="M47" s="105">
        <v>26147</v>
      </c>
      <c r="N47" s="105">
        <v>25939</v>
      </c>
      <c r="O47" s="267">
        <f t="shared" ref="O47" si="19">AVERAGE(C47:N47)</f>
        <v>25670.095350957748</v>
      </c>
    </row>
    <row r="48" spans="1:15" ht="11.1" customHeight="1" x14ac:dyDescent="0.2">
      <c r="A48" s="69"/>
      <c r="B48" s="70">
        <v>2025</v>
      </c>
      <c r="C48" s="105">
        <v>30060</v>
      </c>
      <c r="D48" s="2">
        <v>29801.363401018498</v>
      </c>
      <c r="E48" s="105">
        <v>30217</v>
      </c>
      <c r="F48" s="105">
        <v>29801.363401018498</v>
      </c>
      <c r="G48" s="105"/>
      <c r="H48" s="105"/>
      <c r="I48" s="105"/>
      <c r="J48" s="105"/>
      <c r="K48" s="105"/>
      <c r="L48" s="105"/>
      <c r="M48" s="105"/>
      <c r="N48" s="105"/>
      <c r="O48" s="267"/>
    </row>
    <row r="49" spans="1:15" ht="11.1" customHeight="1" x14ac:dyDescent="0.2">
      <c r="A49" s="69" t="s">
        <v>34</v>
      </c>
      <c r="B49" s="70">
        <v>2024</v>
      </c>
      <c r="C49" s="105">
        <v>93510</v>
      </c>
      <c r="D49" s="105">
        <v>118470</v>
      </c>
      <c r="E49" s="105">
        <v>116620</v>
      </c>
      <c r="F49" s="105">
        <v>113670</v>
      </c>
      <c r="G49" s="105">
        <v>109280</v>
      </c>
      <c r="H49" s="105">
        <v>107410</v>
      </c>
      <c r="I49" s="105">
        <v>91220</v>
      </c>
      <c r="J49" s="105">
        <v>84750</v>
      </c>
      <c r="K49" s="105">
        <v>75680</v>
      </c>
      <c r="L49" s="105">
        <v>74180</v>
      </c>
      <c r="M49" s="105">
        <v>78405</v>
      </c>
      <c r="N49" s="105">
        <v>82400</v>
      </c>
      <c r="O49" s="267">
        <f t="shared" ref="O49" si="20">AVERAGE(C49:N49)</f>
        <v>95466.25</v>
      </c>
    </row>
    <row r="50" spans="1:15" ht="11.1" customHeight="1" x14ac:dyDescent="0.2">
      <c r="A50" s="69"/>
      <c r="B50" s="70">
        <v>2025</v>
      </c>
      <c r="C50" s="105">
        <v>97410</v>
      </c>
      <c r="D50" s="2">
        <v>118230</v>
      </c>
      <c r="E50" s="105">
        <v>117200</v>
      </c>
      <c r="F50" s="105">
        <v>113750</v>
      </c>
      <c r="G50" s="105"/>
      <c r="H50" s="105"/>
      <c r="I50" s="105"/>
      <c r="J50" s="105"/>
      <c r="K50" s="105"/>
      <c r="L50" s="105"/>
      <c r="M50" s="105"/>
      <c r="N50" s="105"/>
      <c r="O50" s="267"/>
    </row>
    <row r="51" spans="1:15" ht="11.1" customHeight="1" x14ac:dyDescent="0.2">
      <c r="A51" s="69" t="s">
        <v>35</v>
      </c>
      <c r="B51" s="70">
        <v>2024</v>
      </c>
      <c r="C51" s="105">
        <v>20160</v>
      </c>
      <c r="D51" s="105">
        <v>20425</v>
      </c>
      <c r="E51" s="105">
        <v>20432.318483139195</v>
      </c>
      <c r="F51" s="105">
        <v>20511</v>
      </c>
      <c r="G51" s="105">
        <v>20418</v>
      </c>
      <c r="H51" s="105">
        <v>20490</v>
      </c>
      <c r="I51" s="105">
        <v>20348</v>
      </c>
      <c r="J51" s="105">
        <v>20397</v>
      </c>
      <c r="K51" s="105">
        <v>20404</v>
      </c>
      <c r="L51" s="105">
        <v>20404</v>
      </c>
      <c r="M51" s="105">
        <v>20412</v>
      </c>
      <c r="N51" s="105">
        <v>20450</v>
      </c>
      <c r="O51" s="267">
        <f t="shared" ref="O51" si="21">AVERAGE(C51:N51)</f>
        <v>20404.276540261602</v>
      </c>
    </row>
    <row r="52" spans="1:15" ht="11.1" customHeight="1" x14ac:dyDescent="0.2">
      <c r="A52" s="69"/>
      <c r="B52" s="70">
        <v>2025</v>
      </c>
      <c r="C52" s="105">
        <v>20364</v>
      </c>
      <c r="D52" s="2">
        <v>20430</v>
      </c>
      <c r="E52" s="105">
        <v>20445</v>
      </c>
      <c r="F52" s="105">
        <v>20464</v>
      </c>
      <c r="G52" s="105"/>
      <c r="H52" s="105"/>
      <c r="I52" s="105"/>
      <c r="J52" s="105"/>
      <c r="K52" s="105"/>
      <c r="L52" s="105"/>
      <c r="M52" s="105"/>
      <c r="N52" s="105"/>
      <c r="O52" s="267"/>
    </row>
    <row r="53" spans="1:15" ht="11.1" customHeight="1" x14ac:dyDescent="0.2">
      <c r="A53" s="69" t="s">
        <v>21</v>
      </c>
      <c r="B53" s="70">
        <v>2024</v>
      </c>
      <c r="C53" s="105">
        <v>5396.05</v>
      </c>
      <c r="D53" s="105">
        <v>5396</v>
      </c>
      <c r="E53" s="105">
        <v>5396</v>
      </c>
      <c r="F53" s="105">
        <v>5396</v>
      </c>
      <c r="G53" s="105">
        <v>5396</v>
      </c>
      <c r="H53" s="105">
        <v>5396</v>
      </c>
      <c r="I53" s="105">
        <v>5396</v>
      </c>
      <c r="J53" s="105">
        <v>5425</v>
      </c>
      <c r="K53" s="105">
        <v>5528</v>
      </c>
      <c r="L53" s="105">
        <v>5596</v>
      </c>
      <c r="M53" s="105">
        <v>5595</v>
      </c>
      <c r="N53" s="105">
        <v>5602</v>
      </c>
      <c r="O53" s="267">
        <f t="shared" ref="O53" si="22">AVERAGE(C53:N53)</f>
        <v>5459.8375000000005</v>
      </c>
    </row>
    <row r="54" spans="1:15" ht="11.1" customHeight="1" x14ac:dyDescent="0.2">
      <c r="A54" s="69"/>
      <c r="B54" s="70">
        <v>2025</v>
      </c>
      <c r="C54" s="105">
        <v>5458</v>
      </c>
      <c r="D54" s="2">
        <v>5396</v>
      </c>
      <c r="E54" s="105">
        <v>5396</v>
      </c>
      <c r="F54" s="105">
        <v>5442</v>
      </c>
      <c r="G54" s="105"/>
      <c r="H54" s="105"/>
      <c r="I54" s="105"/>
      <c r="J54" s="105"/>
      <c r="K54" s="105"/>
      <c r="L54" s="105"/>
      <c r="M54" s="105"/>
      <c r="N54" s="105"/>
      <c r="O54" s="267"/>
    </row>
    <row r="55" spans="1:15" ht="11.1" customHeight="1" x14ac:dyDescent="0.2">
      <c r="A55" s="76" t="s">
        <v>29</v>
      </c>
      <c r="B55" s="70">
        <v>2024</v>
      </c>
      <c r="C55" s="105">
        <v>324</v>
      </c>
      <c r="D55" s="105">
        <v>313</v>
      </c>
      <c r="E55" s="105">
        <v>337</v>
      </c>
      <c r="F55" s="105">
        <v>306</v>
      </c>
      <c r="G55" s="105">
        <v>322</v>
      </c>
      <c r="H55" s="105">
        <v>304</v>
      </c>
      <c r="I55" s="105">
        <v>302</v>
      </c>
      <c r="J55" s="105">
        <v>282</v>
      </c>
      <c r="K55" s="105">
        <v>309</v>
      </c>
      <c r="L55" s="105">
        <v>318</v>
      </c>
      <c r="M55" s="105">
        <v>341</v>
      </c>
      <c r="N55" s="105">
        <v>314</v>
      </c>
      <c r="O55" s="267">
        <f t="shared" ref="O55" si="23">AVERAGE(C55:N55)</f>
        <v>314.33333333333331</v>
      </c>
    </row>
    <row r="56" spans="1:15" ht="11.1" customHeight="1" x14ac:dyDescent="0.2">
      <c r="A56" s="76"/>
      <c r="B56" s="70">
        <v>2025</v>
      </c>
      <c r="C56" s="105">
        <v>344</v>
      </c>
      <c r="D56" s="2">
        <v>320</v>
      </c>
      <c r="E56" s="105">
        <v>332</v>
      </c>
      <c r="F56" s="105">
        <v>297</v>
      </c>
      <c r="G56" s="105"/>
      <c r="H56" s="105"/>
      <c r="I56" s="105"/>
      <c r="J56" s="105"/>
      <c r="K56" s="105"/>
      <c r="L56" s="105"/>
      <c r="M56" s="105"/>
      <c r="N56" s="105"/>
      <c r="O56" s="267"/>
    </row>
    <row r="57" spans="1:15" ht="11.1" customHeight="1" x14ac:dyDescent="0.2">
      <c r="A57" s="69" t="s">
        <v>144</v>
      </c>
      <c r="B57" s="70">
        <v>2024</v>
      </c>
      <c r="C57" s="105">
        <v>2674</v>
      </c>
      <c r="D57" s="105">
        <v>2826</v>
      </c>
      <c r="E57" s="105">
        <v>2844</v>
      </c>
      <c r="F57" s="105">
        <v>2744</v>
      </c>
      <c r="G57" s="105">
        <v>2718</v>
      </c>
      <c r="H57" s="105">
        <v>2899</v>
      </c>
      <c r="I57" s="105">
        <v>2799</v>
      </c>
      <c r="J57" s="105">
        <v>2739</v>
      </c>
      <c r="K57" s="105">
        <v>2795</v>
      </c>
      <c r="L57" s="105">
        <v>2881</v>
      </c>
      <c r="M57" s="105">
        <v>2770</v>
      </c>
      <c r="N57" s="105">
        <v>1849</v>
      </c>
      <c r="O57" s="267">
        <f t="shared" ref="O57" si="24">AVERAGE(C57:N57)</f>
        <v>2711.5</v>
      </c>
    </row>
    <row r="58" spans="1:15" ht="11.1" customHeight="1" x14ac:dyDescent="0.2">
      <c r="A58" s="77"/>
      <c r="B58" s="78">
        <v>2025</v>
      </c>
      <c r="C58" s="105">
        <v>2549</v>
      </c>
      <c r="D58" s="106">
        <v>2546</v>
      </c>
      <c r="E58" s="106">
        <v>2530</v>
      </c>
      <c r="F58" s="105">
        <v>2428</v>
      </c>
      <c r="G58" s="105"/>
      <c r="H58" s="105"/>
      <c r="I58" s="105"/>
      <c r="J58" s="105"/>
      <c r="K58" s="105"/>
      <c r="L58" s="105"/>
      <c r="M58" s="105"/>
      <c r="N58" s="105"/>
      <c r="O58" s="267"/>
    </row>
    <row r="59" spans="1:15" ht="9" customHeight="1" x14ac:dyDescent="0.3">
      <c r="A59" s="214" t="s">
        <v>150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15" ht="9" customHeight="1" x14ac:dyDescent="0.3">
      <c r="A61" s="215" t="s">
        <v>185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15" ht="9" customHeight="1" x14ac:dyDescent="0.3">
      <c r="A62" s="216" t="s">
        <v>186</v>
      </c>
      <c r="B62" s="91"/>
      <c r="C62" s="7"/>
      <c r="D62" s="7"/>
      <c r="E62" s="7"/>
    </row>
    <row r="63" spans="1:15" ht="9" customHeight="1" x14ac:dyDescent="0.3">
      <c r="A63" s="207"/>
      <c r="B63" s="92"/>
    </row>
    <row r="64" spans="1:15" ht="16.5" x14ac:dyDescent="0.3">
      <c r="A64" s="92"/>
      <c r="B64" s="92"/>
    </row>
    <row r="65" spans="1:2" ht="16.5" x14ac:dyDescent="0.3">
      <c r="A65" s="92"/>
      <c r="B65" s="92"/>
    </row>
    <row r="66" spans="1:2" ht="16.5" x14ac:dyDescent="0.3">
      <c r="A66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topLeftCell="A40" zoomScaleNormal="100" workbookViewId="0">
      <selection activeCell="C20" sqref="C20"/>
    </sheetView>
  </sheetViews>
  <sheetFormatPr baseColWidth="10" defaultColWidth="6.33203125" defaultRowHeight="12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223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">
      <c r="A2" s="32" t="s">
        <v>76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2" t="s">
        <v>194</v>
      </c>
    </row>
    <row r="5" spans="1:15" ht="12.95" customHeight="1" x14ac:dyDescent="0.2">
      <c r="A5" s="275" t="s">
        <v>25</v>
      </c>
      <c r="B5" s="265">
        <v>2024</v>
      </c>
      <c r="C5" s="276">
        <v>201.34459576657133</v>
      </c>
      <c r="D5" s="276">
        <v>189.294416755356</v>
      </c>
      <c r="E5" s="276">
        <v>198.06023146248802</v>
      </c>
      <c r="F5" s="276">
        <f>'C.34'!F5/'C 35'!F5*1000</f>
        <v>199.82888698713654</v>
      </c>
      <c r="G5" s="276">
        <f>'C.34'!G5/'C 35'!G5*1000</f>
        <v>202.12507939361467</v>
      </c>
      <c r="H5" s="276">
        <f>'C.34'!H5/'C 35'!H5*1000</f>
        <v>198.76107771730074</v>
      </c>
      <c r="I5" s="276">
        <f>'C.34'!I5/'C 35'!I5*1000</f>
        <v>201.94910835995404</v>
      </c>
      <c r="J5" s="276">
        <f>'C.34'!J5/'C 35'!J5*1000</f>
        <v>200.99814314959872</v>
      </c>
      <c r="K5" s="276">
        <f>'C.34'!K5/'C 35'!K5*1000</f>
        <v>195.43111464278709</v>
      </c>
      <c r="L5" s="276">
        <f>'C.34'!L5/'C 35'!L5*1000</f>
        <v>200.86205994942742</v>
      </c>
      <c r="M5" s="276">
        <f>'C.34'!M5/'C 35'!M5*1000</f>
        <v>196.73081485027066</v>
      </c>
      <c r="N5" s="276">
        <f>'C.34'!N5/'C 35'!N5*1000</f>
        <v>201.36458307204668</v>
      </c>
      <c r="O5" s="276">
        <f>'C.34'!O5/'C 35'!O5*1000</f>
        <v>2386.6281895451225</v>
      </c>
    </row>
    <row r="6" spans="1:15" ht="12.95" customHeight="1" x14ac:dyDescent="0.2">
      <c r="A6" s="277"/>
      <c r="B6" s="268" t="s">
        <v>190</v>
      </c>
      <c r="C6" s="278">
        <f>'C.34'!C6/'C 35'!C6*1000</f>
        <v>206.48480573443109</v>
      </c>
      <c r="D6" s="278">
        <f>'C.34'!D6/'C 35'!D6*1000</f>
        <v>195.01256773979964</v>
      </c>
      <c r="E6" s="278">
        <f>'C.34'!E6/'C 35'!E6*1000</f>
        <v>203.92104843855117</v>
      </c>
      <c r="F6" s="278">
        <f>'C.34'!F6/'C 35'!F6*1000</f>
        <v>205.76768212619169</v>
      </c>
      <c r="G6" s="278"/>
      <c r="H6" s="278"/>
      <c r="I6" s="278"/>
      <c r="J6" s="278"/>
      <c r="K6" s="278"/>
      <c r="L6" s="278"/>
      <c r="M6" s="278"/>
      <c r="N6" s="278"/>
      <c r="O6" s="278"/>
    </row>
    <row r="7" spans="1:15" ht="11.1" customHeight="1" x14ac:dyDescent="0.2">
      <c r="A7" s="69" t="s">
        <v>3</v>
      </c>
      <c r="B7" s="70">
        <v>2024</v>
      </c>
      <c r="C7" s="105">
        <f>'C.34'!C7/'C 35'!C7*1000</f>
        <v>111.3092524743286</v>
      </c>
      <c r="D7" s="105">
        <f>'C.34'!D7/'C 35'!D7*1000</f>
        <v>104.96446012514357</v>
      </c>
      <c r="E7" s="105">
        <f>'C.34'!E7/'C 35'!E7*1000</f>
        <v>112.49606204654999</v>
      </c>
      <c r="F7" s="105">
        <f>'C.34'!F7/'C 35'!F7*1000</f>
        <v>108.55997330013338</v>
      </c>
      <c r="G7" s="105">
        <f>'C.34'!G7/'C 35'!G7*1000</f>
        <v>113.46999470875942</v>
      </c>
      <c r="H7" s="105">
        <f>'C.34'!H7/'C 35'!H7*1000</f>
        <v>109.97969786690446</v>
      </c>
      <c r="I7" s="105">
        <f>'C.34'!I7/'C 35'!I7*1000</f>
        <v>111.28507251714286</v>
      </c>
      <c r="J7" s="105">
        <f>'C.34'!J7/'C 35'!J7*1000</f>
        <v>109.82265711999418</v>
      </c>
      <c r="K7" s="105">
        <f>'C.34'!K7/'C 35'!K7*1000</f>
        <v>106.70882542859248</v>
      </c>
      <c r="L7" s="105">
        <f>'C.34'!L7/'C 35'!L7*1000</f>
        <v>110.78362822404165</v>
      </c>
      <c r="M7" s="105">
        <f>'C.34'!M7/'C 35'!M7*1000</f>
        <v>109.47153720087674</v>
      </c>
      <c r="N7" s="105">
        <f>'C.34'!N7/'C 35'!N7*1000</f>
        <v>109.46499610538675</v>
      </c>
      <c r="O7" s="281">
        <f>'C.34'!O7/'C 35'!O7*1000</f>
        <v>1318.4193344580481</v>
      </c>
    </row>
    <row r="8" spans="1:15" ht="11.1" customHeight="1" x14ac:dyDescent="0.2">
      <c r="A8" s="69"/>
      <c r="B8" s="70">
        <v>2025</v>
      </c>
      <c r="C8" s="105">
        <f>'C.34'!C8/'C 35'!C8*1000</f>
        <v>105.92209721312705</v>
      </c>
      <c r="D8" s="105">
        <f>'C.34'!D8/'C 35'!D8*1000</f>
        <v>106.98266852655945</v>
      </c>
      <c r="E8" s="105">
        <f>'C.34'!E8/'C 35'!E8*1000</f>
        <v>119.42065455049105</v>
      </c>
      <c r="F8" s="105">
        <f>'C.34'!F8/'C 35'!F8*1000</f>
        <v>110.42064994687674</v>
      </c>
      <c r="G8" s="105"/>
      <c r="H8" s="105"/>
      <c r="I8" s="105"/>
      <c r="J8" s="105"/>
      <c r="K8" s="105"/>
      <c r="L8" s="105"/>
      <c r="M8" s="105"/>
      <c r="N8" s="105"/>
      <c r="O8" s="281"/>
    </row>
    <row r="9" spans="1:15" ht="11.1" customHeight="1" x14ac:dyDescent="0.2">
      <c r="A9" s="69" t="s">
        <v>4</v>
      </c>
      <c r="B9" s="70">
        <v>2024</v>
      </c>
      <c r="C9" s="105">
        <f>'C.34'!C9/'C 35'!C9*1000</f>
        <v>109.6575126889998</v>
      </c>
      <c r="D9" s="105">
        <f>'C.34'!D9/'C 35'!D9*1000</f>
        <v>105.38608274555217</v>
      </c>
      <c r="E9" s="105">
        <f>'C.34'!E9/'C 35'!E9*1000</f>
        <v>86.530781638562431</v>
      </c>
      <c r="F9" s="105">
        <f>'C.34'!F9/'C 35'!F9*1000</f>
        <v>103.56488699999998</v>
      </c>
      <c r="G9" s="105">
        <f>'[7]C.34'!G9/'[7]C 35'!G9*1000</f>
        <v>104.89170087095806</v>
      </c>
      <c r="H9" s="105">
        <f>'[7]C.34'!H9/'[7]C 35'!H9*1000</f>
        <v>100.05659582649271</v>
      </c>
      <c r="I9" s="105">
        <f>'[7]C.34'!I9/'[7]C 35'!I9*1000</f>
        <v>99.913130017974837</v>
      </c>
      <c r="J9" s="105">
        <f>'[7]C.34'!J9/'[7]C 35'!J9*1000</f>
        <v>95.491367783203984</v>
      </c>
      <c r="K9" s="105">
        <f>'[7]C.34'!K9/'[7]C 35'!K9*1000</f>
        <v>84.821045426891089</v>
      </c>
      <c r="L9" s="105">
        <f>'[7]C.34'!L9/'[7]C 35'!L9*1000</f>
        <v>89.989186478082061</v>
      </c>
      <c r="M9" s="105">
        <f>'[7]C.34'!M9/'[7]C 35'!M9*1000</f>
        <v>90.619106968678878</v>
      </c>
      <c r="N9" s="105">
        <f>'[7]C.34'!N9/'[7]C 35'!N9*1000</f>
        <v>86.847679828588923</v>
      </c>
      <c r="O9" s="281">
        <f>'C.34'!O9/'C 35'!O9*1000</f>
        <v>1156.1162421088486</v>
      </c>
    </row>
    <row r="10" spans="1:15" ht="11.1" customHeight="1" x14ac:dyDescent="0.2">
      <c r="A10" s="69"/>
      <c r="B10" s="70">
        <v>2025</v>
      </c>
      <c r="C10" s="105">
        <f>'C.34'!C10/'C 35'!C10*1000</f>
        <v>105.12937637513377</v>
      </c>
      <c r="D10" s="105">
        <f>'C.34'!D10/'C 35'!D10*1000</f>
        <v>103.14885938381094</v>
      </c>
      <c r="E10" s="105">
        <f>'C.34'!E10/'C 35'!E10*1000</f>
        <v>101.46040144665461</v>
      </c>
      <c r="F10" s="105">
        <f>'C.34'!F10/'C 35'!F10*1000</f>
        <v>101.00978548339701</v>
      </c>
      <c r="G10" s="105"/>
      <c r="H10" s="105"/>
      <c r="I10" s="105"/>
      <c r="J10" s="105"/>
      <c r="K10" s="105"/>
      <c r="L10" s="105"/>
      <c r="M10" s="105"/>
      <c r="N10" s="105"/>
      <c r="O10" s="281"/>
    </row>
    <row r="11" spans="1:15" ht="11.1" customHeight="1" x14ac:dyDescent="0.2">
      <c r="A11" s="73" t="s">
        <v>32</v>
      </c>
      <c r="B11" s="70">
        <v>2024</v>
      </c>
      <c r="C11" s="105">
        <f>'C.34'!C11/'C 35'!C11*1000</f>
        <v>116.10503557931293</v>
      </c>
      <c r="D11" s="105">
        <f>'C.34'!D11/'C 35'!D11*1000</f>
        <v>114.46677397907409</v>
      </c>
      <c r="E11" s="105">
        <f>'C.34'!E11/'C 35'!E11*1000</f>
        <v>115.75406934369902</v>
      </c>
      <c r="F11" s="105">
        <f>'C.34'!F11/'C 35'!F11*1000</f>
        <v>114.53144909854954</v>
      </c>
      <c r="G11" s="105">
        <f>'[7]C.34'!G11/'[7]C 35'!G11*1000</f>
        <v>102.3430347670372</v>
      </c>
      <c r="H11" s="105">
        <f>'[7]C.34'!H11/'[7]C 35'!H11*1000</f>
        <v>103.70558861028474</v>
      </c>
      <c r="I11" s="105">
        <f>'[7]C.34'!I11/'[7]C 35'!I11*1000</f>
        <v>95.861742289336846</v>
      </c>
      <c r="J11" s="105">
        <f>'[7]C.34'!J11/'[7]C 35'!J11*1000</f>
        <v>81.474552022604541</v>
      </c>
      <c r="K11" s="105">
        <f>'[7]C.34'!K11/'[7]C 35'!K11*1000</f>
        <v>73.59009648643729</v>
      </c>
      <c r="L11" s="105">
        <f>'[7]C.34'!L11/'[7]C 35'!L11*1000</f>
        <v>71.273386674642936</v>
      </c>
      <c r="M11" s="105">
        <f>'[7]C.34'!M11/'[7]C 35'!M11*1000</f>
        <v>61.219852025999167</v>
      </c>
      <c r="N11" s="105">
        <f>'[7]C.34'!N11/'[7]C 35'!N11*1000</f>
        <v>61.100703844071475</v>
      </c>
      <c r="O11" s="281">
        <f>'C.34'!O11/'C 35'!O11*1000</f>
        <v>1116.0980400552526</v>
      </c>
    </row>
    <row r="12" spans="1:15" ht="11.1" customHeight="1" x14ac:dyDescent="0.2">
      <c r="A12" s="73"/>
      <c r="B12" s="70">
        <v>2025</v>
      </c>
      <c r="C12" s="105">
        <f>'C.34'!C12/'C 35'!C12*1000</f>
        <v>116.32658253612863</v>
      </c>
      <c r="D12" s="105">
        <f>'C.34'!D12/'C 35'!D12*1000</f>
        <v>112.07827066898884</v>
      </c>
      <c r="E12" s="105">
        <f>'C.34'!E12/'C 35'!E12*1000</f>
        <v>115.01143663717424</v>
      </c>
      <c r="F12" s="105">
        <f>'C.34'!F12/'C 35'!F12*1000</f>
        <v>113.8522376024728</v>
      </c>
      <c r="G12" s="105"/>
      <c r="H12" s="105"/>
      <c r="I12" s="105"/>
      <c r="J12" s="105"/>
      <c r="K12" s="105"/>
      <c r="L12" s="105"/>
      <c r="M12" s="105"/>
      <c r="N12" s="105"/>
      <c r="O12" s="281"/>
    </row>
    <row r="13" spans="1:15" ht="11.1" customHeight="1" x14ac:dyDescent="0.2">
      <c r="A13" s="69" t="s">
        <v>19</v>
      </c>
      <c r="B13" s="70">
        <v>2024</v>
      </c>
      <c r="C13" s="105">
        <f>'C.34'!C13/'C 35'!C13*1000</f>
        <v>431.04774967675047</v>
      </c>
      <c r="D13" s="105">
        <f>'C.34'!D13/'C 35'!D13*1000</f>
        <v>387.4565450679882</v>
      </c>
      <c r="E13" s="105">
        <f>'C.34'!E13/'C 35'!E13*1000</f>
        <v>419.90720726814345</v>
      </c>
      <c r="F13" s="105">
        <f>'C.34'!F13/'C 35'!F13*1000</f>
        <v>415.47882202541405</v>
      </c>
      <c r="G13" s="105">
        <f>'[7]C.34'!G13/'[7]C 35'!G13*1000</f>
        <v>405.11275224997314</v>
      </c>
      <c r="H13" s="105">
        <f>'[7]C.34'!H13/'[7]C 35'!H13*1000</f>
        <v>425.98643060580395</v>
      </c>
      <c r="I13" s="105">
        <f>'[7]C.34'!I13/'[7]C 35'!I13*1000</f>
        <v>441.22948213488507</v>
      </c>
      <c r="J13" s="105">
        <f>'[7]C.34'!J13/'[7]C 35'!J13*1000</f>
        <v>443.79072368928752</v>
      </c>
      <c r="K13" s="105">
        <f>'[7]C.34'!K13/'[7]C 35'!K13*1000</f>
        <v>429.48834469161869</v>
      </c>
      <c r="L13" s="105">
        <f>'[7]C.34'!L13/'[7]C 35'!L13*1000</f>
        <v>447.53772729394558</v>
      </c>
      <c r="M13" s="105">
        <f>'[7]C.34'!M13/'[7]C 35'!M13*1000</f>
        <v>430.80228352705035</v>
      </c>
      <c r="N13" s="105">
        <f>'[7]C.34'!N13/'[7]C 35'!N13*1000</f>
        <v>444.32604877440662</v>
      </c>
      <c r="O13" s="281">
        <f>'C.34'!O13/'C 35'!O13*1000</f>
        <v>5121.3167885058392</v>
      </c>
    </row>
    <row r="14" spans="1:15" ht="11.1" customHeight="1" x14ac:dyDescent="0.2">
      <c r="A14" s="69"/>
      <c r="B14" s="70">
        <v>2025</v>
      </c>
      <c r="C14" s="105">
        <f>'C.34'!C14/'C 35'!C14*1000</f>
        <v>494.06863634347229</v>
      </c>
      <c r="D14" s="105">
        <f>'C.34'!D14/'C 35'!D14*1000</f>
        <v>433.75941883915033</v>
      </c>
      <c r="E14" s="105">
        <f>'C.34'!E14/'C 35'!E14*1000</f>
        <v>481.80108840633051</v>
      </c>
      <c r="F14" s="105">
        <f>'C.34'!F14/'C 35'!F14*1000</f>
        <v>487.36113344590899</v>
      </c>
      <c r="G14" s="105"/>
      <c r="H14" s="105"/>
      <c r="I14" s="105"/>
      <c r="J14" s="105"/>
      <c r="K14" s="105"/>
      <c r="L14" s="105"/>
      <c r="M14" s="105"/>
      <c r="N14" s="105"/>
      <c r="O14" s="281"/>
    </row>
    <row r="15" spans="1:15" ht="11.1" customHeight="1" x14ac:dyDescent="0.2">
      <c r="A15" s="69" t="s">
        <v>95</v>
      </c>
      <c r="B15" s="70">
        <v>2024</v>
      </c>
      <c r="C15" s="105">
        <f>'C.34'!C15/'C 35'!C15*1000</f>
        <v>142.41425336148706</v>
      </c>
      <c r="D15" s="105">
        <f>'C.34'!D15/'C 35'!D15*1000</f>
        <v>115.15691535700596</v>
      </c>
      <c r="E15" s="105">
        <f>'C.34'!E15/'C 35'!E15*1000</f>
        <v>135.43935018956989</v>
      </c>
      <c r="F15" s="105">
        <f>'C.34'!F15/'C 35'!F15*1000</f>
        <v>131.37139300164512</v>
      </c>
      <c r="G15" s="105">
        <f>'[7]C.34'!G15/'[7]C 35'!G15*1000</f>
        <v>132.83388409589921</v>
      </c>
      <c r="H15" s="105">
        <f>'[7]C.34'!H15/'[7]C 35'!H15*1000</f>
        <v>126.29833289483125</v>
      </c>
      <c r="I15" s="105">
        <f>'[7]C.34'!I15/'[7]C 35'!I15*1000</f>
        <v>128.91810048176188</v>
      </c>
      <c r="J15" s="105">
        <f>'[7]C.34'!J15/'[7]C 35'!J15*1000</f>
        <v>135.56362277263727</v>
      </c>
      <c r="K15" s="105">
        <f>'[7]C.34'!K15/'[7]C 35'!K15*1000</f>
        <v>133.56699091739668</v>
      </c>
      <c r="L15" s="105">
        <f>'[7]C.34'!L15/'[7]C 35'!L15*1000</f>
        <v>136.78590882178804</v>
      </c>
      <c r="M15" s="105">
        <f>'[7]C.34'!M15/'[7]C 35'!M15*1000</f>
        <v>137.3892968856249</v>
      </c>
      <c r="N15" s="105">
        <f>'[7]C.34'!N15/'[7]C 35'!N15*1000</f>
        <v>149.64531338404475</v>
      </c>
      <c r="O15" s="281">
        <f>'C.34'!O15/'C 35'!O15*1000</f>
        <v>1586.4522522280859</v>
      </c>
    </row>
    <row r="16" spans="1:15" ht="11.1" customHeight="1" x14ac:dyDescent="0.2">
      <c r="A16" s="69"/>
      <c r="B16" s="70">
        <v>2025</v>
      </c>
      <c r="C16" s="105">
        <f>'C.34'!C16/'C 35'!C16*1000</f>
        <v>142.52439555652364</v>
      </c>
      <c r="D16" s="105">
        <f>'C.34'!D16/'C 35'!D16*1000</f>
        <v>118.5413135971969</v>
      </c>
      <c r="E16" s="105">
        <f>'C.34'!E16/'C 35'!E16*1000</f>
        <v>134.30180593058685</v>
      </c>
      <c r="F16" s="105">
        <f>'C.34'!F16/'C 35'!F16*1000</f>
        <v>144.3424029646967</v>
      </c>
      <c r="G16" s="105"/>
      <c r="H16" s="105"/>
      <c r="I16" s="105"/>
      <c r="J16" s="105"/>
      <c r="K16" s="105"/>
      <c r="L16" s="105"/>
      <c r="M16" s="105"/>
      <c r="N16" s="105"/>
      <c r="O16" s="281"/>
    </row>
    <row r="17" spans="1:15" ht="11.1" customHeight="1" x14ac:dyDescent="0.2">
      <c r="A17" s="73" t="s">
        <v>0</v>
      </c>
      <c r="B17" s="70">
        <v>2024</v>
      </c>
      <c r="C17" s="105">
        <f>'C.34'!C17/'C 35'!C17*1000</f>
        <v>191.14042493151007</v>
      </c>
      <c r="D17" s="105">
        <f>'C.34'!D17/'C 35'!D17*1000</f>
        <v>183.8327643031698</v>
      </c>
      <c r="E17" s="105">
        <f>'C.34'!E17/'C 35'!E17*1000</f>
        <v>189.00993192922539</v>
      </c>
      <c r="F17" s="105">
        <f>'C.34'!F17/'C 35'!F17*1000</f>
        <v>189.85704724222899</v>
      </c>
      <c r="G17" s="105">
        <f>'[7]C.34'!G17/'[7]C 35'!G17*1000</f>
        <v>192.66743941984552</v>
      </c>
      <c r="H17" s="105">
        <f>'[7]C.34'!H17/'[7]C 35'!H17*1000</f>
        <v>185.64814640516724</v>
      </c>
      <c r="I17" s="105">
        <f>'[7]C.34'!I17/'[7]C 35'!I17*1000</f>
        <v>188.94478675493576</v>
      </c>
      <c r="J17" s="105">
        <f>'[7]C.34'!J17/'[7]C 35'!J17*1000</f>
        <v>189.51395550656144</v>
      </c>
      <c r="K17" s="105">
        <f>'[7]C.34'!K17/'[7]C 35'!K17*1000</f>
        <v>180.89809309001436</v>
      </c>
      <c r="L17" s="105">
        <f>'[7]C.34'!L17/'[7]C 35'!L17*1000</f>
        <v>191.39653328502217</v>
      </c>
      <c r="M17" s="105">
        <f>'[7]C.34'!M17/'[7]C 35'!M17*1000</f>
        <v>177.77800994391356</v>
      </c>
      <c r="N17" s="105">
        <f>'[7]C.34'!N17/'[7]C 35'!N17*1000</f>
        <v>182.80082257852018</v>
      </c>
      <c r="O17" s="281">
        <f>'C.34'!O17/'C 35'!O17*1000</f>
        <v>2243.2123568337815</v>
      </c>
    </row>
    <row r="18" spans="1:15" ht="11.1" customHeight="1" x14ac:dyDescent="0.2">
      <c r="A18" s="73"/>
      <c r="B18" s="70">
        <v>2025</v>
      </c>
      <c r="C18" s="105">
        <f>'C.34'!C18/'C 35'!C18*1000</f>
        <v>192.01701618783727</v>
      </c>
      <c r="D18" s="105">
        <f>'C.34'!D18/'C 35'!D18*1000</f>
        <v>185.08185700912708</v>
      </c>
      <c r="E18" s="105">
        <f>'C.34'!E18/'C 35'!E18*1000</f>
        <v>189.61549893967612</v>
      </c>
      <c r="F18" s="105">
        <f>'C.34'!F18/'C 35'!F18*1000</f>
        <v>190.1859059774566</v>
      </c>
      <c r="G18" s="105"/>
      <c r="H18" s="105"/>
      <c r="I18" s="105"/>
      <c r="J18" s="105"/>
      <c r="K18" s="105"/>
      <c r="L18" s="105"/>
      <c r="M18" s="105"/>
      <c r="N18" s="105"/>
      <c r="O18" s="281"/>
    </row>
    <row r="19" spans="1:15" ht="11.1" customHeight="1" x14ac:dyDescent="0.2">
      <c r="A19" s="74" t="s">
        <v>15</v>
      </c>
      <c r="B19" s="70">
        <v>2024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81">
        <v>0</v>
      </c>
    </row>
    <row r="20" spans="1:15" ht="11.1" customHeight="1" x14ac:dyDescent="0.2">
      <c r="A20" s="73"/>
      <c r="B20" s="70">
        <v>2025</v>
      </c>
      <c r="C20" s="105">
        <v>0</v>
      </c>
      <c r="D20" s="105">
        <v>0</v>
      </c>
      <c r="E20" s="105">
        <v>0</v>
      </c>
      <c r="F20" s="105">
        <v>0</v>
      </c>
      <c r="G20" s="105"/>
      <c r="H20" s="105"/>
      <c r="I20" s="105"/>
      <c r="J20" s="105"/>
      <c r="K20" s="105"/>
      <c r="L20" s="105"/>
      <c r="M20" s="105"/>
      <c r="N20" s="105"/>
      <c r="O20" s="281"/>
    </row>
    <row r="21" spans="1:15" ht="11.1" customHeight="1" x14ac:dyDescent="0.2">
      <c r="A21" s="69" t="s">
        <v>33</v>
      </c>
      <c r="B21" s="70">
        <v>2024</v>
      </c>
      <c r="C21" s="105">
        <f>'C.34'!C21/'C 35'!C21*1000</f>
        <v>144.73442174272805</v>
      </c>
      <c r="D21" s="105">
        <f>'C.34'!D21/'C 35'!D21*1000</f>
        <v>134.927828228979</v>
      </c>
      <c r="E21" s="105">
        <f>'C.34'!E21/'C 35'!E21*1000</f>
        <v>149.3883231285991</v>
      </c>
      <c r="F21" s="105">
        <f>'C.34'!F21/'C 35'!F21*1000</f>
        <v>148.54469644400618</v>
      </c>
      <c r="G21" s="105">
        <f>'[7]C.34'!G21/'[7]C 35'!G21*1000</f>
        <v>153.61356719236829</v>
      </c>
      <c r="H21" s="105">
        <f>'[7]C.34'!H21/'[7]C 35'!H21*1000</f>
        <v>142.66162550188588</v>
      </c>
      <c r="I21" s="105">
        <f>'[7]C.34'!I21/'[7]C 35'!I21*1000</f>
        <v>141.52567579070248</v>
      </c>
      <c r="J21" s="105">
        <f>'[7]C.34'!J21/'[7]C 35'!J21*1000</f>
        <v>135.05539304852272</v>
      </c>
      <c r="K21" s="105">
        <f>'[7]C.34'!K21/'[7]C 35'!K21*1000</f>
        <v>124.70520373399584</v>
      </c>
      <c r="L21" s="105">
        <f>'[7]C.34'!L21/'[7]C 35'!L21*1000</f>
        <v>127.33226448474124</v>
      </c>
      <c r="M21" s="105">
        <f>'[7]C.34'!M21/'[7]C 35'!M21*1000</f>
        <v>124.48772453989984</v>
      </c>
      <c r="N21" s="105">
        <f>'[7]C.34'!N21/'[7]C 35'!N21*1000</f>
        <v>140.32349913405756</v>
      </c>
      <c r="O21" s="281">
        <f>'C.34'!O21/'C 35'!O21*1000</f>
        <v>1667.8817691321715</v>
      </c>
    </row>
    <row r="22" spans="1:15" ht="11.1" customHeight="1" x14ac:dyDescent="0.2">
      <c r="A22" s="69"/>
      <c r="B22" s="70">
        <v>2025</v>
      </c>
      <c r="C22" s="105">
        <f>'C.34'!C22/'C 35'!C22*1000</f>
        <v>144.97491495558108</v>
      </c>
      <c r="D22" s="105">
        <f>'C.34'!D22/'C 35'!D22*1000</f>
        <v>136.83435627917234</v>
      </c>
      <c r="E22" s="105">
        <f>'C.34'!E22/'C 35'!E22*1000</f>
        <v>150.08237262246791</v>
      </c>
      <c r="F22" s="105">
        <f>'C.34'!F22/'C 35'!F22*1000</f>
        <v>149.51571594877765</v>
      </c>
      <c r="G22" s="105"/>
      <c r="H22" s="105"/>
      <c r="I22" s="105"/>
      <c r="J22" s="105"/>
      <c r="K22" s="105"/>
      <c r="L22" s="105"/>
      <c r="M22" s="105"/>
      <c r="N22" s="105"/>
      <c r="O22" s="281"/>
    </row>
    <row r="23" spans="1:15" ht="11.1" customHeight="1" x14ac:dyDescent="0.2">
      <c r="A23" s="69" t="s">
        <v>18</v>
      </c>
      <c r="B23" s="70">
        <v>2024</v>
      </c>
      <c r="C23" s="105">
        <f>'C.34'!C23/'C 35'!C23*1000</f>
        <v>135.50905147242844</v>
      </c>
      <c r="D23" s="105">
        <f>'C.34'!D23/'C 35'!D23*1000</f>
        <v>136.67933211496927</v>
      </c>
      <c r="E23" s="105">
        <f>'C.34'!E23/'C 35'!E23*1000</f>
        <v>136.55054419525067</v>
      </c>
      <c r="F23" s="105">
        <f>'C.34'!F23/'C 35'!F23*1000</f>
        <v>146.88567555354723</v>
      </c>
      <c r="G23" s="105">
        <f>'[7]C.34'!G23/'[7]C 35'!G23*1000</f>
        <v>150.03505509641874</v>
      </c>
      <c r="H23" s="105">
        <f>'[7]C.34'!H23/'[7]C 35'!H23*1000</f>
        <v>151.92672028596962</v>
      </c>
      <c r="I23" s="105">
        <f>'[7]C.34'!I23/'[7]C 35'!I23*1000</f>
        <v>138.34406765877858</v>
      </c>
      <c r="J23" s="105">
        <f>'[7]C.34'!J23/'[7]C 35'!J23*1000</f>
        <v>137.29120675605603</v>
      </c>
      <c r="K23" s="105">
        <f>'[7]C.34'!K23/'[7]C 35'!K23*1000</f>
        <v>136.88669660605169</v>
      </c>
      <c r="L23" s="105">
        <f>'[7]C.34'!L23/'[7]C 35'!L23*1000</f>
        <v>136.2246509247752</v>
      </c>
      <c r="M23" s="105">
        <f>'[7]C.34'!M23/'[7]C 35'!M23*1000</f>
        <v>133.91814318928888</v>
      </c>
      <c r="N23" s="105">
        <f>'[7]C.34'!N23/'[7]C 35'!N23*1000</f>
        <v>136.33911245427072</v>
      </c>
      <c r="O23" s="281">
        <f>'C.34'!O23/'C 35'!O23*1000</f>
        <v>1676.9377803064492</v>
      </c>
    </row>
    <row r="24" spans="1:15" ht="11.1" customHeight="1" x14ac:dyDescent="0.2">
      <c r="A24" s="69"/>
      <c r="B24" s="70">
        <v>2025</v>
      </c>
      <c r="C24" s="105">
        <f>'C.34'!C24/'C 35'!C24*1000</f>
        <v>133.8849470312885</v>
      </c>
      <c r="D24" s="105">
        <f>'C.34'!D24/'C 35'!D24*1000</f>
        <v>134.50942017216178</v>
      </c>
      <c r="E24" s="105">
        <f>'C.34'!E24/'C 35'!E24*1000</f>
        <v>132.68692037096258</v>
      </c>
      <c r="F24" s="105">
        <f>'C.34'!F24/'C 35'!F24*1000</f>
        <v>148.71124039850937</v>
      </c>
      <c r="G24" s="105"/>
      <c r="H24" s="105"/>
      <c r="I24" s="105"/>
      <c r="J24" s="105"/>
      <c r="K24" s="105"/>
      <c r="L24" s="105"/>
      <c r="M24" s="105"/>
      <c r="N24" s="105"/>
      <c r="O24" s="281"/>
    </row>
    <row r="25" spans="1:15" ht="11.1" customHeight="1" x14ac:dyDescent="0.2">
      <c r="A25" s="69" t="s">
        <v>40</v>
      </c>
      <c r="B25" s="70">
        <v>2024</v>
      </c>
      <c r="C25" s="105">
        <f>'C.34'!C25/'C 35'!C25*1000</f>
        <v>127.55997994444829</v>
      </c>
      <c r="D25" s="105">
        <f>'C.34'!D25/'C 35'!D25*1000</f>
        <v>125.57432740677376</v>
      </c>
      <c r="E25" s="105">
        <f>'C.34'!E25/'C 35'!E25*1000</f>
        <v>126.70565742447343</v>
      </c>
      <c r="F25" s="105">
        <f>'C.34'!F25/'C 35'!F25*1000</f>
        <v>125.81123090163935</v>
      </c>
      <c r="G25" s="105">
        <f>'[7]C.34'!G25/'[7]C 35'!G25*1000</f>
        <v>127.24976071128852</v>
      </c>
      <c r="H25" s="105">
        <f>'[7]C.34'!H25/'[7]C 35'!H25*1000</f>
        <v>120.79577219792304</v>
      </c>
      <c r="I25" s="105">
        <f>'[7]C.34'!I25/'[7]C 35'!I25*1000</f>
        <v>120.70731321516965</v>
      </c>
      <c r="J25" s="105">
        <f>'[7]C.34'!J25/'[7]C 35'!J25*1000</f>
        <v>126.07199999999999</v>
      </c>
      <c r="K25" s="105">
        <f>'[7]C.34'!K25/'[7]C 35'!K25*1000</f>
        <v>124.68416784853285</v>
      </c>
      <c r="L25" s="105">
        <f>'[7]C.34'!L25/'[7]C 35'!L25*1000</f>
        <v>123.9087288408313</v>
      </c>
      <c r="M25" s="105">
        <f>'[7]C.34'!M25/'[7]C 35'!M25*1000</f>
        <v>123.09116268785708</v>
      </c>
      <c r="N25" s="105">
        <f>'[7]C.34'!N25/'[7]C 35'!N25*1000</f>
        <v>124.17813072504684</v>
      </c>
      <c r="O25" s="281">
        <f>'C.34'!O25/'C 35'!O25*1000</f>
        <v>1496.6687199572227</v>
      </c>
    </row>
    <row r="26" spans="1:15" ht="11.1" customHeight="1" x14ac:dyDescent="0.2">
      <c r="A26" s="69"/>
      <c r="B26" s="70">
        <v>2025</v>
      </c>
      <c r="C26" s="105">
        <f>'C.34'!C26/'C 35'!C26*1000</f>
        <v>118.67932135003579</v>
      </c>
      <c r="D26" s="105">
        <f>'C.34'!D26/'C 35'!D26*1000</f>
        <v>131.78323917052478</v>
      </c>
      <c r="E26" s="105">
        <f>'C.34'!E26/'C 35'!E26*1000</f>
        <v>118.13045332759367</v>
      </c>
      <c r="F26" s="105">
        <f>'C.34'!F26/'C 35'!F26*1000</f>
        <v>122.19752468437817</v>
      </c>
      <c r="G26" s="105"/>
      <c r="H26" s="105"/>
      <c r="I26" s="105"/>
      <c r="J26" s="105"/>
      <c r="K26" s="105"/>
      <c r="L26" s="105"/>
      <c r="M26" s="105"/>
      <c r="N26" s="105"/>
      <c r="O26" s="281"/>
    </row>
    <row r="27" spans="1:15" ht="11.1" customHeight="1" x14ac:dyDescent="0.2">
      <c r="A27" s="69" t="s">
        <v>39</v>
      </c>
      <c r="B27" s="70">
        <v>2024</v>
      </c>
      <c r="C27" s="105">
        <f>'C.34'!C27/'C 35'!C27*1000</f>
        <v>452.29957468358538</v>
      </c>
      <c r="D27" s="105">
        <f>'C.34'!D27/'C 35'!D27*1000</f>
        <v>405.71191643925192</v>
      </c>
      <c r="E27" s="105">
        <f>'C.34'!E27/'C 35'!E27*1000</f>
        <v>426.49047598071803</v>
      </c>
      <c r="F27" s="105">
        <f>'C.34'!F27/'C 35'!F27*1000</f>
        <v>426.73490599096021</v>
      </c>
      <c r="G27" s="105">
        <f>'[7]C.34'!G27/'[7]C 35'!G27*1000</f>
        <v>433.05100831046298</v>
      </c>
      <c r="H27" s="105">
        <f>'[7]C.34'!H27/'[7]C 35'!H27*1000</f>
        <v>403.00085444261549</v>
      </c>
      <c r="I27" s="105">
        <f>'[7]C.34'!I27/'[7]C 35'!I27*1000</f>
        <v>415.21961495551335</v>
      </c>
      <c r="J27" s="105">
        <f>'[7]C.34'!J27/'[7]C 35'!J27*1000</f>
        <v>414.9689908162328</v>
      </c>
      <c r="K27" s="105">
        <f>'[7]C.34'!K27/'[7]C 35'!K27*1000</f>
        <v>424.05044570025092</v>
      </c>
      <c r="L27" s="105">
        <f>'[7]C.34'!L27/'[7]C 35'!L27*1000</f>
        <v>442.43184059573105</v>
      </c>
      <c r="M27" s="105">
        <f>'[7]C.34'!M27/'[7]C 35'!M27*1000</f>
        <v>442.45666381747128</v>
      </c>
      <c r="N27" s="105">
        <f>'[7]C.34'!N27/'[7]C 35'!N27*1000</f>
        <v>442.48369851067611</v>
      </c>
      <c r="O27" s="281">
        <f>'C.34'!O27/'C 35'!O27*1000</f>
        <v>5083.6344111370727</v>
      </c>
    </row>
    <row r="28" spans="1:15" ht="11.1" customHeight="1" x14ac:dyDescent="0.2">
      <c r="A28" s="69"/>
      <c r="B28" s="70">
        <v>2025</v>
      </c>
      <c r="C28" s="105">
        <f>'C.34'!C28/'C 35'!C28*1000</f>
        <v>420.69274979556195</v>
      </c>
      <c r="D28" s="105">
        <f>'C.34'!D28/'C 35'!D28*1000</f>
        <v>377.35521756136097</v>
      </c>
      <c r="E28" s="105">
        <f>'C.34'!E28/'C 35'!E28*1000</f>
        <v>396.69197283505287</v>
      </c>
      <c r="F28" s="105">
        <f>'C.34'!F28/'C 35'!F28*1000</f>
        <v>414.21872483443377</v>
      </c>
      <c r="G28" s="105"/>
      <c r="H28" s="105"/>
      <c r="I28" s="105"/>
      <c r="J28" s="105"/>
      <c r="K28" s="105"/>
      <c r="L28" s="105"/>
      <c r="M28" s="105"/>
      <c r="N28" s="105"/>
      <c r="O28" s="281"/>
    </row>
    <row r="29" spans="1:15" ht="11.1" customHeight="1" x14ac:dyDescent="0.2">
      <c r="A29" s="69" t="s">
        <v>17</v>
      </c>
      <c r="B29" s="70">
        <v>2024</v>
      </c>
      <c r="C29" s="105">
        <f>'C.34'!C29/'C 35'!C29*1000</f>
        <v>126.1830544889452</v>
      </c>
      <c r="D29" s="105">
        <f>'C.34'!D29/'C 35'!D29*1000</f>
        <v>118.91678653001466</v>
      </c>
      <c r="E29" s="105">
        <f>'C.34'!E29/'C 35'!E29*1000</f>
        <v>127.1507565655133</v>
      </c>
      <c r="F29" s="105">
        <f>'C.34'!F29/'C 35'!F29*1000</f>
        <v>125.03287049716893</v>
      </c>
      <c r="G29" s="105">
        <f>'[7]C.34'!G29/'[7]C 35'!G29*1000</f>
        <v>129.07938435385537</v>
      </c>
      <c r="H29" s="105">
        <f>'[7]C.34'!H29/'[7]C 35'!H29*1000</f>
        <v>121.81045900160721</v>
      </c>
      <c r="I29" s="105">
        <f>'[7]C.34'!I29/'[7]C 35'!I29*1000</f>
        <v>123.31356068069219</v>
      </c>
      <c r="J29" s="105">
        <f>'[7]C.34'!J29/'[7]C 35'!J29*1000</f>
        <v>122.53634630343669</v>
      </c>
      <c r="K29" s="105">
        <f>'[7]C.34'!K29/'[7]C 35'!K29*1000</f>
        <v>122.87448424499786</v>
      </c>
      <c r="L29" s="105">
        <f>'[7]C.34'!L29/'[7]C 35'!L29*1000</f>
        <v>126.29436059452864</v>
      </c>
      <c r="M29" s="105">
        <f>'[7]C.34'!M29/'[7]C 35'!M29*1000</f>
        <v>124.54155186580422</v>
      </c>
      <c r="N29" s="105">
        <f>'[7]C.34'!N29/'[7]C 35'!N29*1000</f>
        <v>128.55502460544855</v>
      </c>
      <c r="O29" s="281">
        <f>'C.34'!O29/'C 35'!O29*1000</f>
        <v>1496.3044505691719</v>
      </c>
    </row>
    <row r="30" spans="1:15" ht="11.1" customHeight="1" x14ac:dyDescent="0.2">
      <c r="A30" s="69"/>
      <c r="B30" s="70">
        <v>2025</v>
      </c>
      <c r="C30" s="105">
        <f>'C.34'!C30/'C 35'!C30*1000</f>
        <v>133.04832269078682</v>
      </c>
      <c r="D30" s="105">
        <f>'C.34'!D30/'C 35'!D30*1000</f>
        <v>120.87267265428537</v>
      </c>
      <c r="E30" s="105">
        <f>'C.34'!E30/'C 35'!E30*1000</f>
        <v>123.84932576422209</v>
      </c>
      <c r="F30" s="105">
        <f>'C.34'!F30/'C 35'!F30*1000</f>
        <v>122.45498984522726</v>
      </c>
      <c r="G30" s="105"/>
      <c r="H30" s="105"/>
      <c r="I30" s="105"/>
      <c r="J30" s="105"/>
      <c r="K30" s="105"/>
      <c r="L30" s="105"/>
      <c r="M30" s="105"/>
      <c r="N30" s="105"/>
      <c r="O30" s="281"/>
    </row>
    <row r="31" spans="1:15" ht="11.1" customHeight="1" x14ac:dyDescent="0.2">
      <c r="A31" s="69" t="s">
        <v>31</v>
      </c>
      <c r="B31" s="70">
        <v>2024</v>
      </c>
      <c r="C31" s="105">
        <f>'C.34'!C31/'C 35'!C31*1000</f>
        <v>257.24482276348579</v>
      </c>
      <c r="D31" s="105">
        <f>'C.34'!D31/'C 35'!D31*1000</f>
        <v>258.36861474748184</v>
      </c>
      <c r="E31" s="105">
        <f>'C.34'!E31/'C 35'!E31*1000</f>
        <v>264.62959182957212</v>
      </c>
      <c r="F31" s="105">
        <f>'C.34'!F31/'C 35'!F31*1000</f>
        <v>262.80688555966208</v>
      </c>
      <c r="G31" s="105">
        <f>'[7]C.34'!G31/'[7]C 35'!G31*1000</f>
        <v>263.95662379553852</v>
      </c>
      <c r="H31" s="105">
        <f>'[7]C.34'!H31/'[7]C 35'!H31*1000</f>
        <v>269.25748003563882</v>
      </c>
      <c r="I31" s="105">
        <f>'[7]C.34'!I31/'[7]C 35'!I31*1000</f>
        <v>276.51928646695768</v>
      </c>
      <c r="J31" s="105">
        <f>'[7]C.34'!J31/'[7]C 35'!J31*1000</f>
        <v>277.36848980547614</v>
      </c>
      <c r="K31" s="105">
        <f>'[7]C.34'!K31/'[7]C 35'!K31*1000</f>
        <v>275.45483616839783</v>
      </c>
      <c r="L31" s="105">
        <f>'[7]C.34'!L31/'[7]C 35'!L31*1000</f>
        <v>280.20966521003658</v>
      </c>
      <c r="M31" s="105">
        <f>'[7]C.34'!M31/'[7]C 35'!M31*1000</f>
        <v>283.00345626585846</v>
      </c>
      <c r="N31" s="105">
        <f>'[7]C.34'!N31/'[7]C 35'!N31*1000</f>
        <v>284.11062200451079</v>
      </c>
      <c r="O31" s="281">
        <f>'C.34'!O31/'C 35'!O31*1000</f>
        <v>3252.4999595101931</v>
      </c>
    </row>
    <row r="32" spans="1:15" ht="11.1" customHeight="1" x14ac:dyDescent="0.2">
      <c r="A32" s="69"/>
      <c r="B32" s="70">
        <v>2025</v>
      </c>
      <c r="C32" s="105">
        <f>'C.34'!C32/'C 35'!C32*1000</f>
        <v>255.26115061218462</v>
      </c>
      <c r="D32" s="105">
        <f>'C.34'!D32/'C 35'!D32*1000</f>
        <v>256.49914376096115</v>
      </c>
      <c r="E32" s="105">
        <f>'C.34'!E32/'C 35'!E32*1000</f>
        <v>262.53472472177151</v>
      </c>
      <c r="F32" s="105">
        <f>'C.34'!F32/'C 35'!F32*1000</f>
        <v>264.80666947190917</v>
      </c>
      <c r="G32" s="105"/>
      <c r="H32" s="105"/>
      <c r="I32" s="105"/>
      <c r="J32" s="105"/>
      <c r="K32" s="105"/>
      <c r="L32" s="105"/>
      <c r="M32" s="105"/>
      <c r="N32" s="105"/>
      <c r="O32" s="281"/>
    </row>
    <row r="33" spans="1:15" ht="11.1" customHeight="1" x14ac:dyDescent="0.2">
      <c r="A33" s="69" t="s">
        <v>96</v>
      </c>
      <c r="B33" s="70">
        <v>2024</v>
      </c>
      <c r="C33" s="105">
        <f>'C.34'!C33/'C 35'!C33*1000</f>
        <v>219.57084888816749</v>
      </c>
      <c r="D33" s="105">
        <f>'C.34'!D33/'C 35'!D33*1000</f>
        <v>199.70452907589112</v>
      </c>
      <c r="E33" s="105">
        <f>'C.34'!E33/'C 35'!E33*1000</f>
        <v>188.43232121009899</v>
      </c>
      <c r="F33" s="105">
        <f>'C.34'!F33/'C 35'!F33*1000</f>
        <v>197.65894443476748</v>
      </c>
      <c r="G33" s="105">
        <f>'[7]C.34'!G33/'[7]C 35'!G33*1000</f>
        <v>196.49072673278422</v>
      </c>
      <c r="H33" s="105">
        <f>'[7]C.34'!H33/'[7]C 35'!H33*1000</f>
        <v>202.275407639044</v>
      </c>
      <c r="I33" s="105">
        <f>'[7]C.34'!I33/'[7]C 35'!I33*1000</f>
        <v>193.73539538296549</v>
      </c>
      <c r="J33" s="105">
        <f>'[7]C.34'!J33/'[7]C 35'!J33*1000</f>
        <v>197.37853899198296</v>
      </c>
      <c r="K33" s="105">
        <f>'[7]C.34'!K33/'[7]C 35'!K33*1000</f>
        <v>197.20527667012618</v>
      </c>
      <c r="L33" s="105">
        <f>'[7]C.34'!L33/'[7]C 35'!L33*1000</f>
        <v>210.00220206574738</v>
      </c>
      <c r="M33" s="105">
        <f>'[7]C.34'!M33/'[7]C 35'!M33*1000</f>
        <v>209.44832088577846</v>
      </c>
      <c r="N33" s="105">
        <f>'[7]C.34'!N33/'[7]C 35'!N33*1000</f>
        <v>219.39191611886781</v>
      </c>
      <c r="O33" s="281">
        <f>'C.34'!O33/'C 35'!O33*1000</f>
        <v>2433.3568839748596</v>
      </c>
    </row>
    <row r="34" spans="1:15" ht="11.1" customHeight="1" x14ac:dyDescent="0.2">
      <c r="A34" s="69"/>
      <c r="B34" s="70">
        <v>2025</v>
      </c>
      <c r="C34" s="105">
        <f>'C.34'!C34/'C 35'!C34*1000</f>
        <v>219.45683007064659</v>
      </c>
      <c r="D34" s="105">
        <f>'C.34'!D34/'C 35'!D34*1000</f>
        <v>203.016888742666</v>
      </c>
      <c r="E34" s="105">
        <f>'C.34'!E34/'C 35'!E34*1000</f>
        <v>194.79417681904548</v>
      </c>
      <c r="F34" s="105">
        <f>'C.34'!F34/'C 35'!F34*1000</f>
        <v>195.86153588570156</v>
      </c>
      <c r="G34" s="105"/>
      <c r="H34" s="105"/>
      <c r="I34" s="105"/>
      <c r="J34" s="105"/>
      <c r="K34" s="105"/>
      <c r="L34" s="105"/>
      <c r="M34" s="105"/>
      <c r="N34" s="105"/>
      <c r="O34" s="281"/>
    </row>
    <row r="35" spans="1:15" ht="11.1" customHeight="1" x14ac:dyDescent="0.2">
      <c r="A35" s="69" t="s">
        <v>16</v>
      </c>
      <c r="B35" s="70">
        <v>2024</v>
      </c>
      <c r="C35" s="105">
        <f>'C.34'!C35/'C 35'!C35*1000</f>
        <v>372.16225917676161</v>
      </c>
      <c r="D35" s="105">
        <f>'C.34'!D35/'C 35'!D35*1000</f>
        <v>345.56072582864067</v>
      </c>
      <c r="E35" s="105">
        <f>'C.34'!E35/'C 35'!E35*1000</f>
        <v>360.69183042245743</v>
      </c>
      <c r="F35" s="105">
        <f>'C.34'!F35/'C 35'!F35*1000</f>
        <v>347.5783768702392</v>
      </c>
      <c r="G35" s="105">
        <f>'[7]C.34'!G35/'[7]C 35'!G35*1000</f>
        <v>376.58217183740715</v>
      </c>
      <c r="H35" s="105">
        <f>'[7]C.34'!H35/'[7]C 35'!H35*1000</f>
        <v>365.43224145377332</v>
      </c>
      <c r="I35" s="105">
        <f>'[7]C.34'!I35/'[7]C 35'!I35*1000</f>
        <v>363.28946554645796</v>
      </c>
      <c r="J35" s="105">
        <f>'[7]C.34'!J35/'[7]C 35'!J35*1000</f>
        <v>362.23606967848235</v>
      </c>
      <c r="K35" s="105">
        <f>'[7]C.34'!K35/'[7]C 35'!K35*1000</f>
        <v>359.15670276441904</v>
      </c>
      <c r="L35" s="105">
        <f>'[7]C.34'!L35/'[7]C 35'!L35*1000</f>
        <v>359.12202521801635</v>
      </c>
      <c r="M35" s="105">
        <f>'[7]C.34'!M35/'[7]C 35'!M35*1000</f>
        <v>361.71361824875993</v>
      </c>
      <c r="N35" s="105">
        <f>'[7]C.34'!N35/'[7]C 35'!N35*1000</f>
        <v>366.47219626777661</v>
      </c>
      <c r="O35" s="281">
        <f>'C.34'!O35/'C 35'!O35*1000</f>
        <v>4371.8580646720711</v>
      </c>
    </row>
    <row r="36" spans="1:15" ht="11.1" customHeight="1" x14ac:dyDescent="0.2">
      <c r="A36" s="69"/>
      <c r="B36" s="70">
        <v>2025</v>
      </c>
      <c r="C36" s="105">
        <f>'C.34'!C36/'C 35'!C36*1000</f>
        <v>370.46343244799829</v>
      </c>
      <c r="D36" s="105">
        <f>'C.34'!D36/'C 35'!D36*1000</f>
        <v>346.35163925356306</v>
      </c>
      <c r="E36" s="105">
        <f>'C.34'!E36/'C 35'!E36*1000</f>
        <v>354.08495116928708</v>
      </c>
      <c r="F36" s="105">
        <f>'C.34'!F36/'C 35'!F36*1000</f>
        <v>330.47291097988517</v>
      </c>
      <c r="G36" s="105"/>
      <c r="H36" s="105"/>
      <c r="I36" s="105"/>
      <c r="J36" s="105"/>
      <c r="K36" s="105"/>
      <c r="L36" s="105"/>
      <c r="M36" s="105"/>
      <c r="N36" s="105"/>
      <c r="O36" s="281"/>
    </row>
    <row r="37" spans="1:15" ht="11.1" customHeight="1" x14ac:dyDescent="0.2">
      <c r="A37" s="69" t="s">
        <v>10</v>
      </c>
      <c r="B37" s="70">
        <v>2024</v>
      </c>
      <c r="C37" s="105">
        <f>'C.34'!C37/'C 35'!C37*1000</f>
        <v>830.0542199685882</v>
      </c>
      <c r="D37" s="105">
        <f>'C.34'!D37/'C 35'!D37*1000</f>
        <v>829.32823889823669</v>
      </c>
      <c r="E37" s="105">
        <f>'C.34'!E37/'C 35'!E37*1000</f>
        <v>816.56001840746092</v>
      </c>
      <c r="F37" s="105">
        <f>'C.34'!F37/'C 35'!F37*1000</f>
        <v>831.78271499355117</v>
      </c>
      <c r="G37" s="105">
        <f>'[7]C.34'!G37/'[7]C 35'!G37*1000</f>
        <v>814.03668553345392</v>
      </c>
      <c r="H37" s="105">
        <f>'[7]C.34'!H37/'[7]C 35'!H37*1000</f>
        <v>815.94073362851645</v>
      </c>
      <c r="I37" s="105">
        <f>'[7]C.34'!I37/'[7]C 35'!I37*1000</f>
        <v>814.34299912581969</v>
      </c>
      <c r="J37" s="105">
        <f>'[7]C.34'!J37/'[7]C 35'!J37*1000</f>
        <v>817.24420066659673</v>
      </c>
      <c r="K37" s="105">
        <f>'[7]C.34'!K37/'[7]C 35'!K37*1000</f>
        <v>812.39946045994998</v>
      </c>
      <c r="L37" s="105">
        <f>'[7]C.34'!L37/'[7]C 35'!L37*1000</f>
        <v>819.75226568938194</v>
      </c>
      <c r="M37" s="105">
        <f>'[7]C.34'!M37/'[7]C 35'!M37*1000</f>
        <v>821.04419593411183</v>
      </c>
      <c r="N37" s="105">
        <f>'[7]C.34'!N37/'[7]C 35'!N37*1000</f>
        <v>811.09067152886121</v>
      </c>
      <c r="O37" s="281">
        <f>'C.34'!O37/'C 35'!O37*1000</f>
        <v>9832.0003935603963</v>
      </c>
    </row>
    <row r="38" spans="1:15" ht="11.1" customHeight="1" x14ac:dyDescent="0.2">
      <c r="A38" s="69"/>
      <c r="B38" s="70">
        <v>2025</v>
      </c>
      <c r="C38" s="105">
        <f>'C.34'!C38/'C 35'!C38*1000</f>
        <v>829.70937224062504</v>
      </c>
      <c r="D38" s="105">
        <f>'C.34'!D38/'C 35'!D38*1000</f>
        <v>823.08254406230765</v>
      </c>
      <c r="E38" s="105">
        <f>'C.34'!E38/'C 35'!E38*1000</f>
        <v>843.69071526073617</v>
      </c>
      <c r="F38" s="105">
        <f>'C.34'!F38/'C 35'!F38*1000</f>
        <v>832.73451449111917</v>
      </c>
      <c r="G38" s="105"/>
      <c r="H38" s="105"/>
      <c r="I38" s="105"/>
      <c r="J38" s="105"/>
      <c r="K38" s="105"/>
      <c r="L38" s="105"/>
      <c r="M38" s="105"/>
      <c r="N38" s="105"/>
      <c r="O38" s="281"/>
    </row>
    <row r="39" spans="1:15" ht="11.1" customHeight="1" x14ac:dyDescent="0.2">
      <c r="A39" s="69" t="s">
        <v>62</v>
      </c>
      <c r="B39" s="70">
        <v>2024</v>
      </c>
      <c r="C39" s="105">
        <f>'C.34'!C39/'C 35'!C39*1000</f>
        <v>97.733723624047428</v>
      </c>
      <c r="D39" s="105">
        <f>'C.34'!D39/'C 35'!D39*1000</f>
        <v>94.066798722316875</v>
      </c>
      <c r="E39" s="105">
        <f>'C.34'!E39/'C 35'!E39*1000</f>
        <v>96.106575000000007</v>
      </c>
      <c r="F39" s="105">
        <f>'C.34'!F39/'C 35'!F39*1000</f>
        <v>92.02611669741701</v>
      </c>
      <c r="G39" s="105">
        <f>'[7]C.34'!G39/'[7]C 35'!G39*1000</f>
        <v>94.285327731092451</v>
      </c>
      <c r="H39" s="105">
        <f>'[7]C.34'!H39/'[7]C 35'!H39*1000</f>
        <v>97.876920000000027</v>
      </c>
      <c r="I39" s="105">
        <f>'[7]C.34'!I39/'[7]C 35'!I39*1000</f>
        <v>97.517818838028177</v>
      </c>
      <c r="J39" s="105">
        <f>'[7]C.34'!J39/'[7]C 35'!J39*1000</f>
        <v>99.904699128919887</v>
      </c>
      <c r="K39" s="105">
        <f>'[7]C.34'!K39/'[7]C 35'!K39*1000</f>
        <v>100.81494459102903</v>
      </c>
      <c r="L39" s="105">
        <f>'[7]C.34'!L39/'[7]C 35'!L39*1000</f>
        <v>96.829369002695444</v>
      </c>
      <c r="M39" s="105">
        <f>'[7]C.34'!M39/'[7]C 35'!M39*1000</f>
        <v>94.314045038167947</v>
      </c>
      <c r="N39" s="105">
        <f>'[7]C.34'!N39/'[7]C 35'!N39*1000</f>
        <v>97.428313953488399</v>
      </c>
      <c r="O39" s="281">
        <f>'C.34'!O39/'C 35'!O39*1000</f>
        <v>1159.1516938721527</v>
      </c>
    </row>
    <row r="40" spans="1:15" ht="11.1" customHeight="1" x14ac:dyDescent="0.2">
      <c r="A40" s="69"/>
      <c r="B40" s="70">
        <v>2025</v>
      </c>
      <c r="C40" s="105">
        <f>'C.34'!C40/'C 35'!C40*1000</f>
        <v>96.047753016142735</v>
      </c>
      <c r="D40" s="105">
        <f>'C.34'!D40/'C 35'!D40*1000</f>
        <v>88.011871068635983</v>
      </c>
      <c r="E40" s="105">
        <f>'C.34'!E40/'C 35'!E40*1000</f>
        <v>96.326329021276607</v>
      </c>
      <c r="F40" s="105">
        <f>'C.34'!F40/'C 35'!F40*1000</f>
        <v>101.35722757130512</v>
      </c>
      <c r="G40" s="105"/>
      <c r="H40" s="105"/>
      <c r="I40" s="105"/>
      <c r="J40" s="105"/>
      <c r="K40" s="105"/>
      <c r="L40" s="105"/>
      <c r="M40" s="105"/>
      <c r="N40" s="105"/>
      <c r="O40" s="281"/>
    </row>
    <row r="41" spans="1:15" ht="11.1" customHeight="1" x14ac:dyDescent="0.2">
      <c r="A41" s="69" t="s">
        <v>63</v>
      </c>
      <c r="B41" s="70">
        <v>2024</v>
      </c>
      <c r="C41" s="105">
        <f>'C.34'!C41/'C 35'!C41*1000</f>
        <v>123.1616066909091</v>
      </c>
      <c r="D41" s="105">
        <f>'C.34'!D41/'C 35'!D41*1000</f>
        <v>125.4052665139607</v>
      </c>
      <c r="E41" s="105">
        <f>'C.34'!E41/'C 35'!E41*1000</f>
        <v>125.47660715112541</v>
      </c>
      <c r="F41" s="105">
        <f>'C.34'!F41/'C 35'!F41*1000</f>
        <v>126.46288068995631</v>
      </c>
      <c r="G41" s="105">
        <f>'[7]C.34'!G41/'[7]C 35'!G41*1000</f>
        <v>126.26751727184468</v>
      </c>
      <c r="H41" s="105">
        <f>'[7]C.34'!H41/'[7]C 35'!H41*1000</f>
        <v>128.91231787125417</v>
      </c>
      <c r="I41" s="105">
        <f>'[7]C.34'!I41/'[7]C 35'!I41*1000</f>
        <v>125.72233729232504</v>
      </c>
      <c r="J41" s="105">
        <f>'[7]C.34'!J41/'[7]C 35'!J41*1000</f>
        <v>126.7136605835141</v>
      </c>
      <c r="K41" s="105">
        <f>'[7]C.34'!K41/'[7]C 35'!K41*1000</f>
        <v>129.11928992307691</v>
      </c>
      <c r="L41" s="105">
        <f>'[7]C.34'!L41/'[7]C 35'!L41*1000</f>
        <v>126.07260720792083</v>
      </c>
      <c r="M41" s="105">
        <f>'[7]C.34'!M41/'[7]C 35'!M41*1000</f>
        <v>113.28538179496404</v>
      </c>
      <c r="N41" s="105">
        <f>'[7]C.34'!N41/'[7]C 35'!N41*1000</f>
        <v>110.80571212322276</v>
      </c>
      <c r="O41" s="281">
        <f>'C.34'!O41/'C 35'!O41*1000</f>
        <v>1489.2329069752884</v>
      </c>
    </row>
    <row r="42" spans="1:15" ht="11.1" customHeight="1" x14ac:dyDescent="0.2">
      <c r="A42" s="69"/>
      <c r="B42" s="70">
        <v>2025</v>
      </c>
      <c r="C42" s="105">
        <f>'C.34'!C42/'C 35'!C42*1000</f>
        <v>118.01628504476095</v>
      </c>
      <c r="D42" s="105">
        <f>'C.34'!D42/'C 35'!D42*1000</f>
        <v>122.38837315887852</v>
      </c>
      <c r="E42" s="105">
        <f>'C.34'!E42/'C 35'!E42*1000</f>
        <v>114.38439933333335</v>
      </c>
      <c r="F42" s="105">
        <f>'C.34'!F42/'C 35'!F42*1000</f>
        <v>119.46029995723013</v>
      </c>
      <c r="G42" s="105"/>
      <c r="H42" s="105"/>
      <c r="I42" s="105"/>
      <c r="J42" s="105"/>
      <c r="K42" s="105"/>
      <c r="L42" s="105"/>
      <c r="M42" s="105"/>
      <c r="N42" s="105"/>
      <c r="O42" s="281"/>
    </row>
    <row r="43" spans="1:15" ht="11.1" customHeight="1" x14ac:dyDescent="0.2">
      <c r="A43" s="69" t="s">
        <v>20</v>
      </c>
      <c r="B43" s="70">
        <v>2024</v>
      </c>
      <c r="C43" s="105">
        <f>'C.34'!C43/'C 35'!C43*1000</f>
        <v>265.94594706798125</v>
      </c>
      <c r="D43" s="105">
        <f>'C.34'!D43/'C 35'!D43*1000</f>
        <v>242.11880000000002</v>
      </c>
      <c r="E43" s="105">
        <f>'C.34'!E43/'C 35'!E43*1000</f>
        <v>266.46600000000001</v>
      </c>
      <c r="F43" s="105">
        <f>'C.34'!F43/'C 35'!F43*1000</f>
        <v>259.53300000000002</v>
      </c>
      <c r="G43" s="105">
        <f>'[7]C.34'!G43/'[7]C 35'!G43*1000</f>
        <v>256.38256579397586</v>
      </c>
      <c r="H43" s="105">
        <f>'[7]C.34'!H43/'[7]C 35'!H43*1000</f>
        <v>256.69825657939737</v>
      </c>
      <c r="I43" s="105">
        <f>'[7]C.34'!I43/'[7]C 35'!I43*1000</f>
        <v>263.13146255042972</v>
      </c>
      <c r="J43" s="105">
        <f>'[7]C.34'!J43/'[7]C 35'!J43*1000</f>
        <v>261.15891120459656</v>
      </c>
      <c r="K43" s="105">
        <f>'[7]C.34'!K43/'[7]C 35'!K43*1000</f>
        <v>254.462486938349</v>
      </c>
      <c r="L43" s="105">
        <f>'[7]C.34'!L43/'[7]C 35'!L43*1000</f>
        <v>263.72319544984487</v>
      </c>
      <c r="M43" s="105">
        <f>'[7]C.34'!M43/'[7]C 35'!M43*1000</f>
        <v>264.9174793956044</v>
      </c>
      <c r="N43" s="105">
        <f>'[7]C.34'!N43/'[7]C 35'!N43*1000</f>
        <v>264.73601340033497</v>
      </c>
      <c r="O43" s="281">
        <f>'C.34'!O43/'C 35'!O43*1000</f>
        <v>3119.4874908075935</v>
      </c>
    </row>
    <row r="44" spans="1:15" ht="11.1" customHeight="1" x14ac:dyDescent="0.2">
      <c r="A44" s="69"/>
      <c r="B44" s="70">
        <v>2025</v>
      </c>
      <c r="C44" s="105">
        <f>'C.34'!C44/'C 35'!C44*1000</f>
        <v>265.70617687543012</v>
      </c>
      <c r="D44" s="105">
        <f>'C.34'!D44/'C 35'!D44*1000</f>
        <v>265.94594706798131</v>
      </c>
      <c r="E44" s="105">
        <f>'C.34'!E44/'C 35'!E44*1000</f>
        <v>256.31528078653554</v>
      </c>
      <c r="F44" s="105">
        <f>'C.34'!F44/'C 35'!F44*1000</f>
        <v>253.09828125000001</v>
      </c>
      <c r="G44" s="105"/>
      <c r="H44" s="105"/>
      <c r="I44" s="105"/>
      <c r="J44" s="105"/>
      <c r="K44" s="105"/>
      <c r="L44" s="105"/>
      <c r="M44" s="105"/>
      <c r="N44" s="105"/>
      <c r="O44" s="281"/>
    </row>
    <row r="45" spans="1:15" ht="11.1" customHeight="1" x14ac:dyDescent="0.2">
      <c r="A45" s="69" t="s">
        <v>41</v>
      </c>
      <c r="B45" s="70">
        <v>2024</v>
      </c>
      <c r="C45" s="105">
        <f>'C.34'!C45/'C 35'!C45*1000</f>
        <v>104.8165752032664</v>
      </c>
      <c r="D45" s="105">
        <f>'C.34'!D45/'C 35'!D45*1000</f>
        <v>96.844058558692851</v>
      </c>
      <c r="E45" s="105">
        <f>'C.34'!E45/'C 35'!E45*1000</f>
        <v>104.96388706696082</v>
      </c>
      <c r="F45" s="105">
        <f>'C.34'!F45/'C 35'!F45*1000</f>
        <v>119.3853</v>
      </c>
      <c r="G45" s="105">
        <f>'[7]C.34'!G45/'[7]C 35'!G45*1000</f>
        <v>101.56109999999998</v>
      </c>
      <c r="H45" s="105">
        <f>'[7]C.34'!H45/'[7]C 35'!H45*1000</f>
        <v>106.99734204056544</v>
      </c>
      <c r="I45" s="105">
        <f>'[7]C.34'!I45/'[7]C 35'!I45*1000</f>
        <v>105.89960445480132</v>
      </c>
      <c r="J45" s="105">
        <f>'[7]C.34'!J45/'[7]C 35'!J45*1000</f>
        <v>99.318098236940827</v>
      </c>
      <c r="K45" s="105">
        <f>'[7]C.34'!K45/'[7]C 35'!K45*1000</f>
        <v>92.295774895646986</v>
      </c>
      <c r="L45" s="105">
        <f>'[7]C.34'!L45/'[7]C 35'!L45*1000</f>
        <v>106.54380929663975</v>
      </c>
      <c r="M45" s="105">
        <f>'[7]C.34'!M45/'[7]C 35'!M45*1000</f>
        <v>107.9807078976787</v>
      </c>
      <c r="N45" s="105">
        <f>'[7]C.34'!N45/'[7]C 35'!N45*1000</f>
        <v>95.187030845896672</v>
      </c>
      <c r="O45" s="281">
        <f>'C.34'!O45/'C 35'!O45*1000</f>
        <v>1240.8514670892905</v>
      </c>
    </row>
    <row r="46" spans="1:15" ht="11.1" customHeight="1" x14ac:dyDescent="0.2">
      <c r="A46" s="69"/>
      <c r="B46" s="70">
        <v>2025</v>
      </c>
      <c r="C46" s="105">
        <f>'C.34'!C46/'C 35'!C46*1000</f>
        <v>105.2563452402986</v>
      </c>
      <c r="D46" s="105">
        <f>'C.34'!D46/'C 35'!D46*1000</f>
        <v>114.63139055104045</v>
      </c>
      <c r="E46" s="105">
        <f>'C.34'!E46/'C 35'!E46*1000</f>
        <v>120.94352998477929</v>
      </c>
      <c r="F46" s="105">
        <f>'C.34'!F46/'C 35'!F46*1000</f>
        <v>133.12418873668187</v>
      </c>
      <c r="G46" s="105"/>
      <c r="H46" s="105"/>
      <c r="I46" s="105"/>
      <c r="J46" s="105"/>
      <c r="K46" s="105"/>
      <c r="L46" s="105"/>
      <c r="M46" s="105"/>
      <c r="N46" s="105"/>
      <c r="O46" s="281"/>
    </row>
    <row r="47" spans="1:15" ht="11.1" customHeight="1" x14ac:dyDescent="0.2">
      <c r="A47" s="69" t="s">
        <v>30</v>
      </c>
      <c r="B47" s="70">
        <v>2024</v>
      </c>
      <c r="C47" s="105">
        <f>'C.34'!C47/'C 35'!C47*1000</f>
        <v>115.66388986663537</v>
      </c>
      <c r="D47" s="105">
        <f>'C.34'!D47/'C 35'!D47*1000</f>
        <v>124.13747368256607</v>
      </c>
      <c r="E47" s="105">
        <f>'C.34'!E47/'C 35'!E47*1000</f>
        <v>142.04620753125238</v>
      </c>
      <c r="F47" s="105">
        <f>'C.34'!F47/'C 35'!F47*1000</f>
        <v>188.2859379320027</v>
      </c>
      <c r="G47" s="105">
        <f>'[7]C.34'!G47/'[7]C 35'!G47*1000</f>
        <v>204.63438351459891</v>
      </c>
      <c r="H47" s="105">
        <f>'[7]C.34'!H47/'[7]C 35'!H47*1000</f>
        <v>186.44521578155732</v>
      </c>
      <c r="I47" s="105">
        <f>'[7]C.34'!I47/'[7]C 35'!I47*1000</f>
        <v>170.16658306919169</v>
      </c>
      <c r="J47" s="105">
        <f>'[7]C.34'!J47/'[7]C 35'!J47*1000</f>
        <v>148.70375119905847</v>
      </c>
      <c r="K47" s="105">
        <f>'[7]C.34'!K47/'[7]C 35'!K47*1000</f>
        <v>115.74969765379343</v>
      </c>
      <c r="L47" s="105">
        <f>'[7]C.34'!L47/'[7]C 35'!L47*1000</f>
        <v>108.8629570178453</v>
      </c>
      <c r="M47" s="105">
        <f>'[7]C.34'!M47/'[7]C 35'!M47*1000</f>
        <v>110.96240486480283</v>
      </c>
      <c r="N47" s="105">
        <f>'[7]C.34'!N47/'[7]C 35'!N47*1000</f>
        <v>122.30517753190178</v>
      </c>
      <c r="O47" s="281">
        <f>'C.34'!O47/'C 35'!O47*1000</f>
        <v>1739.0294265433567</v>
      </c>
    </row>
    <row r="48" spans="1:15" ht="11.1" customHeight="1" x14ac:dyDescent="0.2">
      <c r="A48" s="69"/>
      <c r="B48" s="70">
        <v>2025</v>
      </c>
      <c r="C48" s="105">
        <f>'C.34'!C48/'C 35'!C48*1000</f>
        <v>108.31441642929808</v>
      </c>
      <c r="D48" s="105">
        <f>'C.34'!D48/'C 35'!D48*1000</f>
        <v>118.47634253106594</v>
      </c>
      <c r="E48" s="105">
        <f>'C.34'!E48/'C 35'!E48*1000</f>
        <v>125.90114836019458</v>
      </c>
      <c r="F48" s="105">
        <f>'C.34'!F48/'C 35'!F48*1000</f>
        <v>185.90592313403707</v>
      </c>
      <c r="G48" s="105"/>
      <c r="H48" s="105"/>
      <c r="I48" s="105"/>
      <c r="J48" s="105"/>
      <c r="K48" s="105"/>
      <c r="L48" s="105"/>
      <c r="M48" s="105"/>
      <c r="N48" s="105"/>
      <c r="O48" s="281"/>
    </row>
    <row r="49" spans="1:15" ht="11.1" customHeight="1" x14ac:dyDescent="0.2">
      <c r="A49" s="69" t="s">
        <v>34</v>
      </c>
      <c r="B49" s="70">
        <v>2024</v>
      </c>
      <c r="C49" s="105">
        <f>'C.34'!C49/'C 35'!C49*1000</f>
        <v>117.6256229280291</v>
      </c>
      <c r="D49" s="105">
        <f>'C.34'!D49/'C 35'!D49*1000</f>
        <v>127.85396724909259</v>
      </c>
      <c r="E49" s="105">
        <f>'C.34'!E49/'C 35'!E49*1000</f>
        <v>142.08827816841023</v>
      </c>
      <c r="F49" s="105">
        <f>'C.34'!F49/'C 35'!F49*1000</f>
        <v>142.65678719099145</v>
      </c>
      <c r="G49" s="105">
        <f>'[7]C.34'!G49/'[7]C 35'!G49*1000</f>
        <v>138.31735907759884</v>
      </c>
      <c r="H49" s="105">
        <f>'[7]C.34'!H49/'[7]C 35'!H49*1000</f>
        <v>129.73049064332929</v>
      </c>
      <c r="I49" s="105">
        <f>'[7]C.34'!I49/'[7]C 35'!I49*1000</f>
        <v>126.6639881604911</v>
      </c>
      <c r="J49" s="105">
        <f>'[7]C.34'!J49/'[7]C 35'!J49*1000</f>
        <v>119.81472566371683</v>
      </c>
      <c r="K49" s="105">
        <f>'[7]C.34'!K49/'[7]C 35'!K49*1000</f>
        <v>112.43010042283299</v>
      </c>
      <c r="L49" s="105">
        <f>'[7]C.34'!L49/'[7]C 35'!L49*1000</f>
        <v>105.74769479644108</v>
      </c>
      <c r="M49" s="105">
        <f>'[7]C.34'!M49/'[7]C 35'!M49*1000</f>
        <v>109.04587717620049</v>
      </c>
      <c r="N49" s="105">
        <f>'[7]C.34'!N49/'[7]C 35'!N49*1000</f>
        <v>118.01030339805827</v>
      </c>
      <c r="O49" s="281">
        <f>'C.34'!O49/'C 35'!O49*1000</f>
        <v>1511.7100388880885</v>
      </c>
    </row>
    <row r="50" spans="1:15" ht="11.1" customHeight="1" x14ac:dyDescent="0.2">
      <c r="A50" s="69"/>
      <c r="B50" s="70">
        <v>2025</v>
      </c>
      <c r="C50" s="105">
        <f>'C.34'!C50/'C 35'!C50*1000</f>
        <v>130.13157786674881</v>
      </c>
      <c r="D50" s="105">
        <f>'C.34'!D50/'C 35'!D50*1000</f>
        <v>129.20219910344244</v>
      </c>
      <c r="E50" s="105">
        <f>'C.34'!E50/'C 35'!E50*1000</f>
        <v>142.29318259385667</v>
      </c>
      <c r="F50" s="105">
        <f>'C.34'!F50/'C 35'!F50*1000</f>
        <v>145.74509010989013</v>
      </c>
      <c r="G50" s="105"/>
      <c r="H50" s="105"/>
      <c r="I50" s="105"/>
      <c r="J50" s="105"/>
      <c r="K50" s="105"/>
      <c r="L50" s="105"/>
      <c r="M50" s="105"/>
      <c r="N50" s="105"/>
      <c r="O50" s="281"/>
    </row>
    <row r="51" spans="1:15" ht="11.1" customHeight="1" x14ac:dyDescent="0.2">
      <c r="A51" s="69" t="s">
        <v>35</v>
      </c>
      <c r="B51" s="70">
        <v>2024</v>
      </c>
      <c r="C51" s="105">
        <f>'C.34'!C51/'C 35'!C51*1000</f>
        <v>131.79944848154008</v>
      </c>
      <c r="D51" s="105">
        <f>'C.34'!D51/'C 35'!D51*1000</f>
        <v>145.21651701346389</v>
      </c>
      <c r="E51" s="105">
        <f>'C.34'!E51/'C 35'!E51*1000</f>
        <v>145.21613014443079</v>
      </c>
      <c r="F51" s="105">
        <f>'C.34'!F51/'C 35'!F51*1000</f>
        <v>146.60400000000001</v>
      </c>
      <c r="G51" s="105">
        <f>'[7]C.34'!G51/'[7]C 35'!G51*1000</f>
        <v>153.804</v>
      </c>
      <c r="H51" s="105">
        <f>'[7]C.34'!H51/'[7]C 35'!H51*1000</f>
        <v>157.19999999999999</v>
      </c>
      <c r="I51" s="105">
        <f>'[7]C.34'!I51/'[7]C 35'!I51*1000</f>
        <v>155.22630000000001</v>
      </c>
      <c r="J51" s="105">
        <f>'[7]C.34'!J51/'[7]C 35'!J51*1000</f>
        <v>129.97237181938522</v>
      </c>
      <c r="K51" s="105">
        <f>'[7]C.34'!K51/'[7]C 35'!K51*1000</f>
        <v>128.51027249558911</v>
      </c>
      <c r="L51" s="105">
        <f>'[7]C.34'!L51/'[7]C 35'!L51*1000</f>
        <v>120.57498725740049</v>
      </c>
      <c r="M51" s="105">
        <f>'[7]C.34'!M51/'[7]C 35'!M51*1000</f>
        <v>126.12621007250635</v>
      </c>
      <c r="N51" s="105">
        <f>'[7]C.34'!N51/'[7]C 35'!N51*1000</f>
        <v>126.0201564792176</v>
      </c>
      <c r="O51" s="281">
        <f>'C.34'!O51/'C 35'!O51*1000</f>
        <v>1666.4225448373536</v>
      </c>
    </row>
    <row r="52" spans="1:15" ht="11.1" customHeight="1" x14ac:dyDescent="0.2">
      <c r="A52" s="69"/>
      <c r="B52" s="70">
        <v>2025</v>
      </c>
      <c r="C52" s="105">
        <f>'C.34'!C52/'C 35'!C52*1000</f>
        <v>130.53665782753879</v>
      </c>
      <c r="D52" s="105">
        <f>'C.34'!D52/'C 35'!D52*1000</f>
        <v>143.52137999999997</v>
      </c>
      <c r="E52" s="105">
        <f>'C.34'!E52/'C 35'!E52*1000</f>
        <v>140.3190006986564</v>
      </c>
      <c r="F52" s="105">
        <f>'C.34'!F52/'C 35'!F52*1000</f>
        <v>146.7955629397967</v>
      </c>
      <c r="G52" s="105"/>
      <c r="H52" s="105"/>
      <c r="I52" s="105"/>
      <c r="J52" s="105"/>
      <c r="K52" s="105"/>
      <c r="L52" s="105"/>
      <c r="M52" s="105"/>
      <c r="N52" s="105"/>
      <c r="O52" s="281"/>
    </row>
    <row r="53" spans="1:15" ht="11.1" customHeight="1" x14ac:dyDescent="0.2">
      <c r="A53" s="69" t="s">
        <v>21</v>
      </c>
      <c r="B53" s="70">
        <v>2024</v>
      </c>
      <c r="C53" s="105">
        <f>'C.34'!C53/'C 35'!C53*1000</f>
        <v>370.87869830709496</v>
      </c>
      <c r="D53" s="105">
        <f>'C.34'!D53/'C 35'!D53*1000</f>
        <v>342.24240177909564</v>
      </c>
      <c r="E53" s="105">
        <f>'C.34'!E53/'C 35'!E53*1000</f>
        <v>368.80281690140845</v>
      </c>
      <c r="F53" s="105">
        <f>'C.34'!F53/'C 35'!F53*1000</f>
        <v>359.31801334321722</v>
      </c>
      <c r="G53" s="105">
        <f>'[7]C.34'!G53/'[7]C 35'!G53*1000</f>
        <v>371.93346923647147</v>
      </c>
      <c r="H53" s="105">
        <f>'[7]C.34'!H53/'[7]C 35'!H53*1000</f>
        <v>360.27057079318013</v>
      </c>
      <c r="I53" s="105">
        <f>'[7]C.34'!I53/'[7]C 35'!I53*1000</f>
        <v>371.03039288361748</v>
      </c>
      <c r="J53" s="105">
        <f>'[7]C.34'!J53/'[7]C 35'!J53*1000</f>
        <v>364.26232258064516</v>
      </c>
      <c r="K53" s="105">
        <f>'[7]C.34'!K53/'[7]C 35'!K53*1000</f>
        <v>347.70658465991318</v>
      </c>
      <c r="L53" s="105">
        <f>'[7]C.34'!L53/'[7]C 35'!L53*1000</f>
        <v>358.52037169406725</v>
      </c>
      <c r="M53" s="105">
        <f>'[7]C.34'!M53/'[7]C 35'!M53*1000</f>
        <v>340.48604110813227</v>
      </c>
      <c r="N53" s="105">
        <f>'[7]C.34'!N53/'[7]C 35'!N53*1000</f>
        <v>358.79150303463047</v>
      </c>
      <c r="O53" s="281">
        <f>'C.34'!O53/'C 35'!O53*1000</f>
        <v>4313.2249815127279</v>
      </c>
    </row>
    <row r="54" spans="1:15" ht="11.1" customHeight="1" x14ac:dyDescent="0.2">
      <c r="A54" s="69"/>
      <c r="B54" s="70">
        <v>2025</v>
      </c>
      <c r="C54" s="105">
        <f>'C.34'!C54/'C 35'!C54*1000</f>
        <v>368.37761084646394</v>
      </c>
      <c r="D54" s="105">
        <f>'C.34'!D54/'C 35'!D54*1000</f>
        <v>336.90140845070425</v>
      </c>
      <c r="E54" s="105">
        <f>'C.34'!E54/'C 35'!E54*1000</f>
        <v>374.89436619718316</v>
      </c>
      <c r="F54" s="105">
        <f>'C.34'!F54/'C 35'!F54*1000</f>
        <v>357.51635428151417</v>
      </c>
      <c r="G54" s="105"/>
      <c r="H54" s="105"/>
      <c r="I54" s="105"/>
      <c r="J54" s="105"/>
      <c r="K54" s="105"/>
      <c r="L54" s="105"/>
      <c r="M54" s="105"/>
      <c r="N54" s="105"/>
      <c r="O54" s="281"/>
    </row>
    <row r="55" spans="1:15" ht="11.1" customHeight="1" x14ac:dyDescent="0.2">
      <c r="A55" s="76" t="s">
        <v>29</v>
      </c>
      <c r="B55" s="70">
        <v>2024</v>
      </c>
      <c r="C55" s="105">
        <f>'C.34'!C55/'C 35'!C55*1000</f>
        <v>71.51543209876543</v>
      </c>
      <c r="D55" s="105">
        <f>'C.34'!D55/'C 35'!D55*1000</f>
        <v>70.732907348242804</v>
      </c>
      <c r="E55" s="105">
        <f>'C.34'!E55/'C 35'!E55*1000</f>
        <v>71.964391691394653</v>
      </c>
      <c r="F55" s="105">
        <f>'C.34'!F55/'C 35'!F55*1000</f>
        <v>97.745098039215691</v>
      </c>
      <c r="G55" s="105">
        <f>'[7]C.34'!G55/'[7]C 35'!G55*1000</f>
        <v>97.095341614906829</v>
      </c>
      <c r="H55" s="105">
        <f>'[7]C.34'!H55/'[7]C 35'!H55*1000</f>
        <v>91.720394736842096</v>
      </c>
      <c r="I55" s="105">
        <f>'[7]C.34'!I55/'[7]C 35'!I55*1000</f>
        <v>90.198675496688736</v>
      </c>
      <c r="J55" s="105">
        <f>'[7]C.34'!J55/'[7]C 35'!J55*1000</f>
        <v>73.673758865248232</v>
      </c>
      <c r="K55" s="105">
        <f>'[7]C.34'!K55/'[7]C 35'!K55*1000</f>
        <v>74.666666666666657</v>
      </c>
      <c r="L55" s="105">
        <f>'[7]C.34'!L55/'[7]C 35'!L55*1000</f>
        <v>74.301886792452834</v>
      </c>
      <c r="M55" s="105">
        <f>'[7]C.34'!M55/'[7]C 35'!M55*1000</f>
        <v>72.838709677419359</v>
      </c>
      <c r="N55" s="105">
        <f>'[7]C.34'!N55/'[7]C 35'!N55*1000</f>
        <v>83.977707006369428</v>
      </c>
      <c r="O55" s="281">
        <f>'C.34'!O55/'C 35'!O55*1000</f>
        <v>968.85397667020186</v>
      </c>
    </row>
    <row r="56" spans="1:15" ht="11.1" customHeight="1" x14ac:dyDescent="0.2">
      <c r="A56" s="76"/>
      <c r="B56" s="70">
        <v>2025</v>
      </c>
      <c r="C56" s="105">
        <f>'C.34'!C56/'C 35'!C56*1000</f>
        <v>62.598837209302317</v>
      </c>
      <c r="D56" s="105">
        <f>'C.34'!D56/'C 35'!D56*1000</f>
        <v>66.7</v>
      </c>
      <c r="E56" s="105">
        <f>'C.34'!E56/'C 35'!E56*1000</f>
        <v>74.439759036144565</v>
      </c>
      <c r="F56" s="105">
        <f>'C.34'!F56/'C 35'!F56*1000</f>
        <v>103.33333333333333</v>
      </c>
      <c r="G56" s="105"/>
      <c r="H56" s="105"/>
      <c r="I56" s="105"/>
      <c r="J56" s="105"/>
      <c r="K56" s="105"/>
      <c r="L56" s="105"/>
      <c r="M56" s="105"/>
      <c r="N56" s="105"/>
      <c r="O56" s="281"/>
    </row>
    <row r="57" spans="1:15" ht="11.1" customHeight="1" x14ac:dyDescent="0.2">
      <c r="A57" s="69" t="s">
        <v>97</v>
      </c>
      <c r="B57" s="70">
        <v>2024</v>
      </c>
      <c r="C57" s="105">
        <f>'C.34'!C57/'C 35'!C57*1000</f>
        <v>114.06287233732236</v>
      </c>
      <c r="D57" s="105">
        <f>'C.34'!D57/'C 35'!D57*1000</f>
        <v>115.16985138004247</v>
      </c>
      <c r="E57" s="105">
        <f>'C.34'!E57/'C 35'!E57*1000</f>
        <v>121.36351269338961</v>
      </c>
      <c r="F57" s="105">
        <f>'C.34'!F57/'C 35'!F57*1000</f>
        <v>111.24598961370263</v>
      </c>
      <c r="G57" s="105">
        <f>'[7]C.34'!G57/'[7]C 35'!G57*1000</f>
        <v>112.32154690949227</v>
      </c>
      <c r="H57" s="105">
        <f>'[7]C.34'!H57/'[7]C 35'!H57*1000</f>
        <v>119.13363894446361</v>
      </c>
      <c r="I57" s="105">
        <f>'[7]C.34'!I57/'[7]C 35'!I57*1000</f>
        <v>121.63861657734905</v>
      </c>
      <c r="J57" s="105">
        <f>'[7]C.34'!J57/'[7]C 35'!J57*1000</f>
        <v>116.25739320920043</v>
      </c>
      <c r="K57" s="105">
        <f>'[7]C.34'!K57/'[7]C 35'!K57*1000</f>
        <v>102.25879806797853</v>
      </c>
      <c r="L57" s="105">
        <f>'[7]C.34'!L57/'[7]C 35'!L57*1000</f>
        <v>92.288627906976743</v>
      </c>
      <c r="M57" s="105">
        <f>'[7]C.34'!M57/'[7]C 35'!M57*1000</f>
        <v>88.739042166064991</v>
      </c>
      <c r="N57" s="105">
        <f>'[7]C.34'!N57/'[7]C 35'!N57*1000</f>
        <v>132.89145722011898</v>
      </c>
      <c r="O57" s="281">
        <f>'C.34'!O57/'C 35'!O57*1000</f>
        <v>1340.0940979642264</v>
      </c>
    </row>
    <row r="58" spans="1:15" ht="11.1" customHeight="1" x14ac:dyDescent="0.2">
      <c r="A58" s="77"/>
      <c r="B58" s="78">
        <v>2025</v>
      </c>
      <c r="C58" s="106">
        <f>'C.34'!C58/'C 35'!C58*1000</f>
        <v>115.99444915653197</v>
      </c>
      <c r="D58" s="106">
        <f>'C.34'!D58/'C 35'!D58*1000</f>
        <v>123.95942136684997</v>
      </c>
      <c r="E58" s="106">
        <f>'C.34'!E58/'C 35'!E58*1000</f>
        <v>136.60922245059291</v>
      </c>
      <c r="F58" s="106">
        <f>'C.34'!F58/'C 35'!F58*1000</f>
        <v>117.66792545304777</v>
      </c>
      <c r="G58" s="105"/>
      <c r="H58" s="105"/>
      <c r="I58" s="105"/>
      <c r="J58" s="105"/>
      <c r="K58" s="105"/>
      <c r="L58" s="105"/>
      <c r="M58" s="105"/>
      <c r="N58" s="105"/>
      <c r="O58" s="281"/>
    </row>
    <row r="59" spans="1:15" ht="9" customHeight="1" x14ac:dyDescent="0.3">
      <c r="A59" s="214" t="s">
        <v>150</v>
      </c>
      <c r="B59" s="85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 x14ac:dyDescent="0.3">
      <c r="A60" s="214" t="s">
        <v>165</v>
      </c>
      <c r="B60" s="88"/>
      <c r="C60" s="85"/>
      <c r="D60" s="85"/>
      <c r="E60" s="85"/>
      <c r="F60" s="85"/>
      <c r="G60" s="85"/>
      <c r="H60" s="85"/>
      <c r="I60" s="83"/>
      <c r="J60" s="83"/>
      <c r="K60" s="87"/>
      <c r="L60" s="83"/>
      <c r="M60" s="83"/>
      <c r="N60" s="83"/>
      <c r="O60" s="83"/>
    </row>
    <row r="61" spans="1:15" ht="9" customHeight="1" x14ac:dyDescent="0.3">
      <c r="A61" s="219" t="s">
        <v>171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15" ht="9" customHeight="1" x14ac:dyDescent="0.3">
      <c r="A62" s="215" t="s">
        <v>185</v>
      </c>
      <c r="B62" s="91"/>
      <c r="C62" s="88"/>
      <c r="D62" s="88"/>
      <c r="E62" s="88"/>
      <c r="F62" s="88"/>
      <c r="G62" s="88"/>
      <c r="H62" s="88"/>
      <c r="I62" s="89"/>
      <c r="J62" s="89"/>
      <c r="K62" s="89"/>
      <c r="L62" s="89"/>
      <c r="M62" s="89"/>
      <c r="N62" s="89"/>
      <c r="O62" s="89"/>
    </row>
    <row r="63" spans="1:15" ht="9" customHeight="1" x14ac:dyDescent="0.3">
      <c r="A63" s="216" t="s">
        <v>186</v>
      </c>
      <c r="B63" s="92"/>
      <c r="C63" s="7"/>
      <c r="D63" s="7"/>
      <c r="E63" s="7"/>
    </row>
    <row r="64" spans="1:15" ht="16.5" x14ac:dyDescent="0.3">
      <c r="A64" s="218"/>
      <c r="B64" s="92"/>
    </row>
    <row r="65" spans="1:2" ht="16.5" x14ac:dyDescent="0.3">
      <c r="A65" s="92"/>
      <c r="B65" s="92"/>
    </row>
    <row r="66" spans="1:2" ht="16.5" x14ac:dyDescent="0.3">
      <c r="A66" s="92"/>
    </row>
    <row r="67" spans="1:2" ht="16.5" x14ac:dyDescent="0.3">
      <c r="A67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P66"/>
  <sheetViews>
    <sheetView showGridLines="0" topLeftCell="A40" zoomScaleNormal="100" workbookViewId="0">
      <selection activeCell="E15" sqref="E15"/>
    </sheetView>
  </sheetViews>
  <sheetFormatPr baseColWidth="10" defaultColWidth="5.33203125" defaultRowHeight="12" customHeight="1" x14ac:dyDescent="0.2"/>
  <cols>
    <col min="1" max="1" width="7.33203125" style="94" customWidth="1"/>
    <col min="2" max="2" width="3.44140625" style="94" customWidth="1"/>
    <col min="3" max="14" width="4.6640625" style="94" customWidth="1"/>
    <col min="15" max="15" width="5.6640625" style="94" customWidth="1"/>
    <col min="16" max="16384" width="5.33203125" style="94"/>
  </cols>
  <sheetData>
    <row r="1" spans="1:16" ht="20.25" customHeight="1" x14ac:dyDescent="0.25">
      <c r="A1" s="29" t="s">
        <v>209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">
      <c r="A2" s="32" t="s">
        <v>38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96"/>
    </row>
    <row r="5" spans="1:16" ht="12.95" customHeight="1" x14ac:dyDescent="0.2">
      <c r="A5" s="355" t="s">
        <v>25</v>
      </c>
      <c r="B5" s="265">
        <v>2024</v>
      </c>
      <c r="C5" s="273">
        <v>426.36313814054051</v>
      </c>
      <c r="D5" s="266">
        <v>621.88691400000005</v>
      </c>
      <c r="E5" s="266">
        <v>594.19304262000003</v>
      </c>
      <c r="F5" s="266">
        <v>44.591582600000002</v>
      </c>
      <c r="G5" s="266">
        <v>60.461663600000001</v>
      </c>
      <c r="H5" s="266">
        <v>40.198531400000007</v>
      </c>
      <c r="I5" s="266">
        <v>4.0385752000000004</v>
      </c>
      <c r="J5" s="266">
        <v>0.60658000000000001</v>
      </c>
      <c r="K5" s="266">
        <v>26.7374568</v>
      </c>
      <c r="L5" s="266">
        <v>228.44765080000002</v>
      </c>
      <c r="M5" s="266">
        <v>1861.0866542999997</v>
      </c>
      <c r="N5" s="266">
        <v>706.61473520000004</v>
      </c>
      <c r="O5" s="267">
        <f>SUM(C5:N5)</f>
        <v>4615.2265246605402</v>
      </c>
      <c r="P5" s="95"/>
    </row>
    <row r="6" spans="1:16" ht="12.95" customHeight="1" x14ac:dyDescent="0.2">
      <c r="A6" s="356"/>
      <c r="B6" s="268" t="s">
        <v>190</v>
      </c>
      <c r="C6" s="274">
        <v>431.090352</v>
      </c>
      <c r="D6" s="269">
        <v>683.83732399999997</v>
      </c>
      <c r="E6" s="269">
        <v>632.70453320000001</v>
      </c>
      <c r="F6" s="269">
        <v>45.808979040000004</v>
      </c>
      <c r="G6" s="269"/>
      <c r="H6" s="269"/>
      <c r="I6" s="269"/>
      <c r="J6" s="269"/>
      <c r="K6" s="269"/>
      <c r="L6" s="269"/>
      <c r="M6" s="269"/>
      <c r="N6" s="269"/>
      <c r="O6" s="270"/>
      <c r="P6" s="95"/>
    </row>
    <row r="7" spans="1:16" ht="11.1" customHeight="1" x14ac:dyDescent="0.2">
      <c r="A7" s="69" t="s">
        <v>3</v>
      </c>
      <c r="B7" s="70">
        <v>2024</v>
      </c>
      <c r="C7" s="71">
        <v>0</v>
      </c>
      <c r="D7" s="93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67">
        <f>SUM(C7:N7)</f>
        <v>0</v>
      </c>
      <c r="P7" s="95"/>
    </row>
    <row r="8" spans="1:16" ht="11.1" customHeight="1" x14ac:dyDescent="0.2">
      <c r="A8" s="69"/>
      <c r="B8" s="70">
        <v>2025</v>
      </c>
      <c r="C8" s="71">
        <v>0</v>
      </c>
      <c r="D8" s="93">
        <v>0</v>
      </c>
      <c r="E8" s="71">
        <v>0</v>
      </c>
      <c r="F8" s="71">
        <v>0</v>
      </c>
      <c r="G8" s="71"/>
      <c r="H8" s="71"/>
      <c r="I8" s="71"/>
      <c r="J8" s="71"/>
      <c r="K8" s="71"/>
      <c r="L8" s="71"/>
      <c r="M8" s="71"/>
      <c r="N8" s="71"/>
      <c r="O8" s="267"/>
      <c r="P8" s="95"/>
    </row>
    <row r="9" spans="1:16" ht="11.1" customHeight="1" x14ac:dyDescent="0.2">
      <c r="A9" s="69" t="s">
        <v>4</v>
      </c>
      <c r="B9" s="70">
        <v>2024</v>
      </c>
      <c r="C9" s="71">
        <v>0</v>
      </c>
      <c r="D9" s="93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67">
        <f t="shared" ref="O9" si="0">SUM(C9:N9)</f>
        <v>0</v>
      </c>
      <c r="P9" s="95"/>
    </row>
    <row r="10" spans="1:16" ht="11.1" customHeight="1" x14ac:dyDescent="0.2">
      <c r="A10" s="69"/>
      <c r="B10" s="70">
        <v>2025</v>
      </c>
      <c r="C10" s="71">
        <v>0</v>
      </c>
      <c r="D10" s="93">
        <v>0</v>
      </c>
      <c r="E10" s="71">
        <v>0</v>
      </c>
      <c r="F10" s="71">
        <v>0</v>
      </c>
      <c r="G10" s="71"/>
      <c r="H10" s="71"/>
      <c r="I10" s="71"/>
      <c r="J10" s="71"/>
      <c r="K10" s="71"/>
      <c r="L10" s="71"/>
      <c r="M10" s="71"/>
      <c r="N10" s="71"/>
      <c r="O10" s="267"/>
      <c r="P10" s="95"/>
    </row>
    <row r="11" spans="1:16" ht="11.1" customHeight="1" x14ac:dyDescent="0.2">
      <c r="A11" s="73" t="s">
        <v>32</v>
      </c>
      <c r="B11" s="70">
        <v>2024</v>
      </c>
      <c r="C11" s="71">
        <v>8.2860000000000014</v>
      </c>
      <c r="D11" s="93">
        <v>22.8371</v>
      </c>
      <c r="E11" s="71">
        <v>16.603999999999999</v>
      </c>
      <c r="F11" s="71">
        <v>3.6970000000000001</v>
      </c>
      <c r="G11" s="71">
        <v>0.86770000000000003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2.1429999999999998</v>
      </c>
      <c r="N11" s="71">
        <v>14.046099999999999</v>
      </c>
      <c r="O11" s="267">
        <f t="shared" ref="O11" si="1">SUM(C11:N11)</f>
        <v>68.480900000000005</v>
      </c>
      <c r="P11" s="95"/>
    </row>
    <row r="12" spans="1:16" ht="11.1" customHeight="1" x14ac:dyDescent="0.2">
      <c r="A12" s="73"/>
      <c r="B12" s="70">
        <v>2025</v>
      </c>
      <c r="C12" s="71">
        <v>8.448599999999999</v>
      </c>
      <c r="D12" s="93">
        <v>22.450999999999997</v>
      </c>
      <c r="E12" s="71">
        <v>16.278400000000001</v>
      </c>
      <c r="F12" s="71">
        <v>3.5711000000000004</v>
      </c>
      <c r="G12" s="71"/>
      <c r="H12" s="71"/>
      <c r="I12" s="71"/>
      <c r="J12" s="71"/>
      <c r="K12" s="71"/>
      <c r="L12" s="71"/>
      <c r="M12" s="71"/>
      <c r="N12" s="71"/>
      <c r="O12" s="267"/>
      <c r="P12" s="95"/>
    </row>
    <row r="13" spans="1:16" ht="11.1" customHeight="1" x14ac:dyDescent="0.2">
      <c r="A13" s="69" t="s">
        <v>19</v>
      </c>
      <c r="B13" s="70">
        <v>2024</v>
      </c>
      <c r="C13" s="71">
        <v>38.103589999999997</v>
      </c>
      <c r="D13" s="93">
        <v>35.571459999999995</v>
      </c>
      <c r="E13" s="71">
        <v>42.819959999999995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18.210359999999998</v>
      </c>
      <c r="O13" s="267">
        <f t="shared" ref="O13" si="2">SUM(C13:N13)</f>
        <v>134.70536999999999</v>
      </c>
      <c r="P13" s="95"/>
    </row>
    <row r="14" spans="1:16" ht="11.1" customHeight="1" x14ac:dyDescent="0.2">
      <c r="A14" s="69"/>
      <c r="B14" s="70">
        <v>2025</v>
      </c>
      <c r="C14" s="71">
        <v>35.737409999999997</v>
      </c>
      <c r="D14" s="93">
        <v>42.265919999999994</v>
      </c>
      <c r="E14" s="71">
        <v>53.751669999999997</v>
      </c>
      <c r="F14" s="71">
        <v>0</v>
      </c>
      <c r="G14" s="71"/>
      <c r="H14" s="71"/>
      <c r="I14" s="71"/>
      <c r="J14" s="71"/>
      <c r="K14" s="71"/>
      <c r="L14" s="71"/>
      <c r="M14" s="71"/>
      <c r="N14" s="71"/>
      <c r="O14" s="267"/>
      <c r="P14" s="95"/>
    </row>
    <row r="15" spans="1:16" ht="11.1" customHeight="1" x14ac:dyDescent="0.2">
      <c r="A15" s="69" t="s">
        <v>95</v>
      </c>
      <c r="B15" s="70">
        <v>2024</v>
      </c>
      <c r="C15" s="71">
        <v>5.7060000000000004</v>
      </c>
      <c r="D15" s="93">
        <v>6.1230000000000002</v>
      </c>
      <c r="E15" s="71">
        <v>21.428000000000001</v>
      </c>
      <c r="F15" s="71">
        <v>25.648</v>
      </c>
      <c r="G15" s="71">
        <v>24.045999999999999</v>
      </c>
      <c r="H15" s="71">
        <v>0.29409999999999997</v>
      </c>
      <c r="I15" s="71">
        <v>0</v>
      </c>
      <c r="J15" s="71">
        <v>0</v>
      </c>
      <c r="K15" s="71">
        <v>1.7958000000000001</v>
      </c>
      <c r="L15" s="71">
        <v>3.0788000000000002</v>
      </c>
      <c r="M15" s="71">
        <v>4.9829999999999997</v>
      </c>
      <c r="N15" s="71">
        <v>13.794</v>
      </c>
      <c r="O15" s="267">
        <f t="shared" ref="O15" si="3">SUM(C15:N15)</f>
        <v>106.8967</v>
      </c>
      <c r="P15" s="95"/>
    </row>
    <row r="16" spans="1:16" ht="11.1" customHeight="1" x14ac:dyDescent="0.2">
      <c r="A16" s="69"/>
      <c r="B16" s="70">
        <v>2025</v>
      </c>
      <c r="C16" s="71">
        <v>5.9127000000000001</v>
      </c>
      <c r="D16" s="93">
        <v>6.3070000000000004</v>
      </c>
      <c r="E16" s="71">
        <v>22.407</v>
      </c>
      <c r="F16" s="71">
        <v>23.646999999999998</v>
      </c>
      <c r="G16" s="71"/>
      <c r="H16" s="71"/>
      <c r="I16" s="71"/>
      <c r="J16" s="71"/>
      <c r="K16" s="71"/>
      <c r="L16" s="71"/>
      <c r="M16" s="71"/>
      <c r="N16" s="71"/>
      <c r="O16" s="267"/>
      <c r="P16" s="95"/>
    </row>
    <row r="17" spans="1:16" ht="11.1" customHeight="1" x14ac:dyDescent="0.2">
      <c r="A17" s="73" t="s">
        <v>0</v>
      </c>
      <c r="B17" s="70">
        <v>2024</v>
      </c>
      <c r="C17" s="71">
        <v>0</v>
      </c>
      <c r="D17" s="93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67">
        <f t="shared" ref="O17" si="4">SUM(C17:N17)</f>
        <v>0</v>
      </c>
      <c r="P17" s="95"/>
    </row>
    <row r="18" spans="1:16" ht="11.1" customHeight="1" x14ac:dyDescent="0.2">
      <c r="A18" s="73"/>
      <c r="B18" s="70">
        <v>2025</v>
      </c>
      <c r="C18" s="71">
        <v>0</v>
      </c>
      <c r="D18" s="93">
        <v>0</v>
      </c>
      <c r="E18" s="71">
        <v>0</v>
      </c>
      <c r="F18" s="71">
        <v>0</v>
      </c>
      <c r="G18" s="71"/>
      <c r="H18" s="71"/>
      <c r="I18" s="71"/>
      <c r="J18" s="71"/>
      <c r="K18" s="71"/>
      <c r="L18" s="71"/>
      <c r="M18" s="71"/>
      <c r="N18" s="71"/>
      <c r="O18" s="267"/>
      <c r="P18" s="95"/>
    </row>
    <row r="19" spans="1:16" ht="11.1" customHeight="1" x14ac:dyDescent="0.2">
      <c r="A19" s="74" t="s">
        <v>15</v>
      </c>
      <c r="B19" s="70">
        <v>2024</v>
      </c>
      <c r="C19" s="71">
        <v>0</v>
      </c>
      <c r="D19" s="93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67">
        <f t="shared" ref="O19" si="5">SUM(C19:N19)</f>
        <v>0</v>
      </c>
      <c r="P19" s="95"/>
    </row>
    <row r="20" spans="1:16" ht="11.1" customHeight="1" x14ac:dyDescent="0.2">
      <c r="A20" s="73"/>
      <c r="B20" s="70">
        <v>2025</v>
      </c>
      <c r="C20" s="71">
        <v>0</v>
      </c>
      <c r="D20" s="93">
        <v>0</v>
      </c>
      <c r="E20" s="71">
        <v>0</v>
      </c>
      <c r="F20" s="71">
        <v>0</v>
      </c>
      <c r="G20" s="71"/>
      <c r="H20" s="71"/>
      <c r="I20" s="71"/>
      <c r="J20" s="71"/>
      <c r="K20" s="71"/>
      <c r="L20" s="71"/>
      <c r="M20" s="71"/>
      <c r="N20" s="71"/>
      <c r="O20" s="267"/>
      <c r="P20" s="95"/>
    </row>
    <row r="21" spans="1:16" ht="11.1" customHeight="1" x14ac:dyDescent="0.2">
      <c r="A21" s="69" t="s">
        <v>33</v>
      </c>
      <c r="B21" s="70">
        <v>2024</v>
      </c>
      <c r="C21" s="71">
        <v>220.369</v>
      </c>
      <c r="D21" s="93">
        <v>64.028999999999996</v>
      </c>
      <c r="E21" s="71">
        <v>2.7469999999999999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175.66399999999999</v>
      </c>
      <c r="N21" s="71">
        <v>230.447</v>
      </c>
      <c r="O21" s="267">
        <f t="shared" ref="O21" si="6">SUM(C21:N21)</f>
        <v>693.25600000000009</v>
      </c>
      <c r="P21" s="95"/>
    </row>
    <row r="22" spans="1:16" ht="11.1" customHeight="1" x14ac:dyDescent="0.2">
      <c r="A22" s="69"/>
      <c r="B22" s="70">
        <v>2025</v>
      </c>
      <c r="C22" s="71">
        <v>225.40799999999999</v>
      </c>
      <c r="D22" s="93">
        <v>64.906999999999996</v>
      </c>
      <c r="E22" s="71">
        <v>2.8195999999999999</v>
      </c>
      <c r="F22" s="71">
        <v>0</v>
      </c>
      <c r="G22" s="71"/>
      <c r="H22" s="71"/>
      <c r="I22" s="71"/>
      <c r="J22" s="71"/>
      <c r="K22" s="71"/>
      <c r="L22" s="71"/>
      <c r="M22" s="71"/>
      <c r="N22" s="71"/>
      <c r="O22" s="267"/>
      <c r="P22" s="95"/>
    </row>
    <row r="23" spans="1:16" ht="11.1" customHeight="1" x14ac:dyDescent="0.2">
      <c r="A23" s="69" t="s">
        <v>18</v>
      </c>
      <c r="B23" s="70">
        <v>2024</v>
      </c>
      <c r="C23" s="71">
        <v>0</v>
      </c>
      <c r="D23" s="93">
        <v>14.256</v>
      </c>
      <c r="E23" s="71">
        <v>7.6539999999999999</v>
      </c>
      <c r="F23" s="71">
        <v>3.4279999999999999</v>
      </c>
      <c r="G23" s="71">
        <v>22.373999999999999</v>
      </c>
      <c r="H23" s="71">
        <v>32.404000000000003</v>
      </c>
      <c r="I23" s="71">
        <v>0</v>
      </c>
      <c r="J23" s="71">
        <v>0</v>
      </c>
      <c r="K23" s="71">
        <v>0.76100000000000001</v>
      </c>
      <c r="L23" s="71">
        <v>0.64080000000000004</v>
      </c>
      <c r="M23" s="71">
        <v>0.32600000000000001</v>
      </c>
      <c r="N23" s="71">
        <v>8.6050000000000004</v>
      </c>
      <c r="O23" s="267">
        <f t="shared" ref="O23" si="7">SUM(C23:N23)</f>
        <v>90.448800000000006</v>
      </c>
      <c r="P23" s="95"/>
    </row>
    <row r="24" spans="1:16" ht="11.1" customHeight="1" x14ac:dyDescent="0.2">
      <c r="A24" s="69"/>
      <c r="B24" s="70">
        <v>2025</v>
      </c>
      <c r="C24" s="71">
        <v>0</v>
      </c>
      <c r="D24" s="93">
        <v>14.3811</v>
      </c>
      <c r="E24" s="71">
        <v>7.8639999999999999</v>
      </c>
      <c r="F24" s="71">
        <v>3.508</v>
      </c>
      <c r="G24" s="71"/>
      <c r="H24" s="71"/>
      <c r="I24" s="71"/>
      <c r="J24" s="71"/>
      <c r="K24" s="71"/>
      <c r="L24" s="71"/>
      <c r="M24" s="71"/>
      <c r="N24" s="71"/>
      <c r="O24" s="267"/>
      <c r="P24" s="95"/>
    </row>
    <row r="25" spans="1:16" ht="11.1" customHeight="1" x14ac:dyDescent="0.2">
      <c r="A25" s="69" t="s">
        <v>40</v>
      </c>
      <c r="B25" s="70">
        <v>2024</v>
      </c>
      <c r="C25" s="71">
        <v>0.28471999999999997</v>
      </c>
      <c r="D25" s="93">
        <v>0.85730400000000007</v>
      </c>
      <c r="E25" s="71">
        <v>0.60030079999999997</v>
      </c>
      <c r="F25" s="71">
        <v>0.2089152</v>
      </c>
      <c r="G25" s="71">
        <v>1.0641456</v>
      </c>
      <c r="H25" s="71">
        <v>0.91872799999999999</v>
      </c>
      <c r="I25" s="71">
        <v>0.30552000000000001</v>
      </c>
      <c r="J25" s="71">
        <v>0.15909999999999999</v>
      </c>
      <c r="K25" s="71">
        <v>0.22914080000000001</v>
      </c>
      <c r="L25" s="71">
        <v>2.0124</v>
      </c>
      <c r="M25" s="71">
        <v>4.6060812000000011</v>
      </c>
      <c r="N25" s="71">
        <v>1.2427600000000001</v>
      </c>
      <c r="O25" s="267">
        <f t="shared" ref="O25" si="8">SUM(C25:N25)</f>
        <v>12.489115600000002</v>
      </c>
      <c r="P25" s="95"/>
    </row>
    <row r="26" spans="1:16" ht="11.1" customHeight="1" x14ac:dyDescent="0.2">
      <c r="A26" s="69"/>
      <c r="B26" s="70">
        <v>2025</v>
      </c>
      <c r="C26" s="71">
        <v>0.35484199999999999</v>
      </c>
      <c r="D26" s="93">
        <v>0.85730400000000007</v>
      </c>
      <c r="E26" s="71">
        <v>0.7806632</v>
      </c>
      <c r="F26" s="71">
        <v>5.7851690400000004</v>
      </c>
      <c r="G26" s="71"/>
      <c r="H26" s="71"/>
      <c r="I26" s="71"/>
      <c r="J26" s="71"/>
      <c r="K26" s="71"/>
      <c r="L26" s="71"/>
      <c r="M26" s="71"/>
      <c r="N26" s="71"/>
      <c r="O26" s="267"/>
      <c r="P26" s="95"/>
    </row>
    <row r="27" spans="1:16" ht="11.1" customHeight="1" x14ac:dyDescent="0.2">
      <c r="A27" s="69" t="s">
        <v>39</v>
      </c>
      <c r="B27" s="70">
        <v>2024</v>
      </c>
      <c r="C27" s="71">
        <v>0</v>
      </c>
      <c r="D27" s="93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67">
        <f t="shared" ref="O27" si="9">SUM(C27:N27)</f>
        <v>0</v>
      </c>
      <c r="P27" s="95"/>
    </row>
    <row r="28" spans="1:16" ht="11.1" customHeight="1" x14ac:dyDescent="0.2">
      <c r="A28" s="69"/>
      <c r="B28" s="70">
        <v>2025</v>
      </c>
      <c r="C28" s="71">
        <v>0</v>
      </c>
      <c r="D28" s="93">
        <v>0</v>
      </c>
      <c r="E28" s="71">
        <v>0</v>
      </c>
      <c r="F28" s="71">
        <v>0</v>
      </c>
      <c r="G28" s="71"/>
      <c r="H28" s="71"/>
      <c r="I28" s="71"/>
      <c r="J28" s="71"/>
      <c r="K28" s="71"/>
      <c r="L28" s="71"/>
      <c r="M28" s="71"/>
      <c r="N28" s="71"/>
      <c r="O28" s="267"/>
      <c r="P28" s="95"/>
    </row>
    <row r="29" spans="1:16" ht="11.1" customHeight="1" x14ac:dyDescent="0.2">
      <c r="A29" s="69" t="s">
        <v>17</v>
      </c>
      <c r="B29" s="70">
        <v>2024</v>
      </c>
      <c r="C29" s="71">
        <v>0</v>
      </c>
      <c r="D29" s="93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20.887516000000002</v>
      </c>
      <c r="L29" s="71">
        <v>85.606567200000015</v>
      </c>
      <c r="M29" s="71">
        <v>100.93175359999999</v>
      </c>
      <c r="N29" s="71">
        <v>11.751415200000002</v>
      </c>
      <c r="O29" s="267">
        <f t="shared" ref="O29" si="10">SUM(C29:N29)</f>
        <v>219.17725200000001</v>
      </c>
      <c r="P29" s="95"/>
    </row>
    <row r="30" spans="1:16" ht="11.1" customHeight="1" x14ac:dyDescent="0.2">
      <c r="A30" s="69"/>
      <c r="B30" s="70">
        <v>2025</v>
      </c>
      <c r="C30" s="71">
        <v>0</v>
      </c>
      <c r="D30" s="93">
        <v>0</v>
      </c>
      <c r="E30" s="71">
        <v>0</v>
      </c>
      <c r="F30" s="71">
        <v>0</v>
      </c>
      <c r="G30" s="71"/>
      <c r="H30" s="71"/>
      <c r="I30" s="71"/>
      <c r="J30" s="71"/>
      <c r="K30" s="71"/>
      <c r="L30" s="71"/>
      <c r="M30" s="71"/>
      <c r="N30" s="71"/>
      <c r="O30" s="267"/>
      <c r="P30" s="95"/>
    </row>
    <row r="31" spans="1:16" ht="11.1" customHeight="1" x14ac:dyDescent="0.2">
      <c r="A31" s="69" t="s">
        <v>31</v>
      </c>
      <c r="B31" s="70">
        <v>2024</v>
      </c>
      <c r="C31" s="71">
        <v>0</v>
      </c>
      <c r="D31" s="93">
        <v>0</v>
      </c>
      <c r="E31" s="71">
        <v>0</v>
      </c>
      <c r="F31" s="71">
        <v>0.192</v>
      </c>
      <c r="G31" s="71">
        <v>3.0640179999999999</v>
      </c>
      <c r="H31" s="71">
        <v>3.2644489999999995</v>
      </c>
      <c r="I31" s="71">
        <v>0.70365519999999993</v>
      </c>
      <c r="J31" s="71">
        <v>3.0780000000000002E-2</v>
      </c>
      <c r="K31" s="71">
        <v>0</v>
      </c>
      <c r="L31" s="71">
        <v>0.74303359999999996</v>
      </c>
      <c r="M31" s="71">
        <v>3.0371975000000004</v>
      </c>
      <c r="N31" s="71">
        <v>2.6294499999999998</v>
      </c>
      <c r="O31" s="267">
        <f t="shared" ref="O31" si="11">SUM(C31:N31)</f>
        <v>13.664583300000002</v>
      </c>
      <c r="P31" s="95"/>
    </row>
    <row r="32" spans="1:16" ht="11.1" customHeight="1" x14ac:dyDescent="0.2">
      <c r="A32" s="69"/>
      <c r="B32" s="70">
        <v>2025</v>
      </c>
      <c r="C32" s="71">
        <v>0</v>
      </c>
      <c r="D32" s="93">
        <v>0</v>
      </c>
      <c r="E32" s="71">
        <v>0</v>
      </c>
      <c r="F32" s="71">
        <v>0.18840000000000001</v>
      </c>
      <c r="G32" s="71"/>
      <c r="H32" s="71"/>
      <c r="I32" s="71"/>
      <c r="J32" s="71"/>
      <c r="K32" s="71"/>
      <c r="L32" s="71"/>
      <c r="M32" s="71"/>
      <c r="N32" s="71"/>
      <c r="O32" s="267"/>
      <c r="P32" s="95"/>
    </row>
    <row r="33" spans="1:16" ht="11.1" customHeight="1" x14ac:dyDescent="0.2">
      <c r="A33" s="69" t="s">
        <v>96</v>
      </c>
      <c r="B33" s="70">
        <v>2024</v>
      </c>
      <c r="C33" s="71">
        <v>0</v>
      </c>
      <c r="D33" s="93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67">
        <f t="shared" ref="O33" si="12">SUM(C33:N33)</f>
        <v>0</v>
      </c>
      <c r="P33" s="95"/>
    </row>
    <row r="34" spans="1:16" ht="11.1" customHeight="1" x14ac:dyDescent="0.2">
      <c r="A34" s="69"/>
      <c r="B34" s="70">
        <v>2025</v>
      </c>
      <c r="C34" s="71">
        <v>0</v>
      </c>
      <c r="D34" s="93">
        <v>0</v>
      </c>
      <c r="E34" s="71">
        <v>0</v>
      </c>
      <c r="F34" s="71">
        <v>0</v>
      </c>
      <c r="G34" s="71"/>
      <c r="H34" s="71"/>
      <c r="I34" s="71"/>
      <c r="J34" s="71"/>
      <c r="K34" s="71"/>
      <c r="L34" s="71"/>
      <c r="M34" s="71"/>
      <c r="N34" s="71"/>
      <c r="O34" s="267"/>
      <c r="P34" s="95"/>
    </row>
    <row r="35" spans="1:16" ht="11.1" customHeight="1" x14ac:dyDescent="0.2">
      <c r="A35" s="69" t="s">
        <v>16</v>
      </c>
      <c r="B35" s="70">
        <v>2024</v>
      </c>
      <c r="C35" s="71">
        <v>0</v>
      </c>
      <c r="D35" s="93">
        <v>0</v>
      </c>
      <c r="E35" s="71">
        <v>0</v>
      </c>
      <c r="F35" s="71">
        <v>8.63504</v>
      </c>
      <c r="G35" s="71">
        <v>9.0457999999999998</v>
      </c>
      <c r="H35" s="71">
        <v>3.3172543999999999</v>
      </c>
      <c r="I35" s="71">
        <v>3.0293999999999999</v>
      </c>
      <c r="J35" s="71">
        <v>0.41670000000000001</v>
      </c>
      <c r="K35" s="71">
        <v>0</v>
      </c>
      <c r="L35" s="71">
        <v>0</v>
      </c>
      <c r="M35" s="71">
        <v>0</v>
      </c>
      <c r="N35" s="71">
        <v>0</v>
      </c>
      <c r="O35" s="267">
        <f t="shared" ref="O35" si="13">SUM(C35:N35)</f>
        <v>24.444194399999997</v>
      </c>
      <c r="P35" s="95"/>
    </row>
    <row r="36" spans="1:16" ht="11.1" customHeight="1" x14ac:dyDescent="0.2">
      <c r="A36" s="69"/>
      <c r="B36" s="70">
        <v>2025</v>
      </c>
      <c r="C36" s="71">
        <v>0</v>
      </c>
      <c r="D36" s="93">
        <v>0</v>
      </c>
      <c r="E36" s="71">
        <v>0</v>
      </c>
      <c r="F36" s="71">
        <v>7.0446099999999996</v>
      </c>
      <c r="G36" s="71"/>
      <c r="H36" s="71"/>
      <c r="I36" s="71"/>
      <c r="J36" s="71"/>
      <c r="K36" s="71"/>
      <c r="L36" s="71"/>
      <c r="M36" s="71"/>
      <c r="N36" s="71"/>
      <c r="O36" s="267"/>
      <c r="P36" s="95"/>
    </row>
    <row r="37" spans="1:16" ht="11.1" customHeight="1" x14ac:dyDescent="0.2">
      <c r="A37" s="69" t="s">
        <v>10</v>
      </c>
      <c r="B37" s="70">
        <v>2024</v>
      </c>
      <c r="C37" s="71">
        <v>0</v>
      </c>
      <c r="D37" s="93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67">
        <f t="shared" ref="O37" si="14">SUM(C37:N37)</f>
        <v>0</v>
      </c>
      <c r="P37" s="95"/>
    </row>
    <row r="38" spans="1:16" ht="11.1" customHeight="1" x14ac:dyDescent="0.2">
      <c r="A38" s="69"/>
      <c r="B38" s="70">
        <v>2025</v>
      </c>
      <c r="C38" s="71">
        <v>0</v>
      </c>
      <c r="D38" s="93">
        <v>0</v>
      </c>
      <c r="E38" s="71">
        <v>0</v>
      </c>
      <c r="F38" s="71">
        <v>0</v>
      </c>
      <c r="G38" s="71"/>
      <c r="H38" s="71"/>
      <c r="I38" s="71"/>
      <c r="J38" s="71"/>
      <c r="K38" s="71"/>
      <c r="L38" s="71"/>
      <c r="M38" s="71"/>
      <c r="N38" s="71"/>
      <c r="O38" s="267"/>
      <c r="P38" s="95"/>
    </row>
    <row r="39" spans="1:16" ht="11.1" customHeight="1" x14ac:dyDescent="0.2">
      <c r="A39" s="69" t="s">
        <v>62</v>
      </c>
      <c r="B39" s="70">
        <v>2024</v>
      </c>
      <c r="C39" s="71">
        <v>0</v>
      </c>
      <c r="D39" s="93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67">
        <f t="shared" ref="O39" si="15">SUM(C39:N39)</f>
        <v>0</v>
      </c>
      <c r="P39" s="95"/>
    </row>
    <row r="40" spans="1:16" ht="11.1" customHeight="1" x14ac:dyDescent="0.2">
      <c r="A40" s="69"/>
      <c r="B40" s="70">
        <v>2025</v>
      </c>
      <c r="C40" s="71">
        <v>0</v>
      </c>
      <c r="D40" s="93">
        <v>0</v>
      </c>
      <c r="E40" s="71">
        <v>0</v>
      </c>
      <c r="F40" s="71">
        <v>0</v>
      </c>
      <c r="G40" s="71"/>
      <c r="H40" s="71"/>
      <c r="I40" s="71"/>
      <c r="J40" s="71"/>
      <c r="K40" s="71"/>
      <c r="L40" s="71"/>
      <c r="M40" s="71"/>
      <c r="N40" s="71"/>
      <c r="O40" s="267"/>
      <c r="P40" s="95"/>
    </row>
    <row r="41" spans="1:16" ht="11.1" customHeight="1" x14ac:dyDescent="0.2">
      <c r="A41" s="69" t="s">
        <v>63</v>
      </c>
      <c r="B41" s="70">
        <v>2024</v>
      </c>
      <c r="C41" s="71">
        <v>0</v>
      </c>
      <c r="D41" s="93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67">
        <f t="shared" ref="O41" si="16">SUM(C41:N41)</f>
        <v>0</v>
      </c>
      <c r="P41" s="95"/>
    </row>
    <row r="42" spans="1:16" ht="11.1" customHeight="1" x14ac:dyDescent="0.2">
      <c r="A42" s="69"/>
      <c r="B42" s="70">
        <v>2025</v>
      </c>
      <c r="C42" s="71">
        <v>0</v>
      </c>
      <c r="D42" s="93">
        <v>0</v>
      </c>
      <c r="E42" s="71">
        <v>0</v>
      </c>
      <c r="F42" s="71">
        <v>0</v>
      </c>
      <c r="G42" s="71"/>
      <c r="H42" s="71"/>
      <c r="I42" s="71"/>
      <c r="J42" s="71"/>
      <c r="K42" s="71"/>
      <c r="L42" s="71"/>
      <c r="M42" s="71"/>
      <c r="N42" s="71"/>
      <c r="O42" s="267"/>
      <c r="P42" s="95"/>
    </row>
    <row r="43" spans="1:16" ht="11.1" customHeight="1" x14ac:dyDescent="0.2">
      <c r="A43" s="69" t="s">
        <v>20</v>
      </c>
      <c r="B43" s="70">
        <v>2024</v>
      </c>
      <c r="C43" s="71">
        <v>3.0255100000000001</v>
      </c>
      <c r="D43" s="93">
        <v>0.12404999999999999</v>
      </c>
      <c r="E43" s="71">
        <v>2.14628182</v>
      </c>
      <c r="F43" s="71">
        <v>2.7826274</v>
      </c>
      <c r="G43" s="71">
        <v>0</v>
      </c>
      <c r="H43" s="71">
        <v>0</v>
      </c>
      <c r="I43" s="71">
        <v>0</v>
      </c>
      <c r="J43" s="71">
        <v>0</v>
      </c>
      <c r="K43" s="71">
        <v>3.0640000000000001</v>
      </c>
      <c r="L43" s="71">
        <v>1.86425</v>
      </c>
      <c r="M43" s="71">
        <v>26.116399999999999</v>
      </c>
      <c r="N43" s="71">
        <v>19.0687</v>
      </c>
      <c r="O43" s="267">
        <f t="shared" ref="O43" si="17">SUM(C43:N43)</f>
        <v>58.191819219999999</v>
      </c>
      <c r="P43" s="95"/>
    </row>
    <row r="44" spans="1:16" ht="11.1" customHeight="1" x14ac:dyDescent="0.2">
      <c r="A44" s="69"/>
      <c r="B44" s="70">
        <v>2025</v>
      </c>
      <c r="C44" s="71">
        <v>4.2550999999999997</v>
      </c>
      <c r="D44" s="93">
        <v>0.14000000000000001</v>
      </c>
      <c r="E44" s="71">
        <v>2.7282000000000002</v>
      </c>
      <c r="F44" s="71">
        <v>2.0647000000000002</v>
      </c>
      <c r="G44" s="71"/>
      <c r="H44" s="71"/>
      <c r="I44" s="71"/>
      <c r="J44" s="71"/>
      <c r="K44" s="71"/>
      <c r="L44" s="71"/>
      <c r="M44" s="71"/>
      <c r="N44" s="71"/>
      <c r="O44" s="267"/>
      <c r="P44" s="95"/>
    </row>
    <row r="45" spans="1:16" ht="11.1" customHeight="1" x14ac:dyDescent="0.2">
      <c r="A45" s="69" t="s">
        <v>41</v>
      </c>
      <c r="B45" s="70">
        <v>2024</v>
      </c>
      <c r="C45" s="71">
        <v>2.1803181405405332</v>
      </c>
      <c r="D45" s="93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41.1218</v>
      </c>
      <c r="M45" s="71">
        <v>162.12368000000001</v>
      </c>
      <c r="N45" s="71">
        <v>102.17495</v>
      </c>
      <c r="O45" s="267">
        <f t="shared" ref="O45" si="18">SUM(C45:N45)</f>
        <v>307.60074814054053</v>
      </c>
      <c r="P45" s="95"/>
    </row>
    <row r="46" spans="1:16" ht="11.1" customHeight="1" x14ac:dyDescent="0.2">
      <c r="A46" s="69"/>
      <c r="B46" s="70">
        <v>2025</v>
      </c>
      <c r="C46" s="71">
        <v>3.1122000000000001</v>
      </c>
      <c r="D46" s="93">
        <v>0</v>
      </c>
      <c r="E46" s="71">
        <v>0</v>
      </c>
      <c r="F46" s="71">
        <v>0</v>
      </c>
      <c r="G46" s="71"/>
      <c r="H46" s="71"/>
      <c r="I46" s="71"/>
      <c r="J46" s="71"/>
      <c r="K46" s="71"/>
      <c r="L46" s="71"/>
      <c r="M46" s="71"/>
      <c r="N46" s="71"/>
      <c r="O46" s="267"/>
      <c r="P46" s="95"/>
    </row>
    <row r="47" spans="1:16" ht="11.1" customHeight="1" x14ac:dyDescent="0.2">
      <c r="A47" s="69" t="s">
        <v>30</v>
      </c>
      <c r="B47" s="70">
        <v>2024</v>
      </c>
      <c r="C47" s="71">
        <v>0</v>
      </c>
      <c r="D47" s="93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67">
        <f t="shared" ref="O47" si="19">SUM(C47:N47)</f>
        <v>0</v>
      </c>
      <c r="P47" s="95"/>
    </row>
    <row r="48" spans="1:16" ht="11.1" customHeight="1" x14ac:dyDescent="0.2">
      <c r="A48" s="69"/>
      <c r="B48" s="70">
        <v>2025</v>
      </c>
      <c r="C48" s="71">
        <v>0</v>
      </c>
      <c r="D48" s="93">
        <v>0</v>
      </c>
      <c r="E48" s="71">
        <v>0</v>
      </c>
      <c r="F48" s="71">
        <v>0</v>
      </c>
      <c r="G48" s="71"/>
      <c r="H48" s="71"/>
      <c r="I48" s="71"/>
      <c r="J48" s="71"/>
      <c r="K48" s="71"/>
      <c r="L48" s="71"/>
      <c r="M48" s="71"/>
      <c r="N48" s="71"/>
      <c r="O48" s="267"/>
      <c r="P48" s="95"/>
    </row>
    <row r="49" spans="1:16" ht="11.1" customHeight="1" x14ac:dyDescent="0.2">
      <c r="A49" s="69" t="s">
        <v>34</v>
      </c>
      <c r="B49" s="70">
        <v>2024</v>
      </c>
      <c r="C49" s="71">
        <v>148.40799999999999</v>
      </c>
      <c r="D49" s="93">
        <v>478.089</v>
      </c>
      <c r="E49" s="71">
        <v>500.19350000000003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1342.8274999999996</v>
      </c>
      <c r="N49" s="71">
        <v>284.64500000000004</v>
      </c>
      <c r="O49" s="267">
        <f t="shared" ref="O49" si="20">SUM(C49:N49)</f>
        <v>2754.1629999999996</v>
      </c>
      <c r="P49" s="95"/>
    </row>
    <row r="50" spans="1:16" ht="11.1" customHeight="1" x14ac:dyDescent="0.2">
      <c r="A50" s="69"/>
      <c r="B50" s="70">
        <v>2025</v>
      </c>
      <c r="C50" s="71">
        <v>147.86149999999998</v>
      </c>
      <c r="D50" s="93">
        <v>532.52800000000002</v>
      </c>
      <c r="E50" s="71">
        <v>526.07500000000005</v>
      </c>
      <c r="F50" s="71">
        <v>0</v>
      </c>
      <c r="G50" s="71"/>
      <c r="H50" s="71"/>
      <c r="I50" s="71"/>
      <c r="J50" s="71"/>
      <c r="K50" s="71"/>
      <c r="L50" s="71"/>
      <c r="M50" s="71"/>
      <c r="N50" s="71"/>
      <c r="O50" s="267"/>
      <c r="P50" s="95"/>
    </row>
    <row r="51" spans="1:16" ht="11.1" customHeight="1" x14ac:dyDescent="0.2">
      <c r="A51" s="69" t="s">
        <v>35</v>
      </c>
      <c r="B51" s="70">
        <v>2024</v>
      </c>
      <c r="C51" s="71">
        <v>0</v>
      </c>
      <c r="D51" s="93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67">
        <f t="shared" ref="O51" si="21">SUM(C51:N51)</f>
        <v>0</v>
      </c>
      <c r="P51" s="95"/>
    </row>
    <row r="52" spans="1:16" ht="11.1" customHeight="1" x14ac:dyDescent="0.2">
      <c r="A52" s="69"/>
      <c r="B52" s="70">
        <v>2025</v>
      </c>
      <c r="C52" s="71">
        <v>0</v>
      </c>
      <c r="D52" s="93">
        <v>0</v>
      </c>
      <c r="E52" s="71">
        <v>0</v>
      </c>
      <c r="F52" s="71">
        <v>0</v>
      </c>
      <c r="G52" s="71"/>
      <c r="H52" s="71"/>
      <c r="I52" s="71"/>
      <c r="J52" s="71"/>
      <c r="K52" s="71"/>
      <c r="L52" s="71"/>
      <c r="M52" s="71"/>
      <c r="N52" s="71"/>
      <c r="O52" s="267"/>
      <c r="P52" s="95"/>
    </row>
    <row r="53" spans="1:16" ht="11.1" customHeight="1" x14ac:dyDescent="0.2">
      <c r="A53" s="69" t="s">
        <v>21</v>
      </c>
      <c r="B53" s="70">
        <v>2024</v>
      </c>
      <c r="C53" s="71">
        <v>0</v>
      </c>
      <c r="D53" s="93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93.38</v>
      </c>
      <c r="M53" s="71">
        <v>38.328042000000003</v>
      </c>
      <c r="N53" s="71">
        <v>0</v>
      </c>
      <c r="O53" s="267">
        <f t="shared" ref="O53" si="22">SUM(C53:N53)</f>
        <v>131.70804200000001</v>
      </c>
      <c r="P53" s="95"/>
    </row>
    <row r="54" spans="1:16" ht="11.1" customHeight="1" x14ac:dyDescent="0.2">
      <c r="A54" s="69"/>
      <c r="B54" s="70">
        <v>2025</v>
      </c>
      <c r="C54" s="71">
        <v>0</v>
      </c>
      <c r="D54" s="93">
        <v>0</v>
      </c>
      <c r="E54" s="71">
        <v>0</v>
      </c>
      <c r="F54" s="71">
        <v>0</v>
      </c>
      <c r="G54" s="71"/>
      <c r="H54" s="71"/>
      <c r="I54" s="71"/>
      <c r="J54" s="71"/>
      <c r="K54" s="71"/>
      <c r="L54" s="71"/>
      <c r="M54" s="71"/>
      <c r="N54" s="71"/>
      <c r="O54" s="267"/>
      <c r="P54" s="95"/>
    </row>
    <row r="55" spans="1:16" ht="11.1" customHeight="1" x14ac:dyDescent="0.2">
      <c r="A55" s="76" t="s">
        <v>29</v>
      </c>
      <c r="B55" s="70">
        <v>2024</v>
      </c>
      <c r="C55" s="71">
        <v>0</v>
      </c>
      <c r="D55" s="93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67">
        <f t="shared" ref="O55" si="23">SUM(C55:N55)</f>
        <v>0</v>
      </c>
      <c r="P55" s="95"/>
    </row>
    <row r="56" spans="1:16" ht="11.1" customHeight="1" x14ac:dyDescent="0.2">
      <c r="A56" s="76"/>
      <c r="B56" s="70">
        <v>2025</v>
      </c>
      <c r="C56" s="71">
        <v>0</v>
      </c>
      <c r="D56" s="93">
        <v>0</v>
      </c>
      <c r="E56" s="71">
        <v>0</v>
      </c>
      <c r="F56" s="71">
        <v>0</v>
      </c>
      <c r="G56" s="71"/>
      <c r="H56" s="71"/>
      <c r="I56" s="71"/>
      <c r="J56" s="71"/>
      <c r="K56" s="71"/>
      <c r="L56" s="71"/>
      <c r="M56" s="71"/>
      <c r="N56" s="71"/>
      <c r="O56" s="267"/>
      <c r="P56" s="95"/>
    </row>
    <row r="57" spans="1:16" ht="11.1" customHeight="1" x14ac:dyDescent="0.2">
      <c r="A57" s="69" t="s">
        <v>97</v>
      </c>
      <c r="B57" s="70">
        <v>2024</v>
      </c>
      <c r="C57" s="71">
        <v>0</v>
      </c>
      <c r="D57" s="93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67">
        <f t="shared" ref="O57" si="24">SUM(C57:N57)</f>
        <v>0</v>
      </c>
      <c r="P57" s="95"/>
    </row>
    <row r="58" spans="1:16" ht="11.1" customHeight="1" x14ac:dyDescent="0.2">
      <c r="A58" s="77"/>
      <c r="B58" s="78">
        <v>2025</v>
      </c>
      <c r="C58" s="97">
        <v>0</v>
      </c>
      <c r="D58" s="106">
        <v>0</v>
      </c>
      <c r="E58" s="71">
        <v>0</v>
      </c>
      <c r="F58" s="106">
        <v>0</v>
      </c>
      <c r="G58" s="106"/>
      <c r="H58" s="106"/>
      <c r="I58" s="106"/>
      <c r="J58" s="106"/>
      <c r="K58" s="106"/>
      <c r="L58" s="106"/>
      <c r="M58" s="106"/>
      <c r="N58" s="106"/>
      <c r="O58" s="267"/>
      <c r="P58" s="95"/>
    </row>
    <row r="59" spans="1:16" ht="9" customHeight="1" x14ac:dyDescent="0.2">
      <c r="A59" s="4" t="s">
        <v>150</v>
      </c>
      <c r="B59" s="85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219" t="s">
        <v>171</v>
      </c>
      <c r="B60" s="88"/>
      <c r="C60" s="88"/>
      <c r="D60" s="88"/>
      <c r="E60" s="88"/>
      <c r="F60" s="88"/>
      <c r="G60" s="88"/>
      <c r="H60" s="88"/>
      <c r="I60" s="102"/>
      <c r="J60" s="102"/>
      <c r="K60" s="102"/>
      <c r="L60" s="102"/>
      <c r="M60" s="102"/>
      <c r="N60" s="102"/>
      <c r="O60" s="102"/>
      <c r="P60" s="102"/>
    </row>
    <row r="61" spans="1:16" ht="9" customHeight="1" x14ac:dyDescent="0.3">
      <c r="A61" s="160" t="s">
        <v>185</v>
      </c>
      <c r="B61" s="89"/>
      <c r="C61" s="88"/>
      <c r="D61" s="88"/>
      <c r="E61" s="88"/>
      <c r="F61" s="88"/>
      <c r="G61" s="88"/>
      <c r="H61" s="88"/>
      <c r="I61" s="102"/>
      <c r="J61" s="102"/>
      <c r="K61" s="102"/>
      <c r="L61" s="102"/>
      <c r="M61" s="102"/>
      <c r="N61" s="102"/>
      <c r="O61" s="102"/>
      <c r="P61" s="102"/>
    </row>
    <row r="62" spans="1:16" ht="9" customHeight="1" x14ac:dyDescent="0.3">
      <c r="A62" s="195" t="s">
        <v>186</v>
      </c>
      <c r="B62" s="91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9" customHeight="1" x14ac:dyDescent="0.3">
      <c r="A63" s="207"/>
      <c r="B63" s="92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</row>
    <row r="64" spans="1:16" ht="16.5" x14ac:dyDescent="0.3">
      <c r="A64" s="104"/>
      <c r="B64" s="92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  <row r="65" spans="1:16" ht="16.5" x14ac:dyDescent="0.3">
      <c r="A65" s="104"/>
      <c r="B65" s="92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</row>
    <row r="66" spans="1:16" ht="12.75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F14849:SF15361 L59:L61 ALX14849:ALX15361 P5:P10 EGJ5121 P62:P66 EQF5889:EQF15361 EGJ1025:EGJ4865 EQF5121 EGJ5377 P23 P11:P20 P21 P24:P37 O59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P65"/>
  <sheetViews>
    <sheetView showGridLines="0" topLeftCell="A43" zoomScaleNormal="100" workbookViewId="0">
      <selection activeCell="E16" sqref="E16"/>
    </sheetView>
  </sheetViews>
  <sheetFormatPr baseColWidth="10" defaultColWidth="5.5546875" defaultRowHeight="14.1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5.5546875" style="31"/>
  </cols>
  <sheetData>
    <row r="1" spans="1:16" ht="20.25" customHeight="1" x14ac:dyDescent="0.25">
      <c r="A1" s="29" t="s">
        <v>208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.1" customHeight="1" x14ac:dyDescent="0.2">
      <c r="A2" s="32" t="s">
        <v>38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68"/>
    </row>
    <row r="5" spans="1:16" ht="12.95" customHeight="1" x14ac:dyDescent="0.2">
      <c r="A5" s="355" t="s">
        <v>25</v>
      </c>
      <c r="B5" s="265">
        <v>2024</v>
      </c>
      <c r="C5" s="271">
        <v>36.064759999999993</v>
      </c>
      <c r="D5" s="266">
        <v>110.94144</v>
      </c>
      <c r="E5" s="266">
        <v>104.76349999999998</v>
      </c>
      <c r="F5" s="266">
        <v>9.9406279999999985</v>
      </c>
      <c r="G5" s="266">
        <v>5.7962999999999996</v>
      </c>
      <c r="H5" s="266">
        <v>2.7265535999999999</v>
      </c>
      <c r="I5" s="266">
        <v>0.16059999999999999</v>
      </c>
      <c r="J5" s="266">
        <v>0</v>
      </c>
      <c r="K5" s="266">
        <v>6.829288</v>
      </c>
      <c r="L5" s="266">
        <v>52.046274799999999</v>
      </c>
      <c r="M5" s="266">
        <v>317.3992528</v>
      </c>
      <c r="N5" s="266">
        <v>65.741426399999995</v>
      </c>
      <c r="O5" s="315">
        <f>SUM(C5:N5)</f>
        <v>712.41002359999993</v>
      </c>
      <c r="P5" s="30"/>
    </row>
    <row r="6" spans="1:16" ht="12.95" customHeight="1" x14ac:dyDescent="0.2">
      <c r="A6" s="356"/>
      <c r="B6" s="268" t="s">
        <v>190</v>
      </c>
      <c r="C6" s="272">
        <v>35.429369999999999</v>
      </c>
      <c r="D6" s="269">
        <v>116.91628999999999</v>
      </c>
      <c r="E6" s="269">
        <v>109.53061</v>
      </c>
      <c r="F6" s="269">
        <v>9.8670000000000009</v>
      </c>
      <c r="G6" s="269"/>
      <c r="H6" s="269"/>
      <c r="I6" s="269"/>
      <c r="J6" s="269"/>
      <c r="K6" s="269"/>
      <c r="L6" s="269"/>
      <c r="M6" s="269"/>
      <c r="N6" s="269"/>
      <c r="O6" s="270"/>
      <c r="P6" s="30"/>
    </row>
    <row r="7" spans="1:16" ht="11.1" customHeight="1" x14ac:dyDescent="0.2">
      <c r="A7" s="69" t="s">
        <v>3</v>
      </c>
      <c r="B7" s="70">
        <v>2024</v>
      </c>
      <c r="C7" s="209">
        <v>0</v>
      </c>
      <c r="D7" s="209">
        <v>0</v>
      </c>
      <c r="E7" s="209">
        <v>0</v>
      </c>
      <c r="F7" s="209">
        <v>0</v>
      </c>
      <c r="G7" s="209">
        <v>0</v>
      </c>
      <c r="H7" s="209">
        <v>0</v>
      </c>
      <c r="I7" s="209">
        <v>0</v>
      </c>
      <c r="J7" s="209">
        <v>0</v>
      </c>
      <c r="K7" s="209">
        <v>0</v>
      </c>
      <c r="L7" s="209">
        <v>0</v>
      </c>
      <c r="M7" s="209">
        <v>0</v>
      </c>
      <c r="N7" s="209">
        <v>0</v>
      </c>
      <c r="O7" s="267">
        <f>SUM(C7:N7)</f>
        <v>0</v>
      </c>
      <c r="P7" s="30"/>
    </row>
    <row r="8" spans="1:16" ht="11.1" customHeight="1" x14ac:dyDescent="0.2">
      <c r="A8" s="69"/>
      <c r="B8" s="70">
        <v>2025</v>
      </c>
      <c r="C8" s="209">
        <v>0</v>
      </c>
      <c r="D8" s="209">
        <v>0</v>
      </c>
      <c r="E8" s="209">
        <v>0</v>
      </c>
      <c r="F8" s="209">
        <v>0</v>
      </c>
      <c r="G8" s="209"/>
      <c r="H8" s="209"/>
      <c r="I8" s="209"/>
      <c r="J8" s="209"/>
      <c r="K8" s="209"/>
      <c r="L8" s="209"/>
      <c r="M8" s="209"/>
      <c r="N8" s="209"/>
      <c r="O8" s="267"/>
      <c r="P8" s="30"/>
    </row>
    <row r="9" spans="1:16" ht="11.1" customHeight="1" x14ac:dyDescent="0.2">
      <c r="A9" s="69" t="s">
        <v>4</v>
      </c>
      <c r="B9" s="70">
        <v>2024</v>
      </c>
      <c r="C9" s="209">
        <v>0</v>
      </c>
      <c r="D9" s="209">
        <v>0</v>
      </c>
      <c r="E9" s="209">
        <v>0</v>
      </c>
      <c r="F9" s="209">
        <v>0</v>
      </c>
      <c r="G9" s="209">
        <v>0</v>
      </c>
      <c r="H9" s="209">
        <v>0</v>
      </c>
      <c r="I9" s="209">
        <v>0</v>
      </c>
      <c r="J9" s="209">
        <v>0</v>
      </c>
      <c r="K9" s="209">
        <v>0</v>
      </c>
      <c r="L9" s="209">
        <v>0</v>
      </c>
      <c r="M9" s="209">
        <v>0</v>
      </c>
      <c r="N9" s="209">
        <v>0</v>
      </c>
      <c r="O9" s="267">
        <f t="shared" ref="O9" si="0">SUM(C9:N9)</f>
        <v>0</v>
      </c>
      <c r="P9" s="30"/>
    </row>
    <row r="10" spans="1:16" ht="11.1" customHeight="1" x14ac:dyDescent="0.2">
      <c r="A10" s="69"/>
      <c r="B10" s="70">
        <v>2025</v>
      </c>
      <c r="C10" s="209">
        <v>0</v>
      </c>
      <c r="D10" s="209">
        <v>0</v>
      </c>
      <c r="E10" s="209">
        <v>0</v>
      </c>
      <c r="F10" s="209">
        <v>0</v>
      </c>
      <c r="G10" s="209"/>
      <c r="H10" s="209"/>
      <c r="I10" s="209"/>
      <c r="J10" s="209"/>
      <c r="K10" s="209"/>
      <c r="L10" s="209"/>
      <c r="M10" s="209"/>
      <c r="N10" s="209"/>
      <c r="O10" s="267"/>
      <c r="P10" s="30"/>
    </row>
    <row r="11" spans="1:16" ht="11.1" customHeight="1" x14ac:dyDescent="0.2">
      <c r="A11" s="73" t="s">
        <v>32</v>
      </c>
      <c r="B11" s="70">
        <v>2024</v>
      </c>
      <c r="C11" s="209">
        <v>5.5369999999999999</v>
      </c>
      <c r="D11" s="209">
        <v>10.449</v>
      </c>
      <c r="E11" s="209">
        <v>4.008</v>
      </c>
      <c r="F11" s="209">
        <v>5.7591999999999999</v>
      </c>
      <c r="G11" s="209">
        <v>0.5353</v>
      </c>
      <c r="H11" s="209">
        <v>0</v>
      </c>
      <c r="I11" s="209">
        <v>0</v>
      </c>
      <c r="J11" s="209">
        <v>0</v>
      </c>
      <c r="K11" s="209">
        <v>0</v>
      </c>
      <c r="L11" s="209">
        <v>0</v>
      </c>
      <c r="M11" s="209">
        <v>1.5760000000000001</v>
      </c>
      <c r="N11" s="209">
        <v>1.784</v>
      </c>
      <c r="O11" s="267">
        <f t="shared" ref="O11" si="1">SUM(C11:N11)</f>
        <v>29.648499999999999</v>
      </c>
      <c r="P11" s="30"/>
    </row>
    <row r="12" spans="1:16" ht="11.1" customHeight="1" x14ac:dyDescent="0.2">
      <c r="A12" s="73"/>
      <c r="B12" s="70">
        <v>2025</v>
      </c>
      <c r="C12" s="209">
        <v>5.2249999999999996</v>
      </c>
      <c r="D12" s="209">
        <v>10.190999999999999</v>
      </c>
      <c r="E12" s="209">
        <v>3.8849999999999998</v>
      </c>
      <c r="F12" s="209">
        <v>5.6070000000000002</v>
      </c>
      <c r="G12" s="209"/>
      <c r="H12" s="209"/>
      <c r="I12" s="209"/>
      <c r="J12" s="209"/>
      <c r="K12" s="209"/>
      <c r="L12" s="209"/>
      <c r="M12" s="209"/>
      <c r="N12" s="209"/>
      <c r="O12" s="267"/>
      <c r="P12" s="30"/>
    </row>
    <row r="13" spans="1:16" ht="11.1" customHeight="1" x14ac:dyDescent="0.2">
      <c r="A13" s="69" t="s">
        <v>19</v>
      </c>
      <c r="B13" s="70">
        <v>2024</v>
      </c>
      <c r="C13" s="209">
        <v>8.8807599999999987</v>
      </c>
      <c r="D13" s="209">
        <v>9.2907399999999996</v>
      </c>
      <c r="E13" s="209">
        <v>13.311999999999999</v>
      </c>
      <c r="F13" s="209">
        <v>0</v>
      </c>
      <c r="G13" s="209">
        <v>0</v>
      </c>
      <c r="H13" s="209">
        <v>0</v>
      </c>
      <c r="I13" s="209">
        <v>0</v>
      </c>
      <c r="J13" s="209">
        <v>0</v>
      </c>
      <c r="K13" s="209">
        <v>0</v>
      </c>
      <c r="L13" s="209">
        <v>0</v>
      </c>
      <c r="M13" s="209">
        <v>0</v>
      </c>
      <c r="N13" s="209">
        <v>6.1824700000000004</v>
      </c>
      <c r="O13" s="267">
        <f t="shared" ref="O13" si="2">SUM(C13:N13)</f>
        <v>37.665970000000002</v>
      </c>
      <c r="P13" s="30"/>
    </row>
    <row r="14" spans="1:16" ht="11.1" customHeight="1" x14ac:dyDescent="0.2">
      <c r="A14" s="69"/>
      <c r="B14" s="70">
        <v>2025</v>
      </c>
      <c r="C14" s="209">
        <v>7.9693700000000014</v>
      </c>
      <c r="D14" s="209">
        <v>11.214589999999999</v>
      </c>
      <c r="E14" s="209">
        <v>14.770210000000002</v>
      </c>
      <c r="F14" s="209">
        <v>0</v>
      </c>
      <c r="G14" s="209"/>
      <c r="H14" s="209"/>
      <c r="I14" s="209"/>
      <c r="J14" s="209"/>
      <c r="K14" s="209"/>
      <c r="L14" s="209"/>
      <c r="M14" s="209"/>
      <c r="N14" s="209"/>
      <c r="O14" s="267"/>
      <c r="P14" s="30"/>
    </row>
    <row r="15" spans="1:16" ht="11.1" customHeight="1" x14ac:dyDescent="0.2">
      <c r="A15" s="69" t="s">
        <v>141</v>
      </c>
      <c r="B15" s="70">
        <v>2024</v>
      </c>
      <c r="C15" s="209">
        <v>0</v>
      </c>
      <c r="D15" s="209">
        <v>0</v>
      </c>
      <c r="E15" s="209">
        <v>1.1785000000000001</v>
      </c>
      <c r="F15" s="209">
        <v>3.6040000000000001</v>
      </c>
      <c r="G15" s="209">
        <v>3.3094000000000001</v>
      </c>
      <c r="H15" s="209">
        <v>0.2661</v>
      </c>
      <c r="I15" s="209">
        <v>0</v>
      </c>
      <c r="J15" s="209">
        <v>0</v>
      </c>
      <c r="K15" s="209">
        <v>0</v>
      </c>
      <c r="L15" s="209">
        <v>0</v>
      </c>
      <c r="M15" s="209">
        <v>0</v>
      </c>
      <c r="N15" s="209">
        <v>0.9708</v>
      </c>
      <c r="O15" s="267">
        <f t="shared" ref="O15" si="3">SUM(C15:N15)</f>
        <v>9.3288000000000011</v>
      </c>
      <c r="P15" s="30"/>
    </row>
    <row r="16" spans="1:16" ht="11.1" customHeight="1" x14ac:dyDescent="0.2">
      <c r="A16" s="69"/>
      <c r="B16" s="70">
        <v>2025</v>
      </c>
      <c r="C16" s="209">
        <v>0</v>
      </c>
      <c r="D16" s="209">
        <v>0</v>
      </c>
      <c r="E16" s="209">
        <v>1.1644000000000001</v>
      </c>
      <c r="F16" s="209">
        <v>3.6669999999999998</v>
      </c>
      <c r="G16" s="209"/>
      <c r="H16" s="209"/>
      <c r="I16" s="209"/>
      <c r="J16" s="209"/>
      <c r="K16" s="209"/>
      <c r="L16" s="209"/>
      <c r="M16" s="209"/>
      <c r="N16" s="209"/>
      <c r="O16" s="267"/>
      <c r="P16" s="30"/>
    </row>
    <row r="17" spans="1:16" ht="11.1" customHeight="1" x14ac:dyDescent="0.2">
      <c r="A17" s="73" t="s">
        <v>0</v>
      </c>
      <c r="B17" s="70">
        <v>2024</v>
      </c>
      <c r="C17" s="209">
        <v>0</v>
      </c>
      <c r="D17" s="209">
        <v>0</v>
      </c>
      <c r="E17" s="209">
        <v>0</v>
      </c>
      <c r="F17" s="209">
        <v>0</v>
      </c>
      <c r="G17" s="209">
        <v>0</v>
      </c>
      <c r="H17" s="209">
        <v>0</v>
      </c>
      <c r="I17" s="209">
        <v>0</v>
      </c>
      <c r="J17" s="209">
        <v>0</v>
      </c>
      <c r="K17" s="209">
        <v>0</v>
      </c>
      <c r="L17" s="209">
        <v>0</v>
      </c>
      <c r="M17" s="209">
        <v>0</v>
      </c>
      <c r="N17" s="209">
        <v>0</v>
      </c>
      <c r="O17" s="267">
        <f t="shared" ref="O17" si="4">SUM(C17:N17)</f>
        <v>0</v>
      </c>
      <c r="P17" s="30"/>
    </row>
    <row r="18" spans="1:16" ht="11.1" customHeight="1" x14ac:dyDescent="0.2">
      <c r="A18" s="73"/>
      <c r="B18" s="70">
        <v>2025</v>
      </c>
      <c r="C18" s="209">
        <v>0</v>
      </c>
      <c r="D18" s="209">
        <v>0</v>
      </c>
      <c r="E18" s="209">
        <v>0</v>
      </c>
      <c r="F18" s="209">
        <v>0</v>
      </c>
      <c r="G18" s="209"/>
      <c r="H18" s="209"/>
      <c r="I18" s="209"/>
      <c r="J18" s="209"/>
      <c r="K18" s="209"/>
      <c r="L18" s="209"/>
      <c r="M18" s="209"/>
      <c r="N18" s="209"/>
      <c r="O18" s="267"/>
      <c r="P18" s="30"/>
    </row>
    <row r="19" spans="1:16" ht="11.1" customHeight="1" x14ac:dyDescent="0.2">
      <c r="A19" s="74" t="s">
        <v>15</v>
      </c>
      <c r="B19" s="70">
        <v>2024</v>
      </c>
      <c r="C19" s="209">
        <v>0</v>
      </c>
      <c r="D19" s="209">
        <v>0</v>
      </c>
      <c r="E19" s="209">
        <v>0</v>
      </c>
      <c r="F19" s="209">
        <v>0</v>
      </c>
      <c r="G19" s="209">
        <v>0</v>
      </c>
      <c r="H19" s="209">
        <v>0</v>
      </c>
      <c r="I19" s="209">
        <v>0</v>
      </c>
      <c r="J19" s="209">
        <v>0</v>
      </c>
      <c r="K19" s="209">
        <v>0</v>
      </c>
      <c r="L19" s="209">
        <v>0</v>
      </c>
      <c r="M19" s="209">
        <v>0</v>
      </c>
      <c r="N19" s="209">
        <v>0</v>
      </c>
      <c r="O19" s="267">
        <f t="shared" ref="O19" si="5">SUM(C19:N19)</f>
        <v>0</v>
      </c>
      <c r="P19" s="30"/>
    </row>
    <row r="20" spans="1:16" ht="11.1" customHeight="1" x14ac:dyDescent="0.2">
      <c r="A20" s="73"/>
      <c r="B20" s="70">
        <v>2025</v>
      </c>
      <c r="C20" s="209">
        <v>0</v>
      </c>
      <c r="D20" s="209">
        <v>0</v>
      </c>
      <c r="E20" s="209">
        <v>0</v>
      </c>
      <c r="F20" s="209">
        <v>0</v>
      </c>
      <c r="G20" s="209"/>
      <c r="H20" s="209"/>
      <c r="I20" s="209"/>
      <c r="J20" s="209"/>
      <c r="K20" s="209"/>
      <c r="L20" s="209"/>
      <c r="M20" s="209"/>
      <c r="N20" s="209"/>
      <c r="O20" s="267"/>
      <c r="P20" s="30"/>
    </row>
    <row r="21" spans="1:16" ht="11.1" customHeight="1" x14ac:dyDescent="0.2">
      <c r="A21" s="69" t="s">
        <v>33</v>
      </c>
      <c r="B21" s="70">
        <v>2024</v>
      </c>
      <c r="C21" s="209">
        <v>21.646999999999998</v>
      </c>
      <c r="D21" s="209">
        <v>3.3140000000000001</v>
      </c>
      <c r="E21" s="209">
        <v>2.1503999999999999</v>
      </c>
      <c r="F21" s="209">
        <v>0</v>
      </c>
      <c r="G21" s="209">
        <v>0</v>
      </c>
      <c r="H21" s="209">
        <v>0</v>
      </c>
      <c r="I21" s="209">
        <v>0</v>
      </c>
      <c r="J21" s="209">
        <v>0</v>
      </c>
      <c r="K21" s="209">
        <v>0</v>
      </c>
      <c r="L21" s="209">
        <v>0</v>
      </c>
      <c r="M21" s="209">
        <v>8.6720000000000006</v>
      </c>
      <c r="N21" s="209">
        <v>1.194</v>
      </c>
      <c r="O21" s="267">
        <f t="shared" ref="O21" si="6">SUM(C21:N21)</f>
        <v>36.977400000000003</v>
      </c>
      <c r="P21" s="30"/>
    </row>
    <row r="22" spans="1:16" ht="11.1" customHeight="1" x14ac:dyDescent="0.2">
      <c r="A22" s="69"/>
      <c r="B22" s="70">
        <v>2025</v>
      </c>
      <c r="C22" s="209">
        <v>22.234999999999999</v>
      </c>
      <c r="D22" s="209">
        <v>3.2490000000000001</v>
      </c>
      <c r="E22" s="209">
        <v>2.1044</v>
      </c>
      <c r="F22" s="209">
        <v>0</v>
      </c>
      <c r="G22" s="209"/>
      <c r="H22" s="209"/>
      <c r="I22" s="209"/>
      <c r="J22" s="209"/>
      <c r="K22" s="209"/>
      <c r="L22" s="209"/>
      <c r="M22" s="209"/>
      <c r="N22" s="209"/>
      <c r="O22" s="267"/>
      <c r="P22" s="30"/>
    </row>
    <row r="23" spans="1:16" ht="11.1" customHeight="1" x14ac:dyDescent="0.2">
      <c r="A23" s="69" t="s">
        <v>18</v>
      </c>
      <c r="B23" s="70">
        <v>2024</v>
      </c>
      <c r="C23" s="209">
        <v>0</v>
      </c>
      <c r="D23" s="209">
        <v>6.2427999999999999</v>
      </c>
      <c r="E23" s="209">
        <v>0.60199999999999998</v>
      </c>
      <c r="F23" s="209">
        <v>9.3100000000000002E-2</v>
      </c>
      <c r="G23" s="209">
        <v>1.3608</v>
      </c>
      <c r="H23" s="209">
        <v>1.9930000000000001</v>
      </c>
      <c r="I23" s="209">
        <v>0</v>
      </c>
      <c r="J23" s="209">
        <v>0</v>
      </c>
      <c r="K23" s="209">
        <v>0</v>
      </c>
      <c r="L23" s="209">
        <v>0</v>
      </c>
      <c r="M23" s="209">
        <v>4.3400000000000001E-2</v>
      </c>
      <c r="N23" s="209">
        <v>0.78347</v>
      </c>
      <c r="O23" s="267">
        <f t="shared" ref="O23" si="7">SUM(C23:N23)</f>
        <v>11.11857</v>
      </c>
      <c r="P23" s="30"/>
    </row>
    <row r="24" spans="1:16" ht="11.1" customHeight="1" x14ac:dyDescent="0.2">
      <c r="A24" s="69"/>
      <c r="B24" s="70">
        <v>2025</v>
      </c>
      <c r="C24" s="209">
        <v>0</v>
      </c>
      <c r="D24" s="209">
        <v>5.8606999999999996</v>
      </c>
      <c r="E24" s="209">
        <v>0.56899999999999995</v>
      </c>
      <c r="F24" s="209">
        <v>8.9899999999999994E-2</v>
      </c>
      <c r="G24" s="209"/>
      <c r="H24" s="209"/>
      <c r="I24" s="209"/>
      <c r="J24" s="209"/>
      <c r="K24" s="209"/>
      <c r="L24" s="209"/>
      <c r="M24" s="209"/>
      <c r="N24" s="209"/>
      <c r="O24" s="267"/>
      <c r="P24" s="30"/>
    </row>
    <row r="25" spans="1:16" ht="11.1" customHeight="1" x14ac:dyDescent="0.2">
      <c r="A25" s="69" t="s">
        <v>40</v>
      </c>
      <c r="B25" s="70">
        <v>2024</v>
      </c>
      <c r="C25" s="209">
        <v>0</v>
      </c>
      <c r="D25" s="209">
        <v>0</v>
      </c>
      <c r="E25" s="209">
        <v>0</v>
      </c>
      <c r="F25" s="209">
        <v>0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67">
        <f t="shared" ref="O25" si="8">SUM(C25:N25)</f>
        <v>0</v>
      </c>
      <c r="P25" s="30"/>
    </row>
    <row r="26" spans="1:16" ht="11.1" customHeight="1" x14ac:dyDescent="0.2">
      <c r="A26" s="69"/>
      <c r="B26" s="70">
        <v>2025</v>
      </c>
      <c r="C26" s="209">
        <v>0</v>
      </c>
      <c r="D26" s="209">
        <v>0</v>
      </c>
      <c r="E26" s="209">
        <v>0</v>
      </c>
      <c r="F26" s="209">
        <v>0</v>
      </c>
      <c r="G26" s="209"/>
      <c r="H26" s="209"/>
      <c r="I26" s="209"/>
      <c r="J26" s="209"/>
      <c r="K26" s="209"/>
      <c r="L26" s="209"/>
      <c r="M26" s="209"/>
      <c r="N26" s="209"/>
      <c r="O26" s="267"/>
      <c r="P26" s="30"/>
    </row>
    <row r="27" spans="1:16" ht="11.1" customHeight="1" x14ac:dyDescent="0.2">
      <c r="A27" s="69" t="s">
        <v>39</v>
      </c>
      <c r="B27" s="70">
        <v>2024</v>
      </c>
      <c r="C27" s="209">
        <v>0</v>
      </c>
      <c r="D27" s="209">
        <v>0</v>
      </c>
      <c r="E27" s="209">
        <v>0</v>
      </c>
      <c r="F27" s="209">
        <v>0</v>
      </c>
      <c r="G27" s="209">
        <v>0</v>
      </c>
      <c r="H27" s="209">
        <v>0</v>
      </c>
      <c r="I27" s="209">
        <v>0</v>
      </c>
      <c r="J27" s="209">
        <v>0</v>
      </c>
      <c r="K27" s="209">
        <v>0</v>
      </c>
      <c r="L27" s="209">
        <v>0</v>
      </c>
      <c r="M27" s="209">
        <v>0</v>
      </c>
      <c r="N27" s="209">
        <v>0</v>
      </c>
      <c r="O27" s="267">
        <f t="shared" ref="O27" si="9">SUM(C27:N27)</f>
        <v>0</v>
      </c>
      <c r="P27" s="30"/>
    </row>
    <row r="28" spans="1:16" ht="11.1" customHeight="1" x14ac:dyDescent="0.2">
      <c r="A28" s="69"/>
      <c r="B28" s="70">
        <v>2025</v>
      </c>
      <c r="C28" s="209">
        <v>0</v>
      </c>
      <c r="D28" s="209">
        <v>0</v>
      </c>
      <c r="E28" s="209">
        <v>0</v>
      </c>
      <c r="F28" s="209">
        <v>0</v>
      </c>
      <c r="G28" s="209"/>
      <c r="H28" s="209"/>
      <c r="I28" s="209"/>
      <c r="J28" s="209"/>
      <c r="K28" s="209"/>
      <c r="L28" s="209"/>
      <c r="M28" s="209"/>
      <c r="N28" s="209"/>
      <c r="O28" s="267"/>
      <c r="P28" s="30"/>
    </row>
    <row r="29" spans="1:16" ht="11.1" customHeight="1" x14ac:dyDescent="0.2">
      <c r="A29" s="69" t="s">
        <v>17</v>
      </c>
      <c r="B29" s="70">
        <v>2024</v>
      </c>
      <c r="C29" s="209">
        <v>0</v>
      </c>
      <c r="D29" s="209">
        <v>0</v>
      </c>
      <c r="E29" s="209">
        <v>0</v>
      </c>
      <c r="F29" s="209">
        <v>0</v>
      </c>
      <c r="G29" s="209">
        <v>0</v>
      </c>
      <c r="H29" s="209">
        <v>0</v>
      </c>
      <c r="I29" s="209">
        <v>0</v>
      </c>
      <c r="J29" s="209">
        <v>0</v>
      </c>
      <c r="K29" s="209">
        <v>6.530888</v>
      </c>
      <c r="L29" s="209">
        <v>48.319784800000001</v>
      </c>
      <c r="M29" s="209">
        <v>48.636352800000004</v>
      </c>
      <c r="N29" s="209">
        <v>5.9076864000000002</v>
      </c>
      <c r="O29" s="267">
        <f t="shared" ref="O29" si="10">SUM(C29:N29)</f>
        <v>109.39471200000001</v>
      </c>
      <c r="P29" s="30"/>
    </row>
    <row r="30" spans="1:16" ht="11.1" customHeight="1" x14ac:dyDescent="0.2">
      <c r="A30" s="69"/>
      <c r="B30" s="70">
        <v>2025</v>
      </c>
      <c r="C30" s="209">
        <v>0</v>
      </c>
      <c r="D30" s="209">
        <v>0</v>
      </c>
      <c r="E30" s="209">
        <v>0</v>
      </c>
      <c r="F30" s="209">
        <v>0</v>
      </c>
      <c r="G30" s="209"/>
      <c r="H30" s="209"/>
      <c r="I30" s="209"/>
      <c r="J30" s="209"/>
      <c r="K30" s="209"/>
      <c r="L30" s="209"/>
      <c r="M30" s="209"/>
      <c r="N30" s="209"/>
      <c r="O30" s="267"/>
      <c r="P30" s="30"/>
    </row>
    <row r="31" spans="1:16" ht="11.1" customHeight="1" x14ac:dyDescent="0.2">
      <c r="A31" s="69" t="s">
        <v>31</v>
      </c>
      <c r="B31" s="70">
        <v>2024</v>
      </c>
      <c r="C31" s="209">
        <v>0</v>
      </c>
      <c r="D31" s="209">
        <v>0</v>
      </c>
      <c r="E31" s="209">
        <v>0</v>
      </c>
      <c r="F31" s="209">
        <v>0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67">
        <f t="shared" ref="O31" si="11">SUM(C31:N31)</f>
        <v>0</v>
      </c>
      <c r="P31" s="30"/>
    </row>
    <row r="32" spans="1:16" ht="11.1" customHeight="1" x14ac:dyDescent="0.2">
      <c r="A32" s="69"/>
      <c r="B32" s="70">
        <v>2025</v>
      </c>
      <c r="C32" s="209">
        <v>0</v>
      </c>
      <c r="D32" s="209">
        <v>0</v>
      </c>
      <c r="E32" s="209">
        <v>0</v>
      </c>
      <c r="F32" s="209">
        <v>0</v>
      </c>
      <c r="G32" s="209"/>
      <c r="H32" s="209"/>
      <c r="I32" s="209"/>
      <c r="J32" s="209"/>
      <c r="K32" s="209"/>
      <c r="L32" s="209"/>
      <c r="M32" s="209"/>
      <c r="N32" s="209"/>
      <c r="O32" s="267"/>
      <c r="P32" s="30"/>
    </row>
    <row r="33" spans="1:16" ht="11.1" customHeight="1" x14ac:dyDescent="0.2">
      <c r="A33" s="69" t="s">
        <v>98</v>
      </c>
      <c r="B33" s="70">
        <v>2024</v>
      </c>
      <c r="C33" s="209">
        <v>0</v>
      </c>
      <c r="D33" s="209">
        <v>0</v>
      </c>
      <c r="E33" s="209">
        <v>0</v>
      </c>
      <c r="F33" s="209">
        <v>0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67">
        <f t="shared" ref="O33" si="12">SUM(C33:N33)</f>
        <v>0</v>
      </c>
      <c r="P33" s="30"/>
    </row>
    <row r="34" spans="1:16" ht="11.1" customHeight="1" x14ac:dyDescent="0.2">
      <c r="A34" s="69"/>
      <c r="B34" s="70">
        <v>2025</v>
      </c>
      <c r="C34" s="209">
        <v>0</v>
      </c>
      <c r="D34" s="209">
        <v>0</v>
      </c>
      <c r="E34" s="209">
        <v>0</v>
      </c>
      <c r="F34" s="209">
        <v>0</v>
      </c>
      <c r="G34" s="209"/>
      <c r="H34" s="209"/>
      <c r="I34" s="209"/>
      <c r="J34" s="209"/>
      <c r="K34" s="209"/>
      <c r="L34" s="209"/>
      <c r="M34" s="209"/>
      <c r="N34" s="209"/>
      <c r="O34" s="267"/>
      <c r="P34" s="30"/>
    </row>
    <row r="35" spans="1:16" ht="11.1" customHeight="1" x14ac:dyDescent="0.2">
      <c r="A35" s="69" t="s">
        <v>16</v>
      </c>
      <c r="B35" s="70">
        <v>2024</v>
      </c>
      <c r="C35" s="209">
        <v>0</v>
      </c>
      <c r="D35" s="209">
        <v>0</v>
      </c>
      <c r="E35" s="209">
        <v>0.36720000000000003</v>
      </c>
      <c r="F35" s="209">
        <v>0.48432799999999998</v>
      </c>
      <c r="G35" s="209">
        <v>0.59079999999999999</v>
      </c>
      <c r="H35" s="209">
        <v>0.46745360000000002</v>
      </c>
      <c r="I35" s="209">
        <v>0.16059999999999999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67">
        <f t="shared" ref="O35" si="13">SUM(C35:N35)</f>
        <v>2.0703816000000002</v>
      </c>
      <c r="P35" s="30"/>
    </row>
    <row r="36" spans="1:16" ht="11.1" customHeight="1" x14ac:dyDescent="0.2">
      <c r="A36" s="69"/>
      <c r="B36" s="70">
        <v>2025</v>
      </c>
      <c r="C36" s="209">
        <v>0</v>
      </c>
      <c r="D36" s="209">
        <v>0</v>
      </c>
      <c r="E36" s="209">
        <v>0.34860000000000002</v>
      </c>
      <c r="F36" s="209">
        <v>0.50309999999999999</v>
      </c>
      <c r="G36" s="209"/>
      <c r="H36" s="209"/>
      <c r="I36" s="209"/>
      <c r="J36" s="209"/>
      <c r="K36" s="209"/>
      <c r="L36" s="209"/>
      <c r="M36" s="209"/>
      <c r="N36" s="209"/>
      <c r="O36" s="267"/>
      <c r="P36" s="30"/>
    </row>
    <row r="37" spans="1:16" ht="11.1" customHeight="1" x14ac:dyDescent="0.2">
      <c r="A37" s="69" t="s">
        <v>10</v>
      </c>
      <c r="B37" s="70">
        <v>2024</v>
      </c>
      <c r="C37" s="209">
        <v>0</v>
      </c>
      <c r="D37" s="209">
        <v>0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67">
        <f t="shared" ref="O37" si="14">SUM(C37:N37)</f>
        <v>0</v>
      </c>
      <c r="P37" s="30"/>
    </row>
    <row r="38" spans="1:16" ht="11.1" customHeight="1" x14ac:dyDescent="0.2">
      <c r="A38" s="69"/>
      <c r="B38" s="70">
        <v>2025</v>
      </c>
      <c r="C38" s="209">
        <v>0</v>
      </c>
      <c r="D38" s="209">
        <v>0</v>
      </c>
      <c r="E38" s="209">
        <v>0</v>
      </c>
      <c r="F38" s="209">
        <v>0</v>
      </c>
      <c r="G38" s="209"/>
      <c r="H38" s="209"/>
      <c r="I38" s="209"/>
      <c r="J38" s="209"/>
      <c r="K38" s="209"/>
      <c r="L38" s="209"/>
      <c r="M38" s="209"/>
      <c r="N38" s="209"/>
      <c r="O38" s="267"/>
      <c r="P38" s="30"/>
    </row>
    <row r="39" spans="1:16" ht="11.1" customHeight="1" x14ac:dyDescent="0.2">
      <c r="A39" s="69" t="s">
        <v>62</v>
      </c>
      <c r="B39" s="70">
        <v>2024</v>
      </c>
      <c r="C39" s="209">
        <v>0</v>
      </c>
      <c r="D39" s="209">
        <v>0</v>
      </c>
      <c r="E39" s="209">
        <v>0</v>
      </c>
      <c r="F39" s="209">
        <v>0</v>
      </c>
      <c r="G39" s="209">
        <v>0</v>
      </c>
      <c r="H39" s="209">
        <v>0</v>
      </c>
      <c r="I39" s="209">
        <v>0</v>
      </c>
      <c r="J39" s="209">
        <v>0</v>
      </c>
      <c r="K39" s="209">
        <v>0</v>
      </c>
      <c r="L39" s="209">
        <v>0</v>
      </c>
      <c r="M39" s="209">
        <v>0</v>
      </c>
      <c r="N39" s="209">
        <v>0</v>
      </c>
      <c r="O39" s="267">
        <f t="shared" ref="O39" si="15">SUM(C39:N39)</f>
        <v>0</v>
      </c>
      <c r="P39" s="30"/>
    </row>
    <row r="40" spans="1:16" ht="11.1" customHeight="1" x14ac:dyDescent="0.2">
      <c r="A40" s="69"/>
      <c r="B40" s="70">
        <v>2025</v>
      </c>
      <c r="C40" s="209">
        <v>0</v>
      </c>
      <c r="D40" s="209">
        <v>0</v>
      </c>
      <c r="E40" s="209">
        <v>0</v>
      </c>
      <c r="F40" s="209">
        <v>0</v>
      </c>
      <c r="G40" s="209"/>
      <c r="H40" s="209"/>
      <c r="I40" s="209"/>
      <c r="J40" s="209"/>
      <c r="K40" s="209"/>
      <c r="L40" s="209"/>
      <c r="M40" s="209"/>
      <c r="N40" s="209"/>
      <c r="O40" s="267"/>
      <c r="P40" s="30"/>
    </row>
    <row r="41" spans="1:16" ht="11.1" customHeight="1" x14ac:dyDescent="0.2">
      <c r="A41" s="69" t="s">
        <v>63</v>
      </c>
      <c r="B41" s="70">
        <v>2024</v>
      </c>
      <c r="C41" s="209">
        <v>0</v>
      </c>
      <c r="D41" s="209">
        <v>0</v>
      </c>
      <c r="E41" s="209">
        <v>0</v>
      </c>
      <c r="F41" s="209">
        <v>0</v>
      </c>
      <c r="G41" s="209">
        <v>0</v>
      </c>
      <c r="H41" s="209">
        <v>0</v>
      </c>
      <c r="I41" s="209">
        <v>0</v>
      </c>
      <c r="J41" s="209">
        <v>0</v>
      </c>
      <c r="K41" s="209">
        <v>0</v>
      </c>
      <c r="L41" s="209">
        <v>0</v>
      </c>
      <c r="M41" s="209">
        <v>0</v>
      </c>
      <c r="N41" s="209">
        <v>0</v>
      </c>
      <c r="O41" s="267">
        <f t="shared" ref="O41" si="16">SUM(C41:N41)</f>
        <v>0</v>
      </c>
      <c r="P41" s="30"/>
    </row>
    <row r="42" spans="1:16" ht="11.1" customHeight="1" x14ac:dyDescent="0.2">
      <c r="A42" s="69"/>
      <c r="B42" s="70">
        <v>2025</v>
      </c>
      <c r="C42" s="209">
        <v>0</v>
      </c>
      <c r="D42" s="209">
        <v>0</v>
      </c>
      <c r="E42" s="209">
        <v>0</v>
      </c>
      <c r="F42" s="209">
        <v>0</v>
      </c>
      <c r="G42" s="209"/>
      <c r="H42" s="209"/>
      <c r="I42" s="209"/>
      <c r="J42" s="209"/>
      <c r="K42" s="209"/>
      <c r="L42" s="209"/>
      <c r="M42" s="209"/>
      <c r="N42" s="209"/>
      <c r="O42" s="267"/>
      <c r="P42" s="30"/>
    </row>
    <row r="43" spans="1:16" ht="11.1" customHeight="1" x14ac:dyDescent="0.2">
      <c r="A43" s="69" t="s">
        <v>20</v>
      </c>
      <c r="B43" s="70">
        <v>2024</v>
      </c>
      <c r="C43" s="209">
        <v>0</v>
      </c>
      <c r="D43" s="209">
        <v>0</v>
      </c>
      <c r="E43" s="209">
        <v>0</v>
      </c>
      <c r="F43" s="209">
        <v>0</v>
      </c>
      <c r="G43" s="209">
        <v>0</v>
      </c>
      <c r="H43" s="209">
        <v>0</v>
      </c>
      <c r="I43" s="209">
        <v>0</v>
      </c>
      <c r="J43" s="209">
        <v>0</v>
      </c>
      <c r="K43" s="209">
        <v>0.2984</v>
      </c>
      <c r="L43" s="209">
        <v>1.5426</v>
      </c>
      <c r="M43" s="209">
        <v>2.6240000000000001</v>
      </c>
      <c r="N43" s="209">
        <v>3.6890000000000001</v>
      </c>
      <c r="O43" s="267">
        <f t="shared" ref="O43" si="17">SUM(C43:N43)</f>
        <v>8.1539999999999999</v>
      </c>
      <c r="P43" s="30"/>
    </row>
    <row r="44" spans="1:16" ht="11.1" customHeight="1" x14ac:dyDescent="0.2">
      <c r="A44" s="69"/>
      <c r="B44" s="70">
        <v>2025</v>
      </c>
      <c r="C44" s="209">
        <v>0</v>
      </c>
      <c r="D44" s="209">
        <v>0</v>
      </c>
      <c r="E44" s="209">
        <v>0</v>
      </c>
      <c r="F44" s="209">
        <v>0</v>
      </c>
      <c r="G44" s="209"/>
      <c r="H44" s="209"/>
      <c r="I44" s="209"/>
      <c r="J44" s="209"/>
      <c r="K44" s="209"/>
      <c r="L44" s="209"/>
      <c r="M44" s="209"/>
      <c r="N44" s="209"/>
      <c r="O44" s="267"/>
      <c r="P44" s="30"/>
    </row>
    <row r="45" spans="1:16" ht="11.1" customHeight="1" x14ac:dyDescent="0.2">
      <c r="A45" s="69" t="s">
        <v>41</v>
      </c>
      <c r="B45" s="70">
        <v>2024</v>
      </c>
      <c r="C45" s="209">
        <v>0</v>
      </c>
      <c r="D45" s="209">
        <v>0</v>
      </c>
      <c r="E45" s="209">
        <v>0</v>
      </c>
      <c r="F45" s="209">
        <v>0</v>
      </c>
      <c r="G45" s="209">
        <v>0</v>
      </c>
      <c r="H45" s="209">
        <v>0</v>
      </c>
      <c r="I45" s="209">
        <v>0</v>
      </c>
      <c r="J45" s="209">
        <v>0</v>
      </c>
      <c r="K45" s="209">
        <v>0</v>
      </c>
      <c r="L45" s="209">
        <v>2.1838899999999999</v>
      </c>
      <c r="M45" s="209">
        <v>8.1083999999999996</v>
      </c>
      <c r="N45" s="209">
        <v>7.125</v>
      </c>
      <c r="O45" s="267">
        <f t="shared" ref="O45" si="18">SUM(C45:N45)</f>
        <v>17.417290000000001</v>
      </c>
      <c r="P45" s="30"/>
    </row>
    <row r="46" spans="1:16" ht="11.1" customHeight="1" x14ac:dyDescent="0.2">
      <c r="A46" s="69"/>
      <c r="B46" s="70">
        <v>2025</v>
      </c>
      <c r="C46" s="209">
        <v>0</v>
      </c>
      <c r="D46" s="209">
        <v>0</v>
      </c>
      <c r="E46" s="209">
        <v>0</v>
      </c>
      <c r="F46" s="209">
        <v>0</v>
      </c>
      <c r="G46" s="209"/>
      <c r="H46" s="209"/>
      <c r="I46" s="209"/>
      <c r="J46" s="209"/>
      <c r="K46" s="209"/>
      <c r="L46" s="209"/>
      <c r="M46" s="209"/>
      <c r="N46" s="209"/>
      <c r="O46" s="267"/>
      <c r="P46" s="30"/>
    </row>
    <row r="47" spans="1:16" ht="11.1" customHeight="1" x14ac:dyDescent="0.2">
      <c r="A47" s="69" t="s">
        <v>30</v>
      </c>
      <c r="B47" s="70">
        <v>2024</v>
      </c>
      <c r="C47" s="209">
        <v>0</v>
      </c>
      <c r="D47" s="209">
        <v>0</v>
      </c>
      <c r="E47" s="209">
        <v>0</v>
      </c>
      <c r="F47" s="209">
        <v>0</v>
      </c>
      <c r="G47" s="209">
        <v>0</v>
      </c>
      <c r="H47" s="209">
        <v>0</v>
      </c>
      <c r="I47" s="209">
        <v>0</v>
      </c>
      <c r="J47" s="209">
        <v>0</v>
      </c>
      <c r="K47" s="209">
        <v>0</v>
      </c>
      <c r="L47" s="209">
        <v>0</v>
      </c>
      <c r="M47" s="209">
        <v>0</v>
      </c>
      <c r="N47" s="209">
        <v>0</v>
      </c>
      <c r="O47" s="267">
        <f t="shared" ref="O47" si="19">SUM(C47:N47)</f>
        <v>0</v>
      </c>
      <c r="P47" s="30"/>
    </row>
    <row r="48" spans="1:16" ht="11.1" customHeight="1" x14ac:dyDescent="0.2">
      <c r="A48" s="69"/>
      <c r="B48" s="70">
        <v>2025</v>
      </c>
      <c r="C48" s="209">
        <v>0</v>
      </c>
      <c r="D48" s="209">
        <v>0</v>
      </c>
      <c r="E48" s="209">
        <v>0</v>
      </c>
      <c r="F48" s="209">
        <v>0</v>
      </c>
      <c r="G48" s="209"/>
      <c r="H48" s="209"/>
      <c r="I48" s="209"/>
      <c r="J48" s="209"/>
      <c r="K48" s="209"/>
      <c r="L48" s="209"/>
      <c r="M48" s="209"/>
      <c r="N48" s="209"/>
      <c r="O48" s="267"/>
      <c r="P48" s="30"/>
    </row>
    <row r="49" spans="1:16" ht="11.1" customHeight="1" x14ac:dyDescent="0.2">
      <c r="A49" s="69" t="s">
        <v>34</v>
      </c>
      <c r="B49" s="70">
        <v>2024</v>
      </c>
      <c r="C49" s="209">
        <v>0</v>
      </c>
      <c r="D49" s="209">
        <v>81.644900000000007</v>
      </c>
      <c r="E49" s="209">
        <v>83.145399999999981</v>
      </c>
      <c r="F49" s="209">
        <v>0</v>
      </c>
      <c r="G49" s="209">
        <v>0</v>
      </c>
      <c r="H49" s="209">
        <v>0</v>
      </c>
      <c r="I49" s="209">
        <v>0</v>
      </c>
      <c r="J49" s="209">
        <v>0</v>
      </c>
      <c r="K49" s="209">
        <v>0</v>
      </c>
      <c r="L49" s="209">
        <v>0</v>
      </c>
      <c r="M49" s="209">
        <v>247.73910000000001</v>
      </c>
      <c r="N49" s="209">
        <v>38.104999999999997</v>
      </c>
      <c r="O49" s="267">
        <f t="shared" ref="O49" si="20">SUM(C49:N49)</f>
        <v>450.63440000000003</v>
      </c>
      <c r="P49" s="30"/>
    </row>
    <row r="50" spans="1:16" ht="11.1" customHeight="1" x14ac:dyDescent="0.2">
      <c r="A50" s="69"/>
      <c r="B50" s="70">
        <v>2025</v>
      </c>
      <c r="C50" s="209">
        <v>0</v>
      </c>
      <c r="D50" s="209">
        <v>86.400999999999996</v>
      </c>
      <c r="E50" s="209">
        <v>86.688999999999993</v>
      </c>
      <c r="F50" s="209">
        <v>0</v>
      </c>
      <c r="G50" s="209"/>
      <c r="H50" s="209"/>
      <c r="I50" s="209"/>
      <c r="J50" s="209"/>
      <c r="K50" s="209"/>
      <c r="L50" s="209"/>
      <c r="M50" s="209"/>
      <c r="N50" s="209"/>
      <c r="O50" s="267"/>
      <c r="P50" s="30"/>
    </row>
    <row r="51" spans="1:16" ht="11.1" customHeight="1" x14ac:dyDescent="0.2">
      <c r="A51" s="69" t="s">
        <v>35</v>
      </c>
      <c r="B51" s="70">
        <v>2024</v>
      </c>
      <c r="C51" s="209">
        <v>0</v>
      </c>
      <c r="D51" s="209">
        <v>0</v>
      </c>
      <c r="E51" s="209">
        <v>0</v>
      </c>
      <c r="F51" s="209">
        <v>0</v>
      </c>
      <c r="G51" s="209">
        <v>0</v>
      </c>
      <c r="H51" s="209">
        <v>0</v>
      </c>
      <c r="I51" s="209">
        <v>0</v>
      </c>
      <c r="J51" s="209">
        <v>0</v>
      </c>
      <c r="K51" s="209">
        <v>0</v>
      </c>
      <c r="L51" s="209">
        <v>0</v>
      </c>
      <c r="M51" s="209">
        <v>0</v>
      </c>
      <c r="N51" s="209">
        <v>0</v>
      </c>
      <c r="O51" s="267">
        <f t="shared" ref="O51" si="21">SUM(C51:N51)</f>
        <v>0</v>
      </c>
      <c r="P51" s="30"/>
    </row>
    <row r="52" spans="1:16" ht="11.1" customHeight="1" x14ac:dyDescent="0.2">
      <c r="A52" s="69"/>
      <c r="B52" s="70">
        <v>2025</v>
      </c>
      <c r="C52" s="209">
        <v>0</v>
      </c>
      <c r="D52" s="209">
        <v>0</v>
      </c>
      <c r="E52" s="209">
        <v>0</v>
      </c>
      <c r="F52" s="209">
        <v>0</v>
      </c>
      <c r="G52" s="209"/>
      <c r="H52" s="209"/>
      <c r="I52" s="209"/>
      <c r="J52" s="209"/>
      <c r="K52" s="209"/>
      <c r="L52" s="209"/>
      <c r="M52" s="209"/>
      <c r="N52" s="209"/>
      <c r="O52" s="267"/>
      <c r="P52" s="30"/>
    </row>
    <row r="53" spans="1:16" ht="11.1" customHeight="1" x14ac:dyDescent="0.2">
      <c r="A53" s="69" t="s">
        <v>21</v>
      </c>
      <c r="B53" s="70">
        <v>2024</v>
      </c>
      <c r="C53" s="209">
        <v>0</v>
      </c>
      <c r="D53" s="209">
        <v>0</v>
      </c>
      <c r="E53" s="209">
        <v>0</v>
      </c>
      <c r="F53" s="209">
        <v>0</v>
      </c>
      <c r="G53" s="209">
        <v>0</v>
      </c>
      <c r="H53" s="209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67">
        <f t="shared" ref="O53" si="22">SUM(C53:N53)</f>
        <v>0</v>
      </c>
      <c r="P53" s="30"/>
    </row>
    <row r="54" spans="1:16" ht="11.1" customHeight="1" x14ac:dyDescent="0.2">
      <c r="A54" s="69"/>
      <c r="B54" s="70">
        <v>2025</v>
      </c>
      <c r="C54" s="209">
        <v>0</v>
      </c>
      <c r="D54" s="209">
        <v>0</v>
      </c>
      <c r="E54" s="209">
        <v>0</v>
      </c>
      <c r="F54" s="209">
        <v>0</v>
      </c>
      <c r="G54" s="209"/>
      <c r="H54" s="209"/>
      <c r="I54" s="209"/>
      <c r="J54" s="209"/>
      <c r="K54" s="209"/>
      <c r="L54" s="209"/>
      <c r="M54" s="209"/>
      <c r="N54" s="209"/>
      <c r="O54" s="267"/>
      <c r="P54" s="30"/>
    </row>
    <row r="55" spans="1:16" ht="11.1" customHeight="1" x14ac:dyDescent="0.2">
      <c r="A55" s="76" t="s">
        <v>29</v>
      </c>
      <c r="B55" s="70">
        <v>2024</v>
      </c>
      <c r="C55" s="209">
        <v>0</v>
      </c>
      <c r="D55" s="209">
        <v>0</v>
      </c>
      <c r="E55" s="209">
        <v>0</v>
      </c>
      <c r="F55" s="209">
        <v>0</v>
      </c>
      <c r="G55" s="209">
        <v>0</v>
      </c>
      <c r="H55" s="209">
        <v>0</v>
      </c>
      <c r="I55" s="209">
        <v>0</v>
      </c>
      <c r="J55" s="209">
        <v>0</v>
      </c>
      <c r="K55" s="209">
        <v>0</v>
      </c>
      <c r="L55" s="209">
        <v>0</v>
      </c>
      <c r="M55" s="209">
        <v>0</v>
      </c>
      <c r="N55" s="209">
        <v>0</v>
      </c>
      <c r="O55" s="267">
        <f t="shared" ref="O55" si="23">SUM(C55:N55)</f>
        <v>0</v>
      </c>
      <c r="P55" s="30"/>
    </row>
    <row r="56" spans="1:16" ht="11.1" customHeight="1" x14ac:dyDescent="0.2">
      <c r="A56" s="76"/>
      <c r="B56" s="70">
        <v>2025</v>
      </c>
      <c r="C56" s="209">
        <v>0</v>
      </c>
      <c r="D56" s="209">
        <v>0</v>
      </c>
      <c r="E56" s="209">
        <v>0</v>
      </c>
      <c r="F56" s="209">
        <v>0</v>
      </c>
      <c r="G56" s="209"/>
      <c r="H56" s="209"/>
      <c r="I56" s="209"/>
      <c r="J56" s="209"/>
      <c r="K56" s="209"/>
      <c r="L56" s="209"/>
      <c r="M56" s="209"/>
      <c r="N56" s="209"/>
      <c r="O56" s="267"/>
      <c r="P56" s="30"/>
    </row>
    <row r="57" spans="1:16" ht="11.1" customHeight="1" x14ac:dyDescent="0.2">
      <c r="A57" s="69" t="s">
        <v>144</v>
      </c>
      <c r="B57" s="70">
        <v>2024</v>
      </c>
      <c r="C57" s="209">
        <v>0</v>
      </c>
      <c r="D57" s="209">
        <v>0</v>
      </c>
      <c r="E57" s="209">
        <v>0</v>
      </c>
      <c r="F57" s="209">
        <v>0</v>
      </c>
      <c r="G57" s="209">
        <v>0</v>
      </c>
      <c r="H57" s="209">
        <v>0</v>
      </c>
      <c r="I57" s="209">
        <v>0</v>
      </c>
      <c r="J57" s="209">
        <v>0</v>
      </c>
      <c r="K57" s="209">
        <v>0</v>
      </c>
      <c r="L57" s="209">
        <v>0</v>
      </c>
      <c r="M57" s="209">
        <v>0</v>
      </c>
      <c r="N57" s="209">
        <v>0</v>
      </c>
      <c r="O57" s="267">
        <f t="shared" ref="O57" si="24">SUM(C57:N57)</f>
        <v>0</v>
      </c>
      <c r="P57" s="30"/>
    </row>
    <row r="58" spans="1:16" ht="11.1" customHeight="1" x14ac:dyDescent="0.2">
      <c r="A58" s="77"/>
      <c r="B58" s="78">
        <v>2025</v>
      </c>
      <c r="C58" s="210">
        <v>0</v>
      </c>
      <c r="D58" s="208">
        <v>0</v>
      </c>
      <c r="E58" s="208">
        <v>0</v>
      </c>
      <c r="F58" s="208">
        <v>0</v>
      </c>
      <c r="G58" s="208"/>
      <c r="H58" s="208"/>
      <c r="I58" s="208"/>
      <c r="J58" s="208"/>
      <c r="K58" s="208"/>
      <c r="L58" s="208"/>
      <c r="M58" s="208"/>
      <c r="N58" s="208"/>
      <c r="O58" s="270"/>
      <c r="P58" s="30"/>
    </row>
    <row r="59" spans="1:16" ht="9" customHeight="1" x14ac:dyDescent="0.3">
      <c r="A59" s="4" t="s">
        <v>75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</row>
    <row r="60" spans="1:16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185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5" t="s">
        <v>186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7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PZ2560:FJR4864 P49 EPZ5632:FJR5632 P58 EPZ5376:FJR5376 P24 EGD5632 EGD5120 P7:P9 EGD12544:EGD18688 EGD1024 EGD2560:EGD4864 P46:P48 P25:P41 P42:P45 P5:P6 P10 P50:P57 O59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N97"/>
  <sheetViews>
    <sheetView showGridLines="0" topLeftCell="A34" zoomScaleNormal="100" workbookViewId="0">
      <selection activeCell="A34" sqref="A34"/>
    </sheetView>
  </sheetViews>
  <sheetFormatPr baseColWidth="10" defaultColWidth="6.33203125" defaultRowHeight="13.35" customHeight="1" x14ac:dyDescent="0.2"/>
  <cols>
    <col min="1" max="1" width="13" style="154" customWidth="1"/>
    <col min="2" max="3" width="9.6640625" style="154" customWidth="1"/>
    <col min="4" max="6" width="7.6640625" style="154" customWidth="1"/>
    <col min="7" max="8" width="6.33203125" style="154"/>
    <col min="9" max="9" width="11.44140625" style="154" bestFit="1" customWidth="1"/>
    <col min="10" max="16384" width="6.33203125" style="154"/>
  </cols>
  <sheetData>
    <row r="1" spans="1:14" ht="13.35" customHeight="1" x14ac:dyDescent="0.2">
      <c r="A1" s="180"/>
      <c r="B1" s="194"/>
    </row>
    <row r="2" spans="1:14" ht="12" customHeight="1" x14ac:dyDescent="0.3">
      <c r="A2" s="184" t="s">
        <v>168</v>
      </c>
      <c r="B2" s="181"/>
      <c r="C2" s="181"/>
      <c r="D2" s="181"/>
      <c r="E2" s="182"/>
      <c r="F2" s="182"/>
    </row>
    <row r="3" spans="1:14" ht="12" customHeight="1" x14ac:dyDescent="0.3">
      <c r="A3" s="181" t="s">
        <v>169</v>
      </c>
      <c r="B3" s="181"/>
      <c r="C3" s="181"/>
      <c r="D3" s="181"/>
      <c r="E3" s="182"/>
      <c r="F3" s="182"/>
    </row>
    <row r="4" spans="1:14" ht="12" customHeight="1" x14ac:dyDescent="0.3">
      <c r="A4" s="183" t="s">
        <v>195</v>
      </c>
      <c r="B4" s="181"/>
      <c r="C4" s="181"/>
      <c r="D4" s="181"/>
      <c r="E4" s="182"/>
      <c r="F4" s="182"/>
    </row>
    <row r="5" spans="1:14" ht="5.0999999999999996" customHeight="1" x14ac:dyDescent="0.3">
      <c r="A5" s="170"/>
      <c r="B5" s="170"/>
      <c r="C5" s="170"/>
      <c r="D5" s="170"/>
      <c r="E5" s="171"/>
      <c r="F5" s="171"/>
    </row>
    <row r="6" spans="1:14" ht="14.1" customHeight="1" x14ac:dyDescent="0.2">
      <c r="A6" s="330" t="s">
        <v>99</v>
      </c>
      <c r="B6" s="333" t="s">
        <v>111</v>
      </c>
      <c r="C6" s="334"/>
      <c r="D6" s="335"/>
      <c r="E6" s="333" t="s">
        <v>112</v>
      </c>
      <c r="F6" s="335"/>
    </row>
    <row r="7" spans="1:14" ht="14.1" customHeight="1" x14ac:dyDescent="0.2">
      <c r="A7" s="331"/>
      <c r="B7" s="333" t="s">
        <v>196</v>
      </c>
      <c r="C7" s="334"/>
      <c r="D7" s="335"/>
      <c r="E7" s="333" t="str">
        <f>B7</f>
        <v>Abril</v>
      </c>
      <c r="F7" s="335"/>
    </row>
    <row r="8" spans="1:14" ht="14.1" customHeight="1" x14ac:dyDescent="0.2">
      <c r="A8" s="332"/>
      <c r="B8" s="232">
        <v>2024</v>
      </c>
      <c r="C8" s="232" t="s">
        <v>177</v>
      </c>
      <c r="D8" s="232" t="s">
        <v>100</v>
      </c>
      <c r="E8" s="232">
        <v>2024</v>
      </c>
      <c r="F8" s="232" t="s">
        <v>177</v>
      </c>
      <c r="G8" s="193"/>
    </row>
    <row r="9" spans="1:14" ht="18" customHeight="1" x14ac:dyDescent="0.25">
      <c r="A9" s="233" t="s">
        <v>101</v>
      </c>
      <c r="B9" s="234">
        <v>1256.0694968721318</v>
      </c>
      <c r="C9" s="235">
        <v>1288.6808018520617</v>
      </c>
      <c r="D9" s="236">
        <v>2.5962978211905074</v>
      </c>
      <c r="E9" s="237"/>
      <c r="F9" s="238"/>
      <c r="I9" s="318"/>
    </row>
    <row r="10" spans="1:14" ht="12.95" customHeight="1" x14ac:dyDescent="0.25">
      <c r="A10" s="172" t="s">
        <v>102</v>
      </c>
      <c r="B10" s="211">
        <v>673.43163451774694</v>
      </c>
      <c r="C10" s="211">
        <v>694.37331305001305</v>
      </c>
      <c r="D10" s="199">
        <v>3.1096962867303901</v>
      </c>
      <c r="E10" s="197">
        <v>179.00362076101155</v>
      </c>
      <c r="F10" s="197">
        <v>184.57008970892966</v>
      </c>
      <c r="H10" s="227"/>
      <c r="I10" s="318"/>
      <c r="J10" s="226"/>
      <c r="K10" s="224"/>
      <c r="L10" s="224"/>
      <c r="M10" s="241"/>
      <c r="N10" s="242"/>
    </row>
    <row r="11" spans="1:14" ht="12.95" customHeight="1" x14ac:dyDescent="0.25">
      <c r="A11" s="174" t="s">
        <v>103</v>
      </c>
      <c r="B11" s="211">
        <v>633.00415414875238</v>
      </c>
      <c r="C11" s="211">
        <v>651.2699884324353</v>
      </c>
      <c r="D11" s="199">
        <v>2.8855788961205775</v>
      </c>
      <c r="E11" s="197">
        <v>168.25766676454236</v>
      </c>
      <c r="F11" s="197">
        <v>173.11287448780487</v>
      </c>
      <c r="H11" s="227"/>
      <c r="I11" s="318"/>
      <c r="K11" s="224"/>
      <c r="M11" s="329"/>
      <c r="N11" s="242"/>
    </row>
    <row r="12" spans="1:14" ht="12.95" customHeight="1" x14ac:dyDescent="0.25">
      <c r="A12" s="174" t="s">
        <v>104</v>
      </c>
      <c r="B12" s="211">
        <v>13.821646402136622</v>
      </c>
      <c r="C12" s="211">
        <v>13.746262027583439</v>
      </c>
      <c r="D12" s="199">
        <v>-0.54540806760567939</v>
      </c>
      <c r="E12" s="197">
        <v>3.673906338885633</v>
      </c>
      <c r="F12" s="197">
        <v>3.6538685573170744</v>
      </c>
      <c r="H12" s="227"/>
      <c r="I12" s="318"/>
      <c r="K12" s="224"/>
      <c r="M12" s="329"/>
      <c r="N12" s="224"/>
    </row>
    <row r="13" spans="1:14" ht="12.95" customHeight="1" x14ac:dyDescent="0.25">
      <c r="A13" s="174" t="s">
        <v>105</v>
      </c>
      <c r="B13" s="211">
        <v>10.111138758377921</v>
      </c>
      <c r="C13" s="211">
        <v>12.779334847297244</v>
      </c>
      <c r="D13" s="199">
        <v>26.388680372015472</v>
      </c>
      <c r="E13" s="197">
        <v>2.6876231453884114</v>
      </c>
      <c r="F13" s="197">
        <v>3.3968514268292682</v>
      </c>
      <c r="H13" s="227"/>
      <c r="I13" s="318"/>
      <c r="K13" s="224"/>
      <c r="N13" s="224"/>
    </row>
    <row r="14" spans="1:14" ht="12.95" customHeight="1" x14ac:dyDescent="0.25">
      <c r="A14" s="174" t="s">
        <v>106</v>
      </c>
      <c r="B14" s="211">
        <v>16.494695208480049</v>
      </c>
      <c r="C14" s="211">
        <v>16.577727742697125</v>
      </c>
      <c r="D14" s="199">
        <v>0.5033893210369067</v>
      </c>
      <c r="E14" s="197">
        <v>4.3844245121951229</v>
      </c>
      <c r="F14" s="197">
        <v>4.4064952369784374</v>
      </c>
      <c r="H14" s="227"/>
      <c r="I14" s="318"/>
      <c r="K14" s="224"/>
      <c r="N14" s="224"/>
    </row>
    <row r="15" spans="1:14" ht="12.95" customHeight="1" x14ac:dyDescent="0.25">
      <c r="A15" s="172" t="s">
        <v>11</v>
      </c>
      <c r="B15" s="211">
        <v>36.777341171014854</v>
      </c>
      <c r="C15" s="211">
        <v>36.85219797581113</v>
      </c>
      <c r="D15" s="199">
        <v>0.20354055625770862</v>
      </c>
      <c r="E15" s="197">
        <v>7.5429177535440717</v>
      </c>
      <c r="F15" s="197">
        <v>7.5582706502976942</v>
      </c>
      <c r="I15" s="318"/>
    </row>
    <row r="16" spans="1:14" ht="12.95" customHeight="1" x14ac:dyDescent="0.25">
      <c r="A16" s="172" t="s">
        <v>12</v>
      </c>
      <c r="B16" s="211">
        <v>74.732123832038738</v>
      </c>
      <c r="C16" s="211">
        <v>77.696549599742951</v>
      </c>
      <c r="D16" s="199">
        <v>3.9667356093970874</v>
      </c>
      <c r="E16" s="197">
        <v>21.02766176206806</v>
      </c>
      <c r="F16" s="197">
        <v>21.861773509007588</v>
      </c>
      <c r="I16" s="318"/>
    </row>
    <row r="17" spans="1:9" ht="12.95" customHeight="1" x14ac:dyDescent="0.25">
      <c r="A17" s="172" t="s">
        <v>13</v>
      </c>
      <c r="B17" s="211">
        <v>148.06669287041109</v>
      </c>
      <c r="C17" s="211">
        <v>149.69901269227438</v>
      </c>
      <c r="D17" s="199">
        <v>1.1024220168758037</v>
      </c>
      <c r="E17" s="197">
        <v>33.940920062220705</v>
      </c>
      <c r="F17" s="197">
        <v>34.31509223771684</v>
      </c>
      <c r="I17" s="318"/>
    </row>
    <row r="18" spans="1:9" ht="12.95" customHeight="1" x14ac:dyDescent="0.25">
      <c r="A18" s="172" t="s">
        <v>107</v>
      </c>
      <c r="B18" s="211">
        <v>3.8918895488481255</v>
      </c>
      <c r="C18" s="211">
        <v>3.9007778515698455</v>
      </c>
      <c r="D18" s="199">
        <v>0.22838013798081036</v>
      </c>
      <c r="E18" s="197">
        <v>1.0581987491378069</v>
      </c>
      <c r="F18" s="197">
        <v>1.060615464901199</v>
      </c>
      <c r="I18" s="318"/>
    </row>
    <row r="19" spans="1:9" ht="12.95" customHeight="1" x14ac:dyDescent="0.25">
      <c r="A19" s="172" t="s">
        <v>93</v>
      </c>
      <c r="B19" s="211">
        <v>23.460046567521523</v>
      </c>
      <c r="C19" s="211">
        <v>23.928950032077886</v>
      </c>
      <c r="D19" s="199">
        <v>1.9987320281176224</v>
      </c>
      <c r="E19" s="197">
        <v>2.9286192381935003</v>
      </c>
      <c r="F19" s="197">
        <v>2.9871544888888888</v>
      </c>
      <c r="I19" s="318"/>
    </row>
    <row r="20" spans="1:9" ht="12.95" customHeight="1" x14ac:dyDescent="0.25">
      <c r="A20" s="172" t="s">
        <v>108</v>
      </c>
      <c r="B20" s="211">
        <v>3.0088070870448251</v>
      </c>
      <c r="C20" s="211">
        <v>3.0234329410945886</v>
      </c>
      <c r="D20" s="199">
        <v>0.48610142247864641</v>
      </c>
      <c r="E20" s="197">
        <v>0.84854141111111125</v>
      </c>
      <c r="F20" s="197">
        <v>0.85266618298084285</v>
      </c>
      <c r="I20" s="318"/>
    </row>
    <row r="21" spans="1:9" ht="12.95" customHeight="1" x14ac:dyDescent="0.25">
      <c r="A21" s="175" t="s">
        <v>60</v>
      </c>
      <c r="B21" s="211">
        <v>128.63796323620005</v>
      </c>
      <c r="C21" s="211">
        <v>129.21974126427006</v>
      </c>
      <c r="D21" s="199">
        <v>0.4522599809838157</v>
      </c>
      <c r="E21" s="197">
        <v>41.643885800000021</v>
      </c>
      <c r="F21" s="197">
        <v>41.832224430000018</v>
      </c>
      <c r="I21" s="318"/>
    </row>
    <row r="22" spans="1:9" ht="12.95" customHeight="1" x14ac:dyDescent="0.25">
      <c r="A22" s="175" t="s">
        <v>109</v>
      </c>
      <c r="B22" s="211">
        <v>161.37779796556296</v>
      </c>
      <c r="C22" s="211">
        <v>167.28371761246495</v>
      </c>
      <c r="D22" s="199">
        <v>3.6596853602887114</v>
      </c>
      <c r="E22" s="197">
        <v>194.19710946517807</v>
      </c>
      <c r="F22" s="197">
        <v>201.30411265037901</v>
      </c>
      <c r="I22" s="318"/>
    </row>
    <row r="23" spans="1:9" ht="12.95" customHeight="1" x14ac:dyDescent="0.25">
      <c r="A23" s="175" t="s">
        <v>61</v>
      </c>
      <c r="B23" s="211">
        <v>0.81759603120334612</v>
      </c>
      <c r="C23" s="211">
        <v>0.83991725058399835</v>
      </c>
      <c r="D23" s="199">
        <v>2.7301036855327698</v>
      </c>
      <c r="E23" s="197">
        <v>4.4591582600000006E-2</v>
      </c>
      <c r="F23" s="197">
        <v>4.5808979039999996E-2</v>
      </c>
      <c r="I23" s="318"/>
    </row>
    <row r="24" spans="1:9" ht="12.95" customHeight="1" x14ac:dyDescent="0.25">
      <c r="A24" s="175" t="s">
        <v>14</v>
      </c>
      <c r="B24" s="211">
        <v>6.0927798918760004E-2</v>
      </c>
      <c r="C24" s="211">
        <v>6.047652039000001E-2</v>
      </c>
      <c r="D24" s="199">
        <v>-0.74067755075433173</v>
      </c>
      <c r="E24" s="197">
        <v>9.940628E-3</v>
      </c>
      <c r="F24" s="197">
        <v>9.8670000000000008E-3</v>
      </c>
      <c r="I24" s="318"/>
    </row>
    <row r="25" spans="1:9" ht="12.95" customHeight="1" x14ac:dyDescent="0.25">
      <c r="A25" s="179" t="s">
        <v>110</v>
      </c>
      <c r="B25" s="212">
        <v>1.8066762456208003</v>
      </c>
      <c r="C25" s="212">
        <v>1.8027150617688263</v>
      </c>
      <c r="D25" s="200">
        <v>-0.21925255626599194</v>
      </c>
      <c r="E25" s="198">
        <v>0.41743905860000002</v>
      </c>
      <c r="F25" s="198">
        <v>0.41652381279316686</v>
      </c>
      <c r="I25" s="318"/>
    </row>
    <row r="26" spans="1:9" ht="9" customHeight="1" x14ac:dyDescent="0.25">
      <c r="A26" s="201" t="s">
        <v>90</v>
      </c>
      <c r="B26" s="176"/>
      <c r="C26" s="176"/>
      <c r="D26" s="176"/>
      <c r="E26" s="173"/>
      <c r="F26" s="177"/>
    </row>
    <row r="27" spans="1:9" ht="9" customHeight="1" x14ac:dyDescent="0.25">
      <c r="A27" s="219" t="s">
        <v>171</v>
      </c>
      <c r="B27" s="176"/>
      <c r="C27" s="176"/>
      <c r="D27" s="176"/>
      <c r="E27" s="178"/>
      <c r="F27" s="177"/>
    </row>
    <row r="28" spans="1:9" ht="9" customHeight="1" x14ac:dyDescent="0.25">
      <c r="A28" s="220" t="s">
        <v>166</v>
      </c>
      <c r="B28" s="176"/>
      <c r="C28" s="176"/>
      <c r="D28" s="176"/>
      <c r="E28" s="178"/>
      <c r="F28" s="177"/>
    </row>
    <row r="29" spans="1:9" ht="9" customHeight="1" x14ac:dyDescent="0.25">
      <c r="A29" s="220" t="s">
        <v>167</v>
      </c>
      <c r="B29" s="176"/>
      <c r="C29" s="176"/>
      <c r="D29" s="176"/>
      <c r="E29" s="178"/>
      <c r="F29" s="177"/>
    </row>
    <row r="30" spans="1:9" ht="12.95" customHeight="1" x14ac:dyDescent="0.2">
      <c r="B30" s="225"/>
    </row>
    <row r="31" spans="1:9" ht="12.95" customHeight="1" x14ac:dyDescent="0.2"/>
    <row r="32" spans="1:9" ht="12.95" customHeight="1" x14ac:dyDescent="0.3">
      <c r="A32" s="184" t="s">
        <v>170</v>
      </c>
      <c r="B32" s="181"/>
      <c r="C32" s="181"/>
      <c r="D32" s="181"/>
      <c r="E32" s="182"/>
      <c r="F32" s="182"/>
    </row>
    <row r="33" spans="1:8" ht="12.95" customHeight="1" x14ac:dyDescent="0.3">
      <c r="A33" s="183" t="s">
        <v>252</v>
      </c>
      <c r="B33" s="181"/>
      <c r="C33" s="181"/>
      <c r="D33" s="181"/>
      <c r="E33" s="182"/>
      <c r="F33" s="182"/>
    </row>
    <row r="34" spans="1:8" ht="5.0999999999999996" customHeight="1" x14ac:dyDescent="0.3">
      <c r="A34" s="183"/>
      <c r="B34" s="181"/>
      <c r="C34" s="181"/>
      <c r="D34" s="181"/>
      <c r="E34" s="182"/>
      <c r="F34" s="182"/>
    </row>
    <row r="35" spans="1:8" ht="14.1" customHeight="1" x14ac:dyDescent="0.2">
      <c r="A35" s="330" t="s">
        <v>99</v>
      </c>
      <c r="B35" s="333" t="s">
        <v>111</v>
      </c>
      <c r="C35" s="334"/>
      <c r="D35" s="335"/>
      <c r="E35" s="333" t="s">
        <v>112</v>
      </c>
      <c r="F35" s="335"/>
    </row>
    <row r="36" spans="1:8" ht="14.1" customHeight="1" x14ac:dyDescent="0.2">
      <c r="A36" s="331"/>
      <c r="B36" s="229"/>
      <c r="C36" s="230" t="s">
        <v>197</v>
      </c>
      <c r="D36" s="231"/>
      <c r="E36" s="333" t="str">
        <f>C36</f>
        <v>Enero - Abril</v>
      </c>
      <c r="F36" s="335"/>
    </row>
    <row r="37" spans="1:8" ht="14.1" customHeight="1" x14ac:dyDescent="0.2">
      <c r="A37" s="332"/>
      <c r="B37" s="232">
        <v>2024</v>
      </c>
      <c r="C37" s="232" t="s">
        <v>177</v>
      </c>
      <c r="D37" s="232" t="s">
        <v>100</v>
      </c>
      <c r="E37" s="232">
        <v>2024</v>
      </c>
      <c r="F37" s="232" t="s">
        <v>177</v>
      </c>
      <c r="G37" s="193"/>
    </row>
    <row r="38" spans="1:8" ht="15.95" customHeight="1" x14ac:dyDescent="0.25">
      <c r="A38" s="233" t="s">
        <v>101</v>
      </c>
      <c r="B38" s="239">
        <v>4952.7241176966481</v>
      </c>
      <c r="C38" s="240">
        <v>5095.5733150715259</v>
      </c>
      <c r="D38" s="236">
        <v>2.8842550883151574</v>
      </c>
      <c r="E38" s="237"/>
      <c r="F38" s="238"/>
    </row>
    <row r="39" spans="1:8" ht="12.95" customHeight="1" x14ac:dyDescent="0.25">
      <c r="A39" s="172" t="s">
        <v>102</v>
      </c>
      <c r="B39" s="197">
        <v>2657.1438604087202</v>
      </c>
      <c r="C39" s="197">
        <v>2751.098846641064</v>
      </c>
      <c r="D39" s="199">
        <v>3.5359390070017316</v>
      </c>
      <c r="E39" s="197">
        <v>706.29050896408137</v>
      </c>
      <c r="F39" s="197">
        <v>731.26451057329359</v>
      </c>
      <c r="H39" s="224"/>
    </row>
    <row r="40" spans="1:8" ht="12.95" customHeight="1" x14ac:dyDescent="0.25">
      <c r="A40" s="174" t="s">
        <v>103</v>
      </c>
      <c r="B40" s="197">
        <v>2492.0482164418804</v>
      </c>
      <c r="C40" s="197">
        <v>2579.600861331046</v>
      </c>
      <c r="D40" s="199">
        <v>3.5132805341211437</v>
      </c>
      <c r="E40" s="197">
        <v>662.40674032719767</v>
      </c>
      <c r="F40" s="197">
        <v>685.67894739181963</v>
      </c>
      <c r="H40" s="224"/>
    </row>
    <row r="41" spans="1:8" ht="12.95" customHeight="1" x14ac:dyDescent="0.25">
      <c r="A41" s="174" t="s">
        <v>104</v>
      </c>
      <c r="B41" s="197">
        <v>56.892376719294759</v>
      </c>
      <c r="C41" s="197">
        <v>56.888437639659287</v>
      </c>
      <c r="D41" s="199">
        <v>-6.9237389306309183E-3</v>
      </c>
      <c r="E41" s="197">
        <v>15.122457729129536</v>
      </c>
      <c r="F41" s="197">
        <v>15.121410689636477</v>
      </c>
      <c r="H41" s="224"/>
    </row>
    <row r="42" spans="1:8" ht="12.95" customHeight="1" x14ac:dyDescent="0.25">
      <c r="A42" s="174" t="s">
        <v>105</v>
      </c>
      <c r="B42" s="197">
        <v>40.524458823111679</v>
      </c>
      <c r="C42" s="197">
        <v>46.640797023884396</v>
      </c>
      <c r="D42" s="199">
        <v>15.092954670833203</v>
      </c>
      <c r="E42" s="197">
        <v>10.77173166050064</v>
      </c>
      <c r="F42" s="197">
        <v>12.397504237283792</v>
      </c>
      <c r="H42" s="224"/>
    </row>
    <row r="43" spans="1:8" ht="12.95" customHeight="1" x14ac:dyDescent="0.25">
      <c r="A43" s="174" t="s">
        <v>106</v>
      </c>
      <c r="B43" s="197">
        <v>67.67880842443347</v>
      </c>
      <c r="C43" s="197">
        <v>67.968750646474703</v>
      </c>
      <c r="D43" s="199">
        <v>0.42840917089279618</v>
      </c>
      <c r="E43" s="197">
        <v>17.989579247253467</v>
      </c>
      <c r="F43" s="197">
        <v>18.066648254553726</v>
      </c>
      <c r="H43" s="224"/>
    </row>
    <row r="44" spans="1:8" ht="12.95" customHeight="1" x14ac:dyDescent="0.25">
      <c r="A44" s="172" t="s">
        <v>11</v>
      </c>
      <c r="B44" s="197">
        <v>130.61610461421523</v>
      </c>
      <c r="C44" s="197">
        <v>130.70433724890768</v>
      </c>
      <c r="D44" s="199">
        <v>6.7551114736619233E-2</v>
      </c>
      <c r="E44" s="197">
        <v>26.78895491145008</v>
      </c>
      <c r="F44" s="197">
        <v>26.807051149119054</v>
      </c>
    </row>
    <row r="45" spans="1:8" ht="12.95" customHeight="1" x14ac:dyDescent="0.25">
      <c r="A45" s="172" t="s">
        <v>12</v>
      </c>
      <c r="B45" s="197">
        <v>299.38033672398376</v>
      </c>
      <c r="C45" s="197">
        <v>310.57182086837281</v>
      </c>
      <c r="D45" s="199">
        <v>3.738216165715369</v>
      </c>
      <c r="E45" s="197">
        <v>84.237783379402657</v>
      </c>
      <c r="F45" s="197">
        <v>87.38677381533175</v>
      </c>
    </row>
    <row r="46" spans="1:8" ht="12.95" customHeight="1" x14ac:dyDescent="0.25">
      <c r="A46" s="172" t="s">
        <v>13</v>
      </c>
      <c r="B46" s="197">
        <v>561.73080388918015</v>
      </c>
      <c r="C46" s="197">
        <v>567.03349102080347</v>
      </c>
      <c r="D46" s="199">
        <v>0.94399080394200752</v>
      </c>
      <c r="E46" s="197">
        <v>128.76400452852704</v>
      </c>
      <c r="F46" s="197">
        <v>129.97952489006383</v>
      </c>
    </row>
    <row r="47" spans="1:8" ht="12.95" customHeight="1" x14ac:dyDescent="0.25">
      <c r="A47" s="172" t="s">
        <v>107</v>
      </c>
      <c r="B47" s="197">
        <v>14.833501302519098</v>
      </c>
      <c r="C47" s="197">
        <v>14.91646590381497</v>
      </c>
      <c r="D47" s="199">
        <v>0.55930558540338016</v>
      </c>
      <c r="E47" s="197">
        <v>4.0332060626708905</v>
      </c>
      <c r="F47" s="197">
        <v>4.055764009450237</v>
      </c>
    </row>
    <row r="48" spans="1:8" ht="12.95" customHeight="1" x14ac:dyDescent="0.25">
      <c r="A48" s="172" t="s">
        <v>93</v>
      </c>
      <c r="B48" s="197">
        <v>76.21659330454483</v>
      </c>
      <c r="C48" s="197">
        <v>78.034621993143659</v>
      </c>
      <c r="D48" s="199">
        <v>2.3853449882420996</v>
      </c>
      <c r="E48" s="197">
        <v>9.5144475002992834</v>
      </c>
      <c r="F48" s="197">
        <v>9.7413998969065982</v>
      </c>
    </row>
    <row r="49" spans="1:6" ht="12.95" customHeight="1" x14ac:dyDescent="0.25">
      <c r="A49" s="172" t="s">
        <v>108</v>
      </c>
      <c r="B49" s="197">
        <v>10.385564941846919</v>
      </c>
      <c r="C49" s="197">
        <v>10.292650653470576</v>
      </c>
      <c r="D49" s="199">
        <v>-0.89464837875078418</v>
      </c>
      <c r="E49" s="197">
        <v>2.9289288664885351</v>
      </c>
      <c r="F49" s="197">
        <v>2.9027252518697315</v>
      </c>
    </row>
    <row r="50" spans="1:6" ht="12.95" customHeight="1" x14ac:dyDescent="0.25">
      <c r="A50" s="175" t="s">
        <v>60</v>
      </c>
      <c r="B50" s="197">
        <v>519.14466403923416</v>
      </c>
      <c r="C50" s="197">
        <v>521.77870971966786</v>
      </c>
      <c r="D50" s="199">
        <v>0.50738182685714506</v>
      </c>
      <c r="E50" s="197">
        <v>168.06237100655039</v>
      </c>
      <c r="F50" s="197">
        <v>168.91508893482285</v>
      </c>
    </row>
    <row r="51" spans="1:6" ht="12.95" customHeight="1" x14ac:dyDescent="0.25">
      <c r="A51" s="175" t="s">
        <v>109</v>
      </c>
      <c r="B51" s="197">
        <v>625.28328258488409</v>
      </c>
      <c r="C51" s="197">
        <v>650.59183289026896</v>
      </c>
      <c r="D51" s="199">
        <v>4.0475334956598941</v>
      </c>
      <c r="E51" s="197">
        <v>752.44679011418066</v>
      </c>
      <c r="F51" s="197">
        <v>782.90232598106979</v>
      </c>
    </row>
    <row r="52" spans="1:6" ht="12.95" customHeight="1" x14ac:dyDescent="0.25">
      <c r="A52" s="175" t="s">
        <v>61</v>
      </c>
      <c r="B52" s="197">
        <v>30.932135086687758</v>
      </c>
      <c r="C52" s="197">
        <v>32.883120809029933</v>
      </c>
      <c r="D52" s="199">
        <v>6.3073102353733645</v>
      </c>
      <c r="E52" s="197">
        <v>1.6870346773605405</v>
      </c>
      <c r="F52" s="197">
        <v>1.7934411882399999</v>
      </c>
    </row>
    <row r="53" spans="1:6" ht="12.95" customHeight="1" x14ac:dyDescent="0.25">
      <c r="A53" s="175" t="s">
        <v>14</v>
      </c>
      <c r="B53" s="197">
        <v>1.6040670910677597</v>
      </c>
      <c r="C53" s="197">
        <v>1.6655606981858999</v>
      </c>
      <c r="D53" s="199">
        <v>3.8336056802466212</v>
      </c>
      <c r="E53" s="197">
        <v>0.26171032799999999</v>
      </c>
      <c r="F53" s="197">
        <v>0.27174327000000004</v>
      </c>
    </row>
    <row r="54" spans="1:6" ht="12.95" customHeight="1" x14ac:dyDescent="0.25">
      <c r="A54" s="179" t="s">
        <v>110</v>
      </c>
      <c r="B54" s="198">
        <v>25.453203709765354</v>
      </c>
      <c r="C54" s="198">
        <v>26.001856624796027</v>
      </c>
      <c r="D54" s="200">
        <v>2.1555357875055137</v>
      </c>
      <c r="E54" s="198">
        <v>5.8810544615908862</v>
      </c>
      <c r="F54" s="198">
        <v>6.0078226951931661</v>
      </c>
    </row>
    <row r="55" spans="1:6" ht="9" customHeight="1" x14ac:dyDescent="0.25">
      <c r="A55" s="201" t="s">
        <v>90</v>
      </c>
      <c r="B55" s="176"/>
      <c r="C55" s="176"/>
      <c r="D55" s="176"/>
      <c r="E55" s="173"/>
      <c r="F55" s="177"/>
    </row>
    <row r="56" spans="1:6" ht="9" customHeight="1" x14ac:dyDescent="0.2">
      <c r="A56" s="219" t="s">
        <v>171</v>
      </c>
    </row>
    <row r="57" spans="1:6" ht="9" customHeight="1" x14ac:dyDescent="0.2">
      <c r="A57" s="220" t="s">
        <v>166</v>
      </c>
    </row>
    <row r="58" spans="1:6" ht="9" customHeight="1" x14ac:dyDescent="0.2">
      <c r="A58" s="220" t="s">
        <v>167</v>
      </c>
    </row>
    <row r="59" spans="1:6" ht="9" customHeight="1" x14ac:dyDescent="0.2"/>
    <row r="68" ht="7.5" customHeight="1" x14ac:dyDescent="0.2"/>
    <row r="77" ht="9.75" customHeight="1" x14ac:dyDescent="0.2"/>
    <row r="78" ht="12.75" customHeight="1" x14ac:dyDescent="0.2"/>
    <row r="79" ht="12.75" customHeight="1" x14ac:dyDescent="0.2"/>
    <row r="95" ht="10.35" customHeight="1" x14ac:dyDescent="0.2"/>
    <row r="96" ht="10.35" customHeight="1" x14ac:dyDescent="0.2"/>
    <row r="97" ht="10.35" customHeight="1" x14ac:dyDescent="0.2"/>
  </sheetData>
  <mergeCells count="10">
    <mergeCell ref="M11:M12"/>
    <mergeCell ref="A6:A8"/>
    <mergeCell ref="B6:D6"/>
    <mergeCell ref="E6:F6"/>
    <mergeCell ref="A35:A37"/>
    <mergeCell ref="B35:D35"/>
    <mergeCell ref="E35:F35"/>
    <mergeCell ref="E7:F7"/>
    <mergeCell ref="E36:F36"/>
    <mergeCell ref="B7:D7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P65"/>
  <sheetViews>
    <sheetView showGridLines="0" topLeftCell="A46" zoomScaleNormal="100" workbookViewId="0">
      <selection activeCell="H22" sqref="H22"/>
    </sheetView>
  </sheetViews>
  <sheetFormatPr baseColWidth="10" defaultColWidth="6.33203125" defaultRowHeight="14.1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6.33203125" style="31"/>
  </cols>
  <sheetData>
    <row r="1" spans="1:16" ht="20.25" customHeight="1" x14ac:dyDescent="0.25">
      <c r="A1" s="29" t="s">
        <v>207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32" t="s">
        <v>38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68"/>
    </row>
    <row r="5" spans="1:16" ht="12.95" customHeight="1" x14ac:dyDescent="0.2">
      <c r="A5" s="355" t="s">
        <v>25</v>
      </c>
      <c r="B5" s="265">
        <v>2024</v>
      </c>
      <c r="C5" s="266">
        <v>752.4420339908869</v>
      </c>
      <c r="D5" s="266">
        <v>2581.8042725999994</v>
      </c>
      <c r="E5" s="266">
        <v>2129.3690963999998</v>
      </c>
      <c r="F5" s="266">
        <v>417.43905859999995</v>
      </c>
      <c r="G5" s="266">
        <v>455.00918200000001</v>
      </c>
      <c r="H5" s="266">
        <v>260.40440559999996</v>
      </c>
      <c r="I5" s="266">
        <v>206.35578760000001</v>
      </c>
      <c r="J5" s="266">
        <v>130.96311559999998</v>
      </c>
      <c r="K5" s="266">
        <v>114.3210816</v>
      </c>
      <c r="L5" s="266">
        <v>25.087066799999999</v>
      </c>
      <c r="M5" s="266">
        <v>634.60344720000001</v>
      </c>
      <c r="N5" s="266">
        <v>323.66502500000001</v>
      </c>
      <c r="O5" s="315">
        <f>SUM(C5:N5)</f>
        <v>8031.4635729908869</v>
      </c>
      <c r="P5" s="30"/>
    </row>
    <row r="6" spans="1:16" ht="12.95" customHeight="1" x14ac:dyDescent="0.2">
      <c r="A6" s="356"/>
      <c r="B6" s="268" t="s">
        <v>190</v>
      </c>
      <c r="C6" s="269">
        <v>756.82892680000009</v>
      </c>
      <c r="D6" s="269">
        <v>2656.5781762000001</v>
      </c>
      <c r="E6" s="269">
        <v>2177.8917793999999</v>
      </c>
      <c r="F6" s="269">
        <v>416.52381279316688</v>
      </c>
      <c r="G6" s="269"/>
      <c r="H6" s="269"/>
      <c r="I6" s="269"/>
      <c r="J6" s="269"/>
      <c r="K6" s="269"/>
      <c r="L6" s="269"/>
      <c r="M6" s="269"/>
      <c r="N6" s="269"/>
      <c r="O6" s="270"/>
      <c r="P6" s="30"/>
    </row>
    <row r="7" spans="1:16" ht="11.1" customHeight="1" x14ac:dyDescent="0.2">
      <c r="A7" s="69" t="s">
        <v>3</v>
      </c>
      <c r="B7" s="70">
        <v>2024</v>
      </c>
      <c r="C7" s="71">
        <v>0</v>
      </c>
      <c r="D7" s="71">
        <v>0</v>
      </c>
      <c r="E7" s="72">
        <v>0</v>
      </c>
      <c r="F7" s="71">
        <v>0.49638579999999999</v>
      </c>
      <c r="G7" s="71">
        <v>1.4047000000000001</v>
      </c>
      <c r="H7" s="71">
        <v>1.1708160000000001</v>
      </c>
      <c r="I7" s="71">
        <v>0.44379999999999997</v>
      </c>
      <c r="J7" s="71">
        <v>0.1391</v>
      </c>
      <c r="K7" s="71">
        <v>0</v>
      </c>
      <c r="L7" s="71">
        <v>0</v>
      </c>
      <c r="M7" s="71">
        <v>0</v>
      </c>
      <c r="N7" s="71">
        <v>0</v>
      </c>
      <c r="O7" s="267">
        <f>SUM(C7:N7)</f>
        <v>3.6548018</v>
      </c>
      <c r="P7" s="30"/>
    </row>
    <row r="8" spans="1:16" ht="11.1" customHeight="1" x14ac:dyDescent="0.2">
      <c r="A8" s="69"/>
      <c r="B8" s="70">
        <v>2025</v>
      </c>
      <c r="C8" s="71">
        <v>0</v>
      </c>
      <c r="D8" s="71">
        <v>0</v>
      </c>
      <c r="E8" s="72">
        <v>0</v>
      </c>
      <c r="F8" s="71">
        <v>0.65213346239999992</v>
      </c>
      <c r="G8" s="71"/>
      <c r="H8" s="71"/>
      <c r="I8" s="71"/>
      <c r="J8" s="71"/>
      <c r="K8" s="71"/>
      <c r="L8" s="71"/>
      <c r="M8" s="71"/>
      <c r="N8" s="71"/>
      <c r="O8" s="267"/>
      <c r="P8" s="30"/>
    </row>
    <row r="9" spans="1:16" ht="11.1" customHeight="1" x14ac:dyDescent="0.2">
      <c r="A9" s="69" t="s">
        <v>4</v>
      </c>
      <c r="B9" s="70">
        <v>2024</v>
      </c>
      <c r="C9" s="71">
        <v>3.7958003908868401</v>
      </c>
      <c r="D9" s="71">
        <v>11.721247999999999</v>
      </c>
      <c r="E9" s="72">
        <v>11.781420000000001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67">
        <f t="shared" ref="O9" si="0">SUM(C9:N9)</f>
        <v>27.298468390886839</v>
      </c>
      <c r="P9" s="30"/>
    </row>
    <row r="10" spans="1:16" ht="11.1" customHeight="1" x14ac:dyDescent="0.2">
      <c r="A10" s="69"/>
      <c r="B10" s="70">
        <v>2025</v>
      </c>
      <c r="C10" s="71">
        <v>3.9414799999999999</v>
      </c>
      <c r="D10" s="71">
        <v>12.1248</v>
      </c>
      <c r="E10" s="72">
        <v>11.4687</v>
      </c>
      <c r="F10" s="71">
        <v>0</v>
      </c>
      <c r="G10" s="71"/>
      <c r="H10" s="71"/>
      <c r="I10" s="71"/>
      <c r="J10" s="71"/>
      <c r="K10" s="71"/>
      <c r="L10" s="71"/>
      <c r="M10" s="71"/>
      <c r="N10" s="71"/>
      <c r="O10" s="267"/>
      <c r="P10" s="30"/>
    </row>
    <row r="11" spans="1:16" ht="11.1" customHeight="1" x14ac:dyDescent="0.2">
      <c r="A11" s="73" t="s">
        <v>32</v>
      </c>
      <c r="B11" s="70">
        <v>2024</v>
      </c>
      <c r="C11" s="71">
        <v>18.462</v>
      </c>
      <c r="D11" s="71">
        <v>44.422799999999995</v>
      </c>
      <c r="E11" s="72">
        <v>22.988999999999997</v>
      </c>
      <c r="F11" s="71">
        <v>15.8344</v>
      </c>
      <c r="G11" s="71">
        <v>2.7033999999999998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2.1640000000000001</v>
      </c>
      <c r="N11" s="71">
        <v>5.8647</v>
      </c>
      <c r="O11" s="267">
        <f t="shared" ref="O11" si="1">SUM(C11:N11)</f>
        <v>112.44029999999999</v>
      </c>
      <c r="P11" s="30"/>
    </row>
    <row r="12" spans="1:16" ht="11.1" customHeight="1" x14ac:dyDescent="0.2">
      <c r="A12" s="73"/>
      <c r="B12" s="70">
        <v>2025</v>
      </c>
      <c r="C12" s="71">
        <v>17.594000000000001</v>
      </c>
      <c r="D12" s="71">
        <v>42.07</v>
      </c>
      <c r="E12" s="72">
        <v>21.198900000000002</v>
      </c>
      <c r="F12" s="71">
        <v>15.647</v>
      </c>
      <c r="G12" s="71"/>
      <c r="H12" s="71"/>
      <c r="I12" s="71"/>
      <c r="J12" s="71"/>
      <c r="K12" s="71"/>
      <c r="L12" s="71"/>
      <c r="M12" s="71"/>
      <c r="N12" s="71"/>
      <c r="O12" s="267"/>
      <c r="P12" s="30"/>
    </row>
    <row r="13" spans="1:16" ht="11.1" customHeight="1" x14ac:dyDescent="0.2">
      <c r="A13" s="69" t="s">
        <v>19</v>
      </c>
      <c r="B13" s="70">
        <v>2024</v>
      </c>
      <c r="C13" s="71">
        <v>12.463219999999998</v>
      </c>
      <c r="D13" s="71">
        <v>20.791694999999994</v>
      </c>
      <c r="E13" s="72">
        <v>17.544054999999997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6.1367350000000007</v>
      </c>
      <c r="O13" s="267">
        <f t="shared" ref="O13" si="2">SUM(C13:N13)</f>
        <v>56.935704999999984</v>
      </c>
      <c r="P13" s="30"/>
    </row>
    <row r="14" spans="1:16" ht="11.1" customHeight="1" x14ac:dyDescent="0.2">
      <c r="A14" s="69"/>
      <c r="B14" s="70">
        <v>2025</v>
      </c>
      <c r="C14" s="71">
        <v>12.942630000000001</v>
      </c>
      <c r="D14" s="71">
        <v>12.911825000000002</v>
      </c>
      <c r="E14" s="72">
        <v>14.404825000000001</v>
      </c>
      <c r="F14" s="71">
        <v>0</v>
      </c>
      <c r="G14" s="71"/>
      <c r="H14" s="71"/>
      <c r="I14" s="71"/>
      <c r="J14" s="71"/>
      <c r="K14" s="71"/>
      <c r="L14" s="71"/>
      <c r="M14" s="71"/>
      <c r="N14" s="71"/>
      <c r="O14" s="267"/>
      <c r="P14" s="30"/>
    </row>
    <row r="15" spans="1:16" ht="11.1" customHeight="1" x14ac:dyDescent="0.2">
      <c r="A15" s="69" t="s">
        <v>95</v>
      </c>
      <c r="B15" s="70">
        <v>2024</v>
      </c>
      <c r="C15" s="71">
        <v>0.90639999999999998</v>
      </c>
      <c r="D15" s="71">
        <v>4.4569999999999999</v>
      </c>
      <c r="E15" s="72">
        <v>39.048000000000002</v>
      </c>
      <c r="F15" s="71">
        <v>80.313999999999993</v>
      </c>
      <c r="G15" s="71">
        <v>24.018000000000001</v>
      </c>
      <c r="H15" s="71">
        <v>0.23400000000000001</v>
      </c>
      <c r="I15" s="71">
        <v>1.1361000000000001</v>
      </c>
      <c r="J15" s="71">
        <v>0</v>
      </c>
      <c r="K15" s="71">
        <v>4.3E-3</v>
      </c>
      <c r="L15" s="71">
        <v>1.8400000000000001E-3</v>
      </c>
      <c r="M15" s="71">
        <v>0</v>
      </c>
      <c r="N15" s="71">
        <v>2.0447000000000002</v>
      </c>
      <c r="O15" s="267">
        <f t="shared" ref="O15" si="3">SUM(C15:N15)</f>
        <v>152.16434000000001</v>
      </c>
      <c r="P15" s="30"/>
    </row>
    <row r="16" spans="1:16" ht="11.1" customHeight="1" x14ac:dyDescent="0.2">
      <c r="A16" s="69"/>
      <c r="B16" s="70">
        <v>2025</v>
      </c>
      <c r="C16" s="71">
        <v>0.84199999999999997</v>
      </c>
      <c r="D16" s="71">
        <v>4.3079999999999998</v>
      </c>
      <c r="E16" s="72">
        <v>37.064100000000003</v>
      </c>
      <c r="F16" s="71">
        <v>78.6447</v>
      </c>
      <c r="G16" s="71"/>
      <c r="H16" s="71"/>
      <c r="I16" s="71"/>
      <c r="J16" s="71"/>
      <c r="K16" s="71"/>
      <c r="L16" s="71"/>
      <c r="M16" s="71"/>
      <c r="N16" s="71"/>
      <c r="O16" s="267"/>
      <c r="P16" s="30"/>
    </row>
    <row r="17" spans="1:16" ht="11.1" customHeight="1" x14ac:dyDescent="0.2">
      <c r="A17" s="73" t="s">
        <v>0</v>
      </c>
      <c r="B17" s="70">
        <v>2024</v>
      </c>
      <c r="C17" s="71">
        <v>12.539</v>
      </c>
      <c r="D17" s="71">
        <v>7.391</v>
      </c>
      <c r="E17" s="72">
        <v>17.327999999999999</v>
      </c>
      <c r="F17" s="71">
        <v>16.058</v>
      </c>
      <c r="G17" s="71">
        <v>8.4627999999999997</v>
      </c>
      <c r="H17" s="71">
        <v>17.027999999999999</v>
      </c>
      <c r="I17" s="71">
        <v>45.837000000000003</v>
      </c>
      <c r="J17" s="71">
        <v>39.706699999999998</v>
      </c>
      <c r="K17" s="71">
        <v>41.814</v>
      </c>
      <c r="L17" s="71">
        <v>0</v>
      </c>
      <c r="M17" s="71">
        <v>0</v>
      </c>
      <c r="N17" s="71">
        <v>0</v>
      </c>
      <c r="O17" s="267">
        <f t="shared" ref="O17" si="4">SUM(C17:N17)</f>
        <v>206.1645</v>
      </c>
      <c r="P17" s="30"/>
    </row>
    <row r="18" spans="1:16" ht="11.1" customHeight="1" x14ac:dyDescent="0.2">
      <c r="A18" s="73"/>
      <c r="B18" s="70">
        <v>2025</v>
      </c>
      <c r="C18" s="71">
        <v>11.603999999999999</v>
      </c>
      <c r="D18" s="71">
        <v>7.1180000000000003</v>
      </c>
      <c r="E18" s="72">
        <v>15.327999999999999</v>
      </c>
      <c r="F18" s="71">
        <v>14.0557</v>
      </c>
      <c r="G18" s="71"/>
      <c r="H18" s="71"/>
      <c r="I18" s="71"/>
      <c r="J18" s="71"/>
      <c r="K18" s="71"/>
      <c r="L18" s="71"/>
      <c r="M18" s="71"/>
      <c r="N18" s="71"/>
      <c r="O18" s="267"/>
      <c r="P18" s="30"/>
    </row>
    <row r="19" spans="1:16" ht="11.1" customHeight="1" x14ac:dyDescent="0.2">
      <c r="A19" s="74" t="s">
        <v>15</v>
      </c>
      <c r="B19" s="70">
        <v>2024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67">
        <f t="shared" ref="O19" si="5">SUM(C19:N19)</f>
        <v>0</v>
      </c>
      <c r="P19" s="30"/>
    </row>
    <row r="20" spans="1:16" ht="11.1" customHeight="1" x14ac:dyDescent="0.2">
      <c r="A20" s="73"/>
      <c r="B20" s="70">
        <v>2025</v>
      </c>
      <c r="C20" s="71">
        <v>0</v>
      </c>
      <c r="D20" s="71">
        <v>0</v>
      </c>
      <c r="E20" s="72">
        <v>0</v>
      </c>
      <c r="F20" s="71">
        <v>0</v>
      </c>
      <c r="G20" s="71"/>
      <c r="H20" s="71"/>
      <c r="I20" s="71"/>
      <c r="J20" s="71"/>
      <c r="K20" s="71"/>
      <c r="L20" s="71"/>
      <c r="M20" s="71"/>
      <c r="N20" s="71"/>
      <c r="O20" s="267"/>
      <c r="P20" s="30"/>
    </row>
    <row r="21" spans="1:16" ht="11.1" customHeight="1" x14ac:dyDescent="0.2">
      <c r="A21" s="69" t="s">
        <v>33</v>
      </c>
      <c r="B21" s="70">
        <v>2024</v>
      </c>
      <c r="C21" s="71">
        <v>260.64699999999999</v>
      </c>
      <c r="D21" s="71">
        <v>36.508000000000003</v>
      </c>
      <c r="E21" s="72">
        <v>148.75800000000001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126.67</v>
      </c>
      <c r="N21" s="71">
        <v>148.30770000000001</v>
      </c>
      <c r="O21" s="267">
        <f t="shared" ref="O21" si="6">SUM(C21:N21)</f>
        <v>720.89069999999992</v>
      </c>
      <c r="P21" s="30"/>
    </row>
    <row r="22" spans="1:16" ht="11.1" customHeight="1" x14ac:dyDescent="0.2">
      <c r="A22" s="69"/>
      <c r="B22" s="70">
        <v>2025</v>
      </c>
      <c r="C22" s="71">
        <v>250.31469999999999</v>
      </c>
      <c r="D22" s="71">
        <v>35.046999999999997</v>
      </c>
      <c r="E22" s="72">
        <v>145.38399999999999</v>
      </c>
      <c r="F22" s="71">
        <v>0</v>
      </c>
      <c r="G22" s="71"/>
      <c r="H22" s="71"/>
      <c r="I22" s="71"/>
      <c r="J22" s="71"/>
      <c r="K22" s="71"/>
      <c r="L22" s="71"/>
      <c r="M22" s="71"/>
      <c r="N22" s="71"/>
      <c r="O22" s="267"/>
      <c r="P22" s="30"/>
    </row>
    <row r="23" spans="1:16" ht="11.1" customHeight="1" x14ac:dyDescent="0.2">
      <c r="A23" s="69" t="s">
        <v>18</v>
      </c>
      <c r="B23" s="70">
        <v>2024</v>
      </c>
      <c r="C23" s="71">
        <v>0</v>
      </c>
      <c r="D23" s="71">
        <v>160.648</v>
      </c>
      <c r="E23" s="72">
        <v>21.806000000000001</v>
      </c>
      <c r="F23" s="71">
        <v>4.4089999999999998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67">
        <f t="shared" ref="O23" si="7">SUM(C23:N23)</f>
        <v>186.863</v>
      </c>
      <c r="P23" s="30"/>
    </row>
    <row r="24" spans="1:16" ht="11.1" customHeight="1" x14ac:dyDescent="0.2">
      <c r="A24" s="69"/>
      <c r="B24" s="70">
        <v>2025</v>
      </c>
      <c r="C24" s="71">
        <v>0</v>
      </c>
      <c r="D24" s="71">
        <v>156.34800000000001</v>
      </c>
      <c r="E24" s="72">
        <v>19.896999999999998</v>
      </c>
      <c r="F24" s="71">
        <v>4.1054000000000004</v>
      </c>
      <c r="G24" s="71"/>
      <c r="H24" s="71"/>
      <c r="I24" s="71"/>
      <c r="J24" s="71"/>
      <c r="K24" s="71"/>
      <c r="L24" s="71"/>
      <c r="M24" s="71"/>
      <c r="N24" s="71"/>
      <c r="O24" s="267"/>
      <c r="P24" s="30"/>
    </row>
    <row r="25" spans="1:16" ht="11.1" customHeight="1" x14ac:dyDescent="0.2">
      <c r="A25" s="69" t="s">
        <v>40</v>
      </c>
      <c r="B25" s="70">
        <v>2024</v>
      </c>
      <c r="C25" s="71">
        <v>0.6804</v>
      </c>
      <c r="D25" s="71">
        <v>5.0766912</v>
      </c>
      <c r="E25" s="72">
        <v>11.008806399999999</v>
      </c>
      <c r="F25" s="71">
        <v>5.6958552000000005</v>
      </c>
      <c r="G25" s="71">
        <v>10.634652000000001</v>
      </c>
      <c r="H25" s="71">
        <v>29.249942399999995</v>
      </c>
      <c r="I25" s="71">
        <v>13.053897600000001</v>
      </c>
      <c r="J25" s="71">
        <v>2.4060256</v>
      </c>
      <c r="K25" s="71">
        <v>54.202281599999999</v>
      </c>
      <c r="L25" s="71">
        <v>12.340396800000001</v>
      </c>
      <c r="M25" s="71">
        <v>3.1817472000000002</v>
      </c>
      <c r="N25" s="71">
        <v>2.6</v>
      </c>
      <c r="O25" s="267">
        <f t="shared" ref="O25" si="8">SUM(C25:N25)</f>
        <v>150.130696</v>
      </c>
      <c r="P25" s="30"/>
    </row>
    <row r="26" spans="1:16" ht="11.1" customHeight="1" x14ac:dyDescent="0.2">
      <c r="A26" s="69"/>
      <c r="B26" s="70">
        <v>2025</v>
      </c>
      <c r="C26" s="71">
        <v>0.84581759999999995</v>
      </c>
      <c r="D26" s="71">
        <v>5.0766912</v>
      </c>
      <c r="E26" s="72">
        <v>11.8458176</v>
      </c>
      <c r="F26" s="71">
        <v>6.1304216</v>
      </c>
      <c r="G26" s="71"/>
      <c r="H26" s="71"/>
      <c r="I26" s="71"/>
      <c r="J26" s="71"/>
      <c r="K26" s="71"/>
      <c r="L26" s="71"/>
      <c r="M26" s="71"/>
      <c r="N26" s="71"/>
      <c r="O26" s="267"/>
      <c r="P26" s="30"/>
    </row>
    <row r="27" spans="1:16" ht="11.1" customHeight="1" x14ac:dyDescent="0.2">
      <c r="A27" s="69" t="s">
        <v>39</v>
      </c>
      <c r="B27" s="70">
        <v>2024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67">
        <f t="shared" ref="O27" si="9">SUM(C27:N27)</f>
        <v>0</v>
      </c>
      <c r="P27" s="30"/>
    </row>
    <row r="28" spans="1:16" ht="11.1" customHeight="1" x14ac:dyDescent="0.2">
      <c r="A28" s="69"/>
      <c r="B28" s="70">
        <v>2025</v>
      </c>
      <c r="C28" s="71">
        <v>0</v>
      </c>
      <c r="D28" s="71">
        <v>0</v>
      </c>
      <c r="E28" s="72">
        <v>0</v>
      </c>
      <c r="F28" s="71">
        <v>0</v>
      </c>
      <c r="G28" s="71"/>
      <c r="H28" s="71"/>
      <c r="I28" s="71"/>
      <c r="J28" s="71"/>
      <c r="K28" s="71"/>
      <c r="L28" s="71"/>
      <c r="M28" s="71"/>
      <c r="N28" s="71"/>
      <c r="O28" s="267"/>
      <c r="P28" s="30"/>
    </row>
    <row r="29" spans="1:16" ht="11.1" customHeight="1" x14ac:dyDescent="0.2">
      <c r="A29" s="69" t="s">
        <v>17</v>
      </c>
      <c r="B29" s="70">
        <v>2024</v>
      </c>
      <c r="C29" s="71">
        <v>104.65731360000001</v>
      </c>
      <c r="D29" s="71">
        <v>589.73397839999961</v>
      </c>
      <c r="E29" s="72">
        <v>620.93303999999978</v>
      </c>
      <c r="F29" s="71">
        <v>273.19692959999998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67">
        <f t="shared" ref="O29" si="10">SUM(C29:N29)</f>
        <v>1588.5212615999992</v>
      </c>
      <c r="P29" s="30"/>
    </row>
    <row r="30" spans="1:16" ht="11.1" customHeight="1" x14ac:dyDescent="0.2">
      <c r="A30" s="69"/>
      <c r="B30" s="70">
        <v>2025</v>
      </c>
      <c r="C30" s="71">
        <v>105.67609920000004</v>
      </c>
      <c r="D30" s="71">
        <v>603.01584000000003</v>
      </c>
      <c r="E30" s="72">
        <v>635.56753680000008</v>
      </c>
      <c r="F30" s="71">
        <v>276.04480000000001</v>
      </c>
      <c r="G30" s="71"/>
      <c r="H30" s="71"/>
      <c r="I30" s="71"/>
      <c r="J30" s="71"/>
      <c r="K30" s="71"/>
      <c r="L30" s="71"/>
      <c r="M30" s="71"/>
      <c r="N30" s="71"/>
      <c r="O30" s="267"/>
      <c r="P30" s="30"/>
    </row>
    <row r="31" spans="1:16" ht="11.1" customHeight="1" x14ac:dyDescent="0.2">
      <c r="A31" s="69" t="s">
        <v>31</v>
      </c>
      <c r="B31" s="70">
        <v>2024</v>
      </c>
      <c r="C31" s="71">
        <v>2.5239000000000003</v>
      </c>
      <c r="D31" s="71">
        <v>0</v>
      </c>
      <c r="E31" s="72">
        <v>0</v>
      </c>
      <c r="F31" s="71">
        <v>0.9123</v>
      </c>
      <c r="G31" s="71">
        <v>385.80749000000003</v>
      </c>
      <c r="H31" s="71">
        <v>180.9725</v>
      </c>
      <c r="I31" s="71">
        <v>107.47899000000001</v>
      </c>
      <c r="J31" s="71">
        <v>81.577089999999998</v>
      </c>
      <c r="K31" s="71">
        <v>17.194800000000001</v>
      </c>
      <c r="L31" s="71">
        <v>11.20233</v>
      </c>
      <c r="M31" s="71">
        <v>14.138249999999999</v>
      </c>
      <c r="N31" s="71">
        <v>6.91648</v>
      </c>
      <c r="O31" s="267">
        <f t="shared" ref="O31" si="11">SUM(C31:N31)</f>
        <v>808.72412999999983</v>
      </c>
      <c r="P31" s="30"/>
    </row>
    <row r="32" spans="1:16" ht="11.1" customHeight="1" x14ac:dyDescent="0.2">
      <c r="A32" s="69"/>
      <c r="B32" s="70">
        <v>2025</v>
      </c>
      <c r="C32" s="71">
        <v>2.82</v>
      </c>
      <c r="D32" s="71">
        <v>0</v>
      </c>
      <c r="E32" s="72">
        <v>0</v>
      </c>
      <c r="F32" s="71">
        <v>0.92669999999999997</v>
      </c>
      <c r="G32" s="71"/>
      <c r="H32" s="71"/>
      <c r="I32" s="71"/>
      <c r="J32" s="71"/>
      <c r="K32" s="71"/>
      <c r="L32" s="71"/>
      <c r="M32" s="71"/>
      <c r="N32" s="71"/>
      <c r="O32" s="267"/>
      <c r="P32" s="30"/>
    </row>
    <row r="33" spans="1:16" ht="11.1" customHeight="1" x14ac:dyDescent="0.2">
      <c r="A33" s="69" t="s">
        <v>98</v>
      </c>
      <c r="B33" s="70">
        <v>2024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67">
        <f t="shared" ref="O33" si="12">SUM(C33:N33)</f>
        <v>0</v>
      </c>
      <c r="P33" s="30"/>
    </row>
    <row r="34" spans="1:16" ht="11.1" customHeight="1" x14ac:dyDescent="0.2">
      <c r="A34" s="69"/>
      <c r="B34" s="70">
        <v>2025</v>
      </c>
      <c r="C34" s="71">
        <v>0</v>
      </c>
      <c r="D34" s="71">
        <v>0</v>
      </c>
      <c r="E34" s="72">
        <v>0</v>
      </c>
      <c r="F34" s="71">
        <v>0</v>
      </c>
      <c r="G34" s="71"/>
      <c r="H34" s="71"/>
      <c r="I34" s="71"/>
      <c r="J34" s="71"/>
      <c r="K34" s="71"/>
      <c r="L34" s="71"/>
      <c r="M34" s="71"/>
      <c r="N34" s="71"/>
      <c r="O34" s="267"/>
      <c r="P34" s="30"/>
    </row>
    <row r="35" spans="1:16" ht="11.1" customHeight="1" x14ac:dyDescent="0.2">
      <c r="A35" s="69" t="s">
        <v>16</v>
      </c>
      <c r="B35" s="70">
        <v>2024</v>
      </c>
      <c r="C35" s="71">
        <v>0</v>
      </c>
      <c r="D35" s="71">
        <v>0</v>
      </c>
      <c r="E35" s="72">
        <v>1.232</v>
      </c>
      <c r="F35" s="71">
        <v>15.366088</v>
      </c>
      <c r="G35" s="71">
        <v>14.91324</v>
      </c>
      <c r="H35" s="71">
        <v>31.749147199999999</v>
      </c>
      <c r="I35" s="71">
        <v>38.405999999999999</v>
      </c>
      <c r="J35" s="71">
        <v>7.1341999999999999</v>
      </c>
      <c r="K35" s="71">
        <v>0</v>
      </c>
      <c r="L35" s="71">
        <v>0</v>
      </c>
      <c r="M35" s="71">
        <v>0</v>
      </c>
      <c r="N35" s="71">
        <v>0</v>
      </c>
      <c r="O35" s="267">
        <f t="shared" ref="O35" si="13">SUM(C35:N35)</f>
        <v>108.8006752</v>
      </c>
      <c r="P35" s="30"/>
    </row>
    <row r="36" spans="1:16" ht="11.1" customHeight="1" x14ac:dyDescent="0.2">
      <c r="A36" s="69"/>
      <c r="B36" s="70">
        <v>2025</v>
      </c>
      <c r="C36" s="71">
        <v>0</v>
      </c>
      <c r="D36" s="71">
        <v>0</v>
      </c>
      <c r="E36" s="72">
        <v>1.1583000000000001</v>
      </c>
      <c r="F36" s="71">
        <v>11.558400000000001</v>
      </c>
      <c r="G36" s="71"/>
      <c r="H36" s="71"/>
      <c r="I36" s="71"/>
      <c r="J36" s="71"/>
      <c r="K36" s="71"/>
      <c r="L36" s="71"/>
      <c r="M36" s="71"/>
      <c r="N36" s="71"/>
      <c r="O36" s="267"/>
      <c r="P36" s="30"/>
    </row>
    <row r="37" spans="1:16" ht="11.1" customHeight="1" x14ac:dyDescent="0.2">
      <c r="A37" s="69" t="s">
        <v>10</v>
      </c>
      <c r="B37" s="70">
        <v>2024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67">
        <f t="shared" ref="O37" si="14">SUM(C37:N37)</f>
        <v>0</v>
      </c>
      <c r="P37" s="30"/>
    </row>
    <row r="38" spans="1:16" ht="11.1" customHeight="1" x14ac:dyDescent="0.2">
      <c r="A38" s="69"/>
      <c r="B38" s="70">
        <v>2025</v>
      </c>
      <c r="C38" s="71">
        <v>0</v>
      </c>
      <c r="D38" s="71">
        <v>0</v>
      </c>
      <c r="E38" s="72">
        <v>0</v>
      </c>
      <c r="F38" s="71">
        <v>0</v>
      </c>
      <c r="G38" s="71"/>
      <c r="H38" s="71"/>
      <c r="I38" s="71"/>
      <c r="J38" s="71"/>
      <c r="K38" s="71"/>
      <c r="L38" s="71"/>
      <c r="M38" s="71"/>
      <c r="N38" s="71"/>
      <c r="O38" s="267"/>
      <c r="P38" s="30"/>
    </row>
    <row r="39" spans="1:16" ht="11.1" customHeight="1" x14ac:dyDescent="0.2">
      <c r="A39" s="69" t="s">
        <v>62</v>
      </c>
      <c r="B39" s="70">
        <v>2024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67">
        <f t="shared" ref="O39" si="15">SUM(C39:N39)</f>
        <v>0</v>
      </c>
      <c r="P39" s="30"/>
    </row>
    <row r="40" spans="1:16" ht="11.1" customHeight="1" x14ac:dyDescent="0.2">
      <c r="A40" s="69"/>
      <c r="B40" s="70">
        <v>2025</v>
      </c>
      <c r="C40" s="71">
        <v>0</v>
      </c>
      <c r="D40" s="71">
        <v>0</v>
      </c>
      <c r="E40" s="72">
        <v>0</v>
      </c>
      <c r="F40" s="71">
        <v>0</v>
      </c>
      <c r="G40" s="71"/>
      <c r="H40" s="71"/>
      <c r="I40" s="71"/>
      <c r="J40" s="71"/>
      <c r="K40" s="71"/>
      <c r="L40" s="71"/>
      <c r="M40" s="71"/>
      <c r="N40" s="71"/>
      <c r="O40" s="267"/>
      <c r="P40" s="30"/>
    </row>
    <row r="41" spans="1:16" ht="11.1" customHeight="1" x14ac:dyDescent="0.2">
      <c r="A41" s="69" t="s">
        <v>63</v>
      </c>
      <c r="B41" s="70">
        <v>2024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67">
        <f t="shared" ref="O41" si="16">SUM(C41:N41)</f>
        <v>0</v>
      </c>
      <c r="P41" s="30"/>
    </row>
    <row r="42" spans="1:16" ht="11.1" customHeight="1" x14ac:dyDescent="0.2">
      <c r="A42" s="69"/>
      <c r="B42" s="70">
        <v>2025</v>
      </c>
      <c r="C42" s="71">
        <v>0</v>
      </c>
      <c r="D42" s="71">
        <v>0</v>
      </c>
      <c r="E42" s="72">
        <v>0</v>
      </c>
      <c r="F42" s="71">
        <v>0</v>
      </c>
      <c r="G42" s="71"/>
      <c r="H42" s="71"/>
      <c r="I42" s="71"/>
      <c r="J42" s="71"/>
      <c r="K42" s="71"/>
      <c r="L42" s="71"/>
      <c r="M42" s="71"/>
      <c r="N42" s="71"/>
      <c r="O42" s="267"/>
      <c r="P42" s="30"/>
    </row>
    <row r="43" spans="1:16" ht="11.1" customHeight="1" x14ac:dyDescent="0.2">
      <c r="A43" s="69" t="s">
        <v>20</v>
      </c>
      <c r="B43" s="70">
        <v>2024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1.1056999999999999</v>
      </c>
      <c r="L43" s="71">
        <v>1.5425</v>
      </c>
      <c r="M43" s="71">
        <v>1.7542500000000001</v>
      </c>
      <c r="N43" s="71">
        <v>9.5310000000000006E-2</v>
      </c>
      <c r="O43" s="267">
        <f t="shared" ref="O43" si="17">SUM(C43:N43)</f>
        <v>4.4977599999999995</v>
      </c>
      <c r="P43" s="30"/>
    </row>
    <row r="44" spans="1:16" ht="11.1" customHeight="1" x14ac:dyDescent="0.2">
      <c r="A44" s="69"/>
      <c r="B44" s="70">
        <v>2025</v>
      </c>
      <c r="C44" s="71">
        <v>0</v>
      </c>
      <c r="D44" s="71">
        <v>0</v>
      </c>
      <c r="E44" s="72">
        <v>0</v>
      </c>
      <c r="F44" s="71">
        <v>0</v>
      </c>
      <c r="G44" s="71"/>
      <c r="H44" s="71"/>
      <c r="I44" s="71"/>
      <c r="J44" s="71"/>
      <c r="K44" s="71"/>
      <c r="L44" s="71"/>
      <c r="M44" s="71"/>
      <c r="N44" s="71"/>
      <c r="O44" s="267"/>
      <c r="P44" s="30"/>
    </row>
    <row r="45" spans="1:16" ht="11.1" customHeight="1" x14ac:dyDescent="0.2">
      <c r="A45" s="69" t="s">
        <v>41</v>
      </c>
      <c r="B45" s="70">
        <v>2024</v>
      </c>
      <c r="C45" s="71">
        <v>335.767</v>
      </c>
      <c r="D45" s="71">
        <v>304.58616000000001</v>
      </c>
      <c r="E45" s="72">
        <v>127.516475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67">
        <f t="shared" ref="O45" si="18">SUM(C45:N45)</f>
        <v>767.86963500000002</v>
      </c>
      <c r="P45" s="30"/>
    </row>
    <row r="46" spans="1:16" ht="11.1" customHeight="1" x14ac:dyDescent="0.2">
      <c r="A46" s="69"/>
      <c r="B46" s="70">
        <v>2025</v>
      </c>
      <c r="C46" s="71">
        <v>350.2482</v>
      </c>
      <c r="D46" s="71">
        <v>325.71051999999997</v>
      </c>
      <c r="E46" s="72">
        <v>153.25569999999999</v>
      </c>
      <c r="F46" s="71">
        <v>0</v>
      </c>
      <c r="G46" s="71"/>
      <c r="H46" s="71"/>
      <c r="I46" s="71"/>
      <c r="J46" s="71"/>
      <c r="K46" s="71"/>
      <c r="L46" s="71"/>
      <c r="M46" s="71"/>
      <c r="N46" s="71"/>
      <c r="O46" s="267"/>
      <c r="P46" s="30"/>
    </row>
    <row r="47" spans="1:16" ht="11.1" customHeight="1" x14ac:dyDescent="0.2">
      <c r="A47" s="69" t="s">
        <v>30</v>
      </c>
      <c r="B47" s="70">
        <v>2024</v>
      </c>
      <c r="C47" s="71">
        <v>0</v>
      </c>
      <c r="D47" s="71">
        <v>0</v>
      </c>
      <c r="E47" s="72">
        <v>0</v>
      </c>
      <c r="F47" s="71">
        <v>5.1561000000000003</v>
      </c>
      <c r="G47" s="71">
        <v>7.0648999999999997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4.5830000000000002</v>
      </c>
      <c r="N47" s="71">
        <v>7.6840000000000002</v>
      </c>
      <c r="O47" s="267">
        <f t="shared" ref="O47" si="19">SUM(C47:N47)</f>
        <v>24.488000000000003</v>
      </c>
      <c r="P47" s="30"/>
    </row>
    <row r="48" spans="1:16" ht="11.1" customHeight="1" x14ac:dyDescent="0.2">
      <c r="A48" s="69"/>
      <c r="B48" s="70">
        <v>2025</v>
      </c>
      <c r="C48" s="71">
        <v>0</v>
      </c>
      <c r="D48" s="71">
        <v>0</v>
      </c>
      <c r="E48" s="72">
        <v>0</v>
      </c>
      <c r="F48" s="71">
        <v>8.7585577307668991</v>
      </c>
      <c r="G48" s="71"/>
      <c r="H48" s="71"/>
      <c r="I48" s="71"/>
      <c r="J48" s="71"/>
      <c r="K48" s="71"/>
      <c r="L48" s="71"/>
      <c r="M48" s="71"/>
      <c r="N48" s="71"/>
      <c r="O48" s="267"/>
      <c r="P48" s="30"/>
    </row>
    <row r="49" spans="1:16" ht="11.1" customHeight="1" x14ac:dyDescent="0.2">
      <c r="A49" s="69" t="s">
        <v>34</v>
      </c>
      <c r="B49" s="70">
        <v>2024</v>
      </c>
      <c r="C49" s="71">
        <v>0</v>
      </c>
      <c r="D49" s="75">
        <v>1396.4676999999999</v>
      </c>
      <c r="E49" s="72">
        <v>1089.4242999999999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482.11219999999997</v>
      </c>
      <c r="N49" s="71">
        <v>144.0154</v>
      </c>
      <c r="O49" s="267">
        <f t="shared" ref="O49" si="20">SUM(C49:N49)</f>
        <v>3112.0195999999996</v>
      </c>
      <c r="P49" s="30"/>
    </row>
    <row r="50" spans="1:16" ht="11.1" customHeight="1" x14ac:dyDescent="0.2">
      <c r="A50" s="69"/>
      <c r="B50" s="70">
        <v>2025</v>
      </c>
      <c r="C50" s="71">
        <v>0</v>
      </c>
      <c r="D50" s="71">
        <v>1452.8475000000001</v>
      </c>
      <c r="E50" s="72">
        <v>1111.3189</v>
      </c>
      <c r="F50" s="71">
        <v>0</v>
      </c>
      <c r="G50" s="71"/>
      <c r="H50" s="71"/>
      <c r="I50" s="71"/>
      <c r="J50" s="71"/>
      <c r="K50" s="71"/>
      <c r="L50" s="71"/>
      <c r="M50" s="71"/>
      <c r="N50" s="71"/>
      <c r="O50" s="267"/>
      <c r="P50" s="30"/>
    </row>
    <row r="51" spans="1:16" ht="11.1" customHeight="1" x14ac:dyDescent="0.2">
      <c r="A51" s="69" t="s">
        <v>35</v>
      </c>
      <c r="B51" s="70">
        <v>2024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67">
        <f t="shared" ref="O51" si="21">SUM(C51:N51)</f>
        <v>0</v>
      </c>
      <c r="P51" s="30"/>
    </row>
    <row r="52" spans="1:16" ht="11.1" customHeight="1" x14ac:dyDescent="0.2">
      <c r="A52" s="69"/>
      <c r="B52" s="70">
        <v>2025</v>
      </c>
      <c r="C52" s="71">
        <v>0</v>
      </c>
      <c r="D52" s="71">
        <v>0</v>
      </c>
      <c r="E52" s="72">
        <v>0</v>
      </c>
      <c r="F52" s="71">
        <v>0</v>
      </c>
      <c r="G52" s="71"/>
      <c r="H52" s="71"/>
      <c r="I52" s="71"/>
      <c r="J52" s="71"/>
      <c r="K52" s="71"/>
      <c r="L52" s="71"/>
      <c r="M52" s="71"/>
      <c r="N52" s="71"/>
      <c r="O52" s="267"/>
      <c r="P52" s="30"/>
    </row>
    <row r="53" spans="1:16" ht="11.1" customHeight="1" x14ac:dyDescent="0.2">
      <c r="A53" s="69" t="s">
        <v>21</v>
      </c>
      <c r="B53" s="70">
        <v>2024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67">
        <f t="shared" ref="O53" si="22">SUM(C53:N53)</f>
        <v>0</v>
      </c>
      <c r="P53" s="30"/>
    </row>
    <row r="54" spans="1:16" ht="11.1" customHeight="1" x14ac:dyDescent="0.2">
      <c r="A54" s="69"/>
      <c r="B54" s="70">
        <v>2025</v>
      </c>
      <c r="C54" s="71">
        <v>0</v>
      </c>
      <c r="D54" s="71">
        <v>0</v>
      </c>
      <c r="E54" s="72">
        <v>0</v>
      </c>
      <c r="F54" s="71">
        <v>0</v>
      </c>
      <c r="G54" s="71"/>
      <c r="H54" s="71"/>
      <c r="I54" s="71"/>
      <c r="J54" s="71"/>
      <c r="K54" s="71"/>
      <c r="L54" s="71"/>
      <c r="M54" s="71"/>
      <c r="N54" s="71"/>
      <c r="O54" s="267"/>
      <c r="P54" s="30"/>
    </row>
    <row r="55" spans="1:16" ht="11.1" customHeight="1" x14ac:dyDescent="0.2">
      <c r="A55" s="76" t="s">
        <v>29</v>
      </c>
      <c r="B55" s="70">
        <v>2024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67">
        <f t="shared" ref="O55" si="23">SUM(C55:N55)</f>
        <v>0</v>
      </c>
      <c r="P55" s="30"/>
    </row>
    <row r="56" spans="1:16" ht="11.1" customHeight="1" x14ac:dyDescent="0.2">
      <c r="A56" s="76"/>
      <c r="B56" s="70">
        <v>2025</v>
      </c>
      <c r="C56" s="71">
        <v>0</v>
      </c>
      <c r="D56" s="71">
        <v>0</v>
      </c>
      <c r="E56" s="72">
        <v>0</v>
      </c>
      <c r="F56" s="71">
        <v>0</v>
      </c>
      <c r="G56" s="71"/>
      <c r="H56" s="71"/>
      <c r="I56" s="71"/>
      <c r="J56" s="71"/>
      <c r="K56" s="71"/>
      <c r="L56" s="71"/>
      <c r="M56" s="71"/>
      <c r="N56" s="71"/>
      <c r="O56" s="267"/>
      <c r="P56" s="30"/>
    </row>
    <row r="57" spans="1:16" ht="11.1" customHeight="1" x14ac:dyDescent="0.2">
      <c r="A57" s="69" t="s">
        <v>144</v>
      </c>
      <c r="B57" s="70">
        <v>2024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67">
        <f t="shared" ref="O57" si="24">SUM(C57:N57)</f>
        <v>0</v>
      </c>
      <c r="P57" s="30"/>
    </row>
    <row r="58" spans="1:16" ht="11.1" customHeight="1" x14ac:dyDescent="0.2">
      <c r="A58" s="77"/>
      <c r="B58" s="78">
        <v>2025</v>
      </c>
      <c r="C58" s="97">
        <v>0</v>
      </c>
      <c r="D58" s="97">
        <v>0</v>
      </c>
      <c r="E58" s="97">
        <v>0</v>
      </c>
      <c r="F58" s="97">
        <v>0</v>
      </c>
      <c r="G58" s="97"/>
      <c r="H58" s="97"/>
      <c r="I58" s="97"/>
      <c r="J58" s="97"/>
      <c r="K58" s="106"/>
      <c r="L58" s="106"/>
      <c r="M58" s="106"/>
      <c r="N58" s="106"/>
      <c r="O58" s="270"/>
      <c r="P58" s="30"/>
    </row>
    <row r="59" spans="1:16" ht="9" customHeight="1" x14ac:dyDescent="0.3">
      <c r="A59" s="4" t="s">
        <v>150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</row>
    <row r="60" spans="1:16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185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5" t="s">
        <v>186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7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K14848 EGI15104:EGI16640 P35 EQE15104:EQE16640 H59:H65 DWM15104:DWM16640 P11 EQE8960:EQE14592 P5 EQE5632 P12:P22 EQE5888:EQE8448 EGI8960:EGI14592 EGI2560 EGI1024:EGI2304 EGI14848 P9:P10 O59:O60 P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>
    <tabColor rgb="FFFEF4C2"/>
  </sheetPr>
  <dimension ref="A1:AB45"/>
  <sheetViews>
    <sheetView showGridLines="0" topLeftCell="A31" zoomScaleNormal="100" workbookViewId="0">
      <selection activeCell="O40" sqref="O40"/>
    </sheetView>
  </sheetViews>
  <sheetFormatPr baseColWidth="10" defaultColWidth="8.33203125" defaultRowHeight="14.25" customHeight="1" x14ac:dyDescent="0.2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5" ht="18.75" customHeight="1" x14ac:dyDescent="0.25">
      <c r="A1" s="6" t="s">
        <v>191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 x14ac:dyDescent="0.2">
      <c r="A2" s="27" t="s">
        <v>206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.1" customHeight="1" x14ac:dyDescent="0.2">
      <c r="A4" s="282"/>
      <c r="B4" s="357" t="s">
        <v>66</v>
      </c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9"/>
    </row>
    <row r="5" spans="1:25" ht="14.1" customHeight="1" x14ac:dyDescent="0.2">
      <c r="A5" s="283" t="s">
        <v>43</v>
      </c>
      <c r="B5" s="360" t="s">
        <v>11</v>
      </c>
      <c r="C5" s="361"/>
      <c r="D5" s="361"/>
      <c r="E5" s="361"/>
      <c r="F5" s="362"/>
      <c r="G5" s="360" t="s">
        <v>12</v>
      </c>
      <c r="H5" s="361"/>
      <c r="I5" s="361"/>
      <c r="J5" s="361"/>
      <c r="K5" s="362"/>
      <c r="L5" s="360" t="s">
        <v>13</v>
      </c>
      <c r="M5" s="361"/>
      <c r="N5" s="361"/>
      <c r="O5" s="361"/>
      <c r="P5" s="362"/>
    </row>
    <row r="6" spans="1:25" ht="14.1" customHeight="1" x14ac:dyDescent="0.2">
      <c r="A6" s="254"/>
      <c r="B6" s="255">
        <v>2019</v>
      </c>
      <c r="C6" s="255" t="s">
        <v>73</v>
      </c>
      <c r="D6" s="255" t="s">
        <v>148</v>
      </c>
      <c r="E6" s="255" t="s">
        <v>178</v>
      </c>
      <c r="F6" s="255" t="s">
        <v>44</v>
      </c>
      <c r="G6" s="255">
        <v>2019</v>
      </c>
      <c r="H6" s="255" t="s">
        <v>73</v>
      </c>
      <c r="I6" s="255" t="s">
        <v>148</v>
      </c>
      <c r="J6" s="255" t="s">
        <v>178</v>
      </c>
      <c r="K6" s="255" t="s">
        <v>44</v>
      </c>
      <c r="L6" s="255">
        <v>2019</v>
      </c>
      <c r="M6" s="255" t="s">
        <v>73</v>
      </c>
      <c r="N6" s="255" t="s">
        <v>148</v>
      </c>
      <c r="O6" s="255" t="s">
        <v>178</v>
      </c>
      <c r="P6" s="255" t="s">
        <v>44</v>
      </c>
    </row>
    <row r="7" spans="1:25" ht="14.1" customHeight="1" x14ac:dyDescent="0.2">
      <c r="A7" s="9" t="s">
        <v>45</v>
      </c>
      <c r="B7" s="56">
        <v>6275</v>
      </c>
      <c r="C7" s="57">
        <v>3903</v>
      </c>
      <c r="D7" s="57">
        <v>5276</v>
      </c>
      <c r="E7" s="57">
        <v>6022</v>
      </c>
      <c r="F7" s="58">
        <f>((E7/D7)-1)*100</f>
        <v>14.139499620924934</v>
      </c>
      <c r="G7" s="56">
        <v>72335</v>
      </c>
      <c r="H7" s="57">
        <v>79824</v>
      </c>
      <c r="I7" s="57">
        <v>79601</v>
      </c>
      <c r="J7" s="57">
        <v>90155</v>
      </c>
      <c r="K7" s="58">
        <f>((J7/I7)-1)*100</f>
        <v>13.258627404178336</v>
      </c>
      <c r="L7" s="56">
        <v>25935</v>
      </c>
      <c r="M7" s="57">
        <v>24982</v>
      </c>
      <c r="N7" s="57">
        <v>25669</v>
      </c>
      <c r="O7" s="57">
        <v>24498</v>
      </c>
      <c r="P7" s="58">
        <f>((O7/N7)-1)*100</f>
        <v>-4.5619229420702068</v>
      </c>
      <c r="R7" s="59"/>
      <c r="S7" s="59"/>
      <c r="U7" s="60"/>
      <c r="V7" s="60"/>
      <c r="W7" s="59"/>
      <c r="X7" s="59"/>
      <c r="Y7" s="59"/>
    </row>
    <row r="8" spans="1:25" ht="14.1" customHeight="1" x14ac:dyDescent="0.2">
      <c r="A8" s="9" t="s">
        <v>46</v>
      </c>
      <c r="B8" s="56">
        <v>5195</v>
      </c>
      <c r="C8" s="57">
        <v>3890.4</v>
      </c>
      <c r="D8" s="57">
        <v>4349</v>
      </c>
      <c r="E8" s="57">
        <v>5621</v>
      </c>
      <c r="F8" s="58">
        <f>((E8/D8)-1)*100</f>
        <v>29.2481030121867</v>
      </c>
      <c r="G8" s="56">
        <v>69136</v>
      </c>
      <c r="H8" s="57">
        <v>79547</v>
      </c>
      <c r="I8" s="57">
        <v>81275</v>
      </c>
      <c r="J8" s="57">
        <v>87910</v>
      </c>
      <c r="K8" s="58">
        <f>((J8/I8)-1)*100</f>
        <v>8.1636419563211327</v>
      </c>
      <c r="L8" s="56">
        <v>25276</v>
      </c>
      <c r="M8" s="57">
        <v>23784.2</v>
      </c>
      <c r="N8" s="57">
        <v>23885</v>
      </c>
      <c r="O8" s="57">
        <v>23759</v>
      </c>
      <c r="P8" s="58">
        <f>((O8/N8)-1)*100</f>
        <v>-0.52752773707347433</v>
      </c>
      <c r="R8" s="59"/>
      <c r="S8" s="59"/>
      <c r="U8" s="60"/>
      <c r="V8" s="60"/>
      <c r="W8" s="59"/>
      <c r="X8" s="59"/>
      <c r="Y8" s="59"/>
    </row>
    <row r="9" spans="1:25" ht="14.1" customHeight="1" x14ac:dyDescent="0.2">
      <c r="A9" s="9" t="s">
        <v>47</v>
      </c>
      <c r="B9" s="56">
        <v>6017</v>
      </c>
      <c r="C9" s="57">
        <v>3660.4</v>
      </c>
      <c r="D9" s="57">
        <v>4627</v>
      </c>
      <c r="E9" s="57">
        <v>5887</v>
      </c>
      <c r="F9" s="58">
        <f>((E9/D9)-1)*100</f>
        <v>27.231467473524962</v>
      </c>
      <c r="G9" s="56">
        <v>74505</v>
      </c>
      <c r="H9" s="57">
        <v>78647</v>
      </c>
      <c r="I9" s="57">
        <v>84048</v>
      </c>
      <c r="J9" s="57">
        <v>99325</v>
      </c>
      <c r="K9" s="58">
        <f>((J9/I9)-1)*100</f>
        <v>18.176518180087562</v>
      </c>
      <c r="L9" s="56">
        <v>27542</v>
      </c>
      <c r="M9" s="57">
        <v>24070</v>
      </c>
      <c r="N9" s="57">
        <v>24894</v>
      </c>
      <c r="O9" s="57">
        <v>25198</v>
      </c>
      <c r="P9" s="58">
        <f>((O9/N9)-1)*100</f>
        <v>1.2211777938458956</v>
      </c>
      <c r="S9" s="59"/>
      <c r="U9" s="60"/>
      <c r="V9" s="60"/>
    </row>
    <row r="10" spans="1:25" ht="14.1" customHeight="1" x14ac:dyDescent="0.2">
      <c r="A10" s="9" t="s">
        <v>48</v>
      </c>
      <c r="B10" s="56">
        <v>5080</v>
      </c>
      <c r="C10" s="57">
        <v>4597</v>
      </c>
      <c r="D10" s="57">
        <v>4856</v>
      </c>
      <c r="E10" s="57">
        <v>6166</v>
      </c>
      <c r="F10" s="58">
        <f>((E10/D10)-1)*100</f>
        <v>26.976935749588151</v>
      </c>
      <c r="G10" s="56">
        <v>80345</v>
      </c>
      <c r="H10" s="57">
        <v>97411</v>
      </c>
      <c r="I10" s="57">
        <v>94288</v>
      </c>
      <c r="J10" s="57">
        <v>109998</v>
      </c>
      <c r="K10" s="58">
        <f>((J10/I10)-1)*100</f>
        <v>16.661717291702026</v>
      </c>
      <c r="L10" s="56">
        <v>26795</v>
      </c>
      <c r="M10" s="57">
        <v>23887</v>
      </c>
      <c r="N10" s="57">
        <v>27174</v>
      </c>
      <c r="O10" s="57">
        <v>25492</v>
      </c>
      <c r="P10" s="58">
        <f>((O10/N10)-1)*100</f>
        <v>-6.1897401928313833</v>
      </c>
      <c r="S10" s="59"/>
      <c r="U10" s="60"/>
      <c r="V10" s="60"/>
    </row>
    <row r="11" spans="1:25" ht="14.1" customHeight="1" x14ac:dyDescent="0.2">
      <c r="A11" s="9" t="s">
        <v>94</v>
      </c>
      <c r="B11" s="56">
        <v>6261</v>
      </c>
      <c r="C11" s="57">
        <v>5665</v>
      </c>
      <c r="D11" s="57">
        <v>6088</v>
      </c>
      <c r="E11" s="57"/>
      <c r="F11" s="58"/>
      <c r="G11" s="56">
        <v>94005</v>
      </c>
      <c r="H11" s="57">
        <v>108627</v>
      </c>
      <c r="I11" s="57">
        <v>100509</v>
      </c>
      <c r="J11" s="57"/>
      <c r="K11" s="58"/>
      <c r="L11" s="56">
        <v>29001</v>
      </c>
      <c r="M11" s="57">
        <v>27477</v>
      </c>
      <c r="N11" s="57">
        <v>28066</v>
      </c>
      <c r="O11" s="57"/>
      <c r="P11" s="58"/>
      <c r="S11" s="59"/>
      <c r="U11" s="60"/>
      <c r="V11" s="60"/>
    </row>
    <row r="12" spans="1:25" ht="14.1" customHeight="1" x14ac:dyDescent="0.2">
      <c r="A12" s="9" t="s">
        <v>50</v>
      </c>
      <c r="B12" s="56">
        <v>6259</v>
      </c>
      <c r="C12" s="57">
        <v>5364</v>
      </c>
      <c r="D12" s="57">
        <v>5986</v>
      </c>
      <c r="E12" s="57"/>
      <c r="F12" s="58"/>
      <c r="G12" s="56">
        <v>89901</v>
      </c>
      <c r="H12" s="57">
        <v>104063</v>
      </c>
      <c r="I12" s="57">
        <v>99059</v>
      </c>
      <c r="J12" s="57"/>
      <c r="K12" s="58"/>
      <c r="L12" s="56">
        <v>28095</v>
      </c>
      <c r="M12" s="57">
        <v>27062</v>
      </c>
      <c r="N12" s="57">
        <v>25101</v>
      </c>
      <c r="O12" s="57"/>
      <c r="P12" s="58"/>
      <c r="S12" s="59"/>
      <c r="U12" s="60"/>
      <c r="V12" s="60"/>
    </row>
    <row r="13" spans="1:25" ht="14.1" customHeight="1" x14ac:dyDescent="0.2">
      <c r="A13" s="9" t="s">
        <v>51</v>
      </c>
      <c r="B13" s="56">
        <v>6139</v>
      </c>
      <c r="C13" s="57">
        <v>5430</v>
      </c>
      <c r="D13" s="57">
        <v>6082</v>
      </c>
      <c r="E13" s="57"/>
      <c r="F13" s="58"/>
      <c r="G13" s="56">
        <v>94603</v>
      </c>
      <c r="H13" s="57">
        <v>108439</v>
      </c>
      <c r="I13" s="57">
        <v>106949</v>
      </c>
      <c r="J13" s="57"/>
      <c r="K13" s="58"/>
      <c r="L13" s="56">
        <v>29452</v>
      </c>
      <c r="M13" s="57">
        <v>27611</v>
      </c>
      <c r="N13" s="57">
        <v>26524</v>
      </c>
      <c r="O13" s="57"/>
      <c r="P13" s="58"/>
      <c r="S13" s="59"/>
      <c r="U13" s="60"/>
      <c r="W13" s="59"/>
    </row>
    <row r="14" spans="1:25" ht="14.1" customHeight="1" x14ac:dyDescent="0.2">
      <c r="A14" s="9" t="s">
        <v>52</v>
      </c>
      <c r="B14" s="56">
        <v>6863</v>
      </c>
      <c r="C14" s="57">
        <v>5152</v>
      </c>
      <c r="D14" s="57">
        <v>5091</v>
      </c>
      <c r="E14" s="57"/>
      <c r="F14" s="58"/>
      <c r="G14" s="56">
        <v>92896</v>
      </c>
      <c r="H14" s="57">
        <v>103591</v>
      </c>
      <c r="I14" s="57">
        <v>101908</v>
      </c>
      <c r="J14" s="57"/>
      <c r="K14" s="58"/>
      <c r="L14" s="56">
        <v>30396</v>
      </c>
      <c r="M14" s="57">
        <v>27042</v>
      </c>
      <c r="N14" s="57">
        <v>26981</v>
      </c>
      <c r="O14" s="57"/>
      <c r="P14" s="58"/>
      <c r="S14" s="191"/>
      <c r="T14" s="191"/>
      <c r="U14" s="192"/>
      <c r="V14" s="192"/>
      <c r="W14" s="191"/>
      <c r="X14" s="191"/>
    </row>
    <row r="15" spans="1:25" ht="14.1" customHeight="1" x14ac:dyDescent="0.2">
      <c r="A15" s="9" t="s">
        <v>53</v>
      </c>
      <c r="B15" s="56">
        <v>5175</v>
      </c>
      <c r="C15" s="57">
        <v>5094</v>
      </c>
      <c r="D15" s="57">
        <v>5679</v>
      </c>
      <c r="E15" s="57"/>
      <c r="F15" s="58"/>
      <c r="G15" s="56">
        <v>85061</v>
      </c>
      <c r="H15" s="57">
        <v>102522</v>
      </c>
      <c r="I15" s="57">
        <v>91978</v>
      </c>
      <c r="J15" s="57"/>
      <c r="K15" s="58"/>
      <c r="L15" s="56">
        <v>27762</v>
      </c>
      <c r="M15" s="57">
        <v>26273</v>
      </c>
      <c r="N15" s="57">
        <v>25262</v>
      </c>
      <c r="O15" s="57"/>
      <c r="P15" s="58"/>
      <c r="S15" s="59"/>
      <c r="U15" s="60"/>
      <c r="V15" s="60"/>
    </row>
    <row r="16" spans="1:25" ht="14.1" customHeight="1" x14ac:dyDescent="0.2">
      <c r="A16" s="9" t="s">
        <v>54</v>
      </c>
      <c r="B16" s="56">
        <v>6472</v>
      </c>
      <c r="C16" s="57">
        <v>5586</v>
      </c>
      <c r="D16" s="57">
        <v>5864</v>
      </c>
      <c r="E16" s="57"/>
      <c r="F16" s="58"/>
      <c r="G16" s="56">
        <v>96632</v>
      </c>
      <c r="H16" s="57">
        <v>100479</v>
      </c>
      <c r="I16" s="57">
        <v>110204</v>
      </c>
      <c r="J16" s="57"/>
      <c r="K16" s="58"/>
      <c r="L16" s="56">
        <v>28373</v>
      </c>
      <c r="M16" s="57">
        <v>27348</v>
      </c>
      <c r="N16" s="57">
        <v>25603</v>
      </c>
      <c r="O16" s="57"/>
      <c r="P16" s="58"/>
      <c r="S16" s="59"/>
      <c r="U16" s="60"/>
    </row>
    <row r="17" spans="1:28" ht="14.1" customHeight="1" x14ac:dyDescent="0.2">
      <c r="A17" s="9" t="s">
        <v>36</v>
      </c>
      <c r="B17" s="56">
        <v>7035</v>
      </c>
      <c r="C17" s="57">
        <v>4971</v>
      </c>
      <c r="D17" s="57">
        <v>5747</v>
      </c>
      <c r="E17" s="57"/>
      <c r="F17" s="58"/>
      <c r="G17" s="56">
        <v>82636</v>
      </c>
      <c r="H17" s="57">
        <v>96928</v>
      </c>
      <c r="I17" s="57">
        <v>98059</v>
      </c>
      <c r="J17" s="57"/>
      <c r="K17" s="58"/>
      <c r="L17" s="56">
        <v>26279</v>
      </c>
      <c r="M17" s="57">
        <v>26277</v>
      </c>
      <c r="N17" s="57">
        <v>24766</v>
      </c>
      <c r="O17" s="57"/>
      <c r="P17" s="58"/>
      <c r="S17" s="59"/>
      <c r="U17" s="60"/>
      <c r="V17" s="60"/>
    </row>
    <row r="18" spans="1:28" ht="14.1" customHeight="1" x14ac:dyDescent="0.2">
      <c r="A18" s="14" t="s">
        <v>37</v>
      </c>
      <c r="B18" s="61">
        <v>8200</v>
      </c>
      <c r="C18" s="62">
        <v>4877.3333000000002</v>
      </c>
      <c r="D18" s="62">
        <v>6107</v>
      </c>
      <c r="E18" s="62"/>
      <c r="F18" s="58"/>
      <c r="G18" s="61">
        <v>122703</v>
      </c>
      <c r="H18" s="62">
        <v>127064.66666666701</v>
      </c>
      <c r="I18" s="62">
        <v>125133</v>
      </c>
      <c r="J18" s="62"/>
      <c r="K18" s="58"/>
      <c r="L18" s="61">
        <v>27479</v>
      </c>
      <c r="M18" s="62">
        <v>26887.666666666668</v>
      </c>
      <c r="N18" s="62">
        <v>24965</v>
      </c>
      <c r="O18" s="62"/>
      <c r="P18" s="58"/>
      <c r="S18" s="59"/>
    </row>
    <row r="19" spans="1:28" ht="14.1" customHeight="1" x14ac:dyDescent="0.2">
      <c r="A19" s="300" t="s">
        <v>224</v>
      </c>
      <c r="B19" s="301">
        <v>74971</v>
      </c>
      <c r="C19" s="302">
        <f>SUM(C6:C17)</f>
        <v>53312.800000000003</v>
      </c>
      <c r="D19" s="302">
        <f>SUM(D7:D10)</f>
        <v>19108</v>
      </c>
      <c r="E19" s="302">
        <f>SUM(E7:E18)</f>
        <v>23696</v>
      </c>
      <c r="F19" s="303">
        <f>((E19/D19)-1)*100</f>
        <v>24.010885492987221</v>
      </c>
      <c r="G19" s="301">
        <v>1054758</v>
      </c>
      <c r="H19" s="302">
        <v>1060078</v>
      </c>
      <c r="I19" s="302">
        <f>SUM(I7:I10)</f>
        <v>339212</v>
      </c>
      <c r="J19" s="302">
        <f>SUM(J7:J18)</f>
        <v>387388</v>
      </c>
      <c r="K19" s="303">
        <f>((J19/I19)-1)*100</f>
        <v>14.202327747839117</v>
      </c>
      <c r="L19" s="301">
        <v>332385</v>
      </c>
      <c r="M19" s="302">
        <v>285813.2</v>
      </c>
      <c r="N19" s="302">
        <f>SUM(N7:N10)</f>
        <v>101622</v>
      </c>
      <c r="O19" s="302">
        <f>SUM(O7:O18)</f>
        <v>98947</v>
      </c>
      <c r="P19" s="303">
        <f>((O19/N19)-1)*100</f>
        <v>-2.632304028655208</v>
      </c>
    </row>
    <row r="20" spans="1:28" ht="15.95" customHeight="1" x14ac:dyDescent="0.2">
      <c r="A20" s="300" t="s">
        <v>27</v>
      </c>
      <c r="B20" s="301">
        <v>74971</v>
      </c>
      <c r="C20" s="302">
        <f>SUM(C7:C18)</f>
        <v>58190.133300000001</v>
      </c>
      <c r="D20" s="302">
        <f>SUM(D7:D18)</f>
        <v>65752</v>
      </c>
      <c r="E20" s="302"/>
      <c r="F20" s="303"/>
      <c r="G20" s="301">
        <v>1054758</v>
      </c>
      <c r="H20" s="302">
        <v>1187142.666666667</v>
      </c>
      <c r="I20" s="302">
        <f>SUM(I7:I18)</f>
        <v>1173011</v>
      </c>
      <c r="J20" s="302"/>
      <c r="K20" s="303"/>
      <c r="L20" s="301">
        <v>332385</v>
      </c>
      <c r="M20" s="302">
        <v>312700.8666666667</v>
      </c>
      <c r="N20" s="302">
        <f>SUM(N7:N18)</f>
        <v>308890</v>
      </c>
      <c r="O20" s="302"/>
      <c r="P20" s="303"/>
    </row>
    <row r="21" spans="1:28" ht="14.25" customHeight="1" x14ac:dyDescent="0.2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26</v>
      </c>
    </row>
    <row r="22" spans="1:28" ht="0.75" customHeight="1" x14ac:dyDescent="0.2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3" spans="1:28" ht="38.1" customHeight="1" x14ac:dyDescent="0.2"/>
    <row r="24" spans="1:28" ht="14.25" customHeight="1" x14ac:dyDescent="0.2">
      <c r="A24" s="3" t="s">
        <v>77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8" ht="14.1" customHeight="1" x14ac:dyDescent="0.2">
      <c r="A25" s="282"/>
      <c r="B25" s="357" t="s">
        <v>67</v>
      </c>
      <c r="C25" s="358"/>
      <c r="D25" s="358"/>
      <c r="E25" s="358"/>
      <c r="F25" s="358"/>
      <c r="G25" s="358"/>
      <c r="H25" s="358"/>
      <c r="I25" s="358"/>
      <c r="J25" s="358"/>
      <c r="K25" s="358"/>
      <c r="L25" s="358"/>
      <c r="M25" s="358"/>
      <c r="N25" s="358"/>
      <c r="O25" s="358"/>
      <c r="P25" s="359"/>
    </row>
    <row r="26" spans="1:28" ht="14.1" customHeight="1" x14ac:dyDescent="0.2">
      <c r="A26" s="283" t="s">
        <v>43</v>
      </c>
      <c r="B26" s="345" t="s">
        <v>11</v>
      </c>
      <c r="C26" s="345"/>
      <c r="D26" s="345"/>
      <c r="E26" s="345"/>
      <c r="F26" s="345"/>
      <c r="G26" s="345" t="s">
        <v>12</v>
      </c>
      <c r="H26" s="345"/>
      <c r="I26" s="345"/>
      <c r="J26" s="345"/>
      <c r="K26" s="345"/>
      <c r="L26" s="345" t="s">
        <v>13</v>
      </c>
      <c r="M26" s="345"/>
      <c r="N26" s="345"/>
      <c r="O26" s="345"/>
      <c r="P26" s="345"/>
    </row>
    <row r="27" spans="1:28" ht="14.1" customHeight="1" x14ac:dyDescent="0.2">
      <c r="A27" s="254"/>
      <c r="B27" s="255">
        <v>2019</v>
      </c>
      <c r="C27" s="255" t="s">
        <v>73</v>
      </c>
      <c r="D27" s="255" t="s">
        <v>148</v>
      </c>
      <c r="E27" s="255" t="s">
        <v>178</v>
      </c>
      <c r="F27" s="255" t="s">
        <v>44</v>
      </c>
      <c r="G27" s="255">
        <v>2019</v>
      </c>
      <c r="H27" s="255" t="s">
        <v>73</v>
      </c>
      <c r="I27" s="255" t="s">
        <v>148</v>
      </c>
      <c r="J27" s="255" t="s">
        <v>178</v>
      </c>
      <c r="K27" s="255" t="s">
        <v>44</v>
      </c>
      <c r="L27" s="255">
        <v>2019</v>
      </c>
      <c r="M27" s="255" t="s">
        <v>73</v>
      </c>
      <c r="N27" s="255" t="s">
        <v>148</v>
      </c>
      <c r="O27" s="255" t="s">
        <v>178</v>
      </c>
      <c r="P27" s="255" t="s">
        <v>44</v>
      </c>
    </row>
    <row r="28" spans="1:28" ht="14.1" customHeight="1" x14ac:dyDescent="0.2">
      <c r="A28" s="9" t="s">
        <v>45</v>
      </c>
      <c r="B28" s="56">
        <v>84.103700000000003</v>
      </c>
      <c r="C28" s="11">
        <v>53.046999999999997</v>
      </c>
      <c r="D28" s="11">
        <v>71.963499999999996</v>
      </c>
      <c r="E28" s="11">
        <v>84.394100000000009</v>
      </c>
      <c r="F28" s="58">
        <f>((E28/D28)-1)*100</f>
        <v>17.273478916395145</v>
      </c>
      <c r="G28" s="56">
        <v>5310.3504999999996</v>
      </c>
      <c r="H28" s="11">
        <v>5907.2145999999993</v>
      </c>
      <c r="I28" s="11">
        <v>5950.6952000000001</v>
      </c>
      <c r="J28" s="11">
        <v>6985.7704071418193</v>
      </c>
      <c r="K28" s="58">
        <f>((J28/I28)-1)*100</f>
        <v>17.39418962580741</v>
      </c>
      <c r="L28" s="56">
        <v>6447.8649999999998</v>
      </c>
      <c r="M28" s="11">
        <v>6354.7434999999996</v>
      </c>
      <c r="N28" s="11">
        <v>6556.7764999999999</v>
      </c>
      <c r="O28" s="11">
        <v>6543.3915999999999</v>
      </c>
      <c r="P28" s="58">
        <f>((O28/N28)-1)*100</f>
        <v>-0.20413842076208999</v>
      </c>
      <c r="Q28" s="59"/>
      <c r="R28" s="59"/>
      <c r="S28" s="59"/>
      <c r="T28" s="59"/>
      <c r="U28" s="59"/>
      <c r="V28" s="59"/>
      <c r="W28" s="59"/>
      <c r="X28" s="59"/>
      <c r="AA28" s="59"/>
      <c r="AB28" s="59"/>
    </row>
    <row r="29" spans="1:28" ht="14.1" customHeight="1" x14ac:dyDescent="0.2">
      <c r="A29" s="9" t="s">
        <v>46</v>
      </c>
      <c r="B29" s="56">
        <v>69.637050000000002</v>
      </c>
      <c r="C29" s="11">
        <v>51.2</v>
      </c>
      <c r="D29" s="57">
        <v>59.415999999999997</v>
      </c>
      <c r="E29" s="57">
        <v>73.021039999999999</v>
      </c>
      <c r="F29" s="58">
        <f>((E29/D29)-1)*100</f>
        <v>22.897939948835333</v>
      </c>
      <c r="G29" s="56">
        <v>5038.6448399999999</v>
      </c>
      <c r="H29" s="11">
        <v>5840.2</v>
      </c>
      <c r="I29" s="57">
        <v>6076.2882</v>
      </c>
      <c r="J29" s="57">
        <v>6900.9563511781598</v>
      </c>
      <c r="K29" s="58">
        <f>((J29/I29)-1)*100</f>
        <v>13.571906467144856</v>
      </c>
      <c r="L29" s="56">
        <v>6194.8548000000001</v>
      </c>
      <c r="M29" s="11">
        <v>6147.4</v>
      </c>
      <c r="N29" s="57">
        <v>6095.5230000000001</v>
      </c>
      <c r="O29" s="57">
        <v>6291.7582000000002</v>
      </c>
      <c r="P29" s="58">
        <f>((O29/N29)-1)*100</f>
        <v>3.2193332713206013</v>
      </c>
      <c r="Q29" s="59"/>
      <c r="R29" s="59"/>
      <c r="S29" s="59"/>
      <c r="T29" s="59"/>
      <c r="U29" s="59"/>
      <c r="V29" s="59"/>
      <c r="W29" s="59"/>
      <c r="X29" s="59"/>
      <c r="AA29" s="59"/>
      <c r="AB29" s="59"/>
    </row>
    <row r="30" spans="1:28" ht="14.1" customHeight="1" x14ac:dyDescent="0.2">
      <c r="A30" s="9" t="s">
        <v>47</v>
      </c>
      <c r="B30" s="66">
        <v>77.879000000000005</v>
      </c>
      <c r="C30" s="11">
        <v>49.47</v>
      </c>
      <c r="D30" s="57">
        <v>62.180999999999997</v>
      </c>
      <c r="E30" s="57">
        <v>77.977199999999996</v>
      </c>
      <c r="F30" s="58">
        <f>((E30/D30)-1)*100</f>
        <v>25.403579871664974</v>
      </c>
      <c r="G30" s="56">
        <v>5461.8990000000003</v>
      </c>
      <c r="H30" s="11">
        <v>5891.4</v>
      </c>
      <c r="I30" s="57">
        <v>6356.5551999999998</v>
      </c>
      <c r="J30" s="57">
        <v>7897.9926824512359</v>
      </c>
      <c r="K30" s="58">
        <f>((J30/I30)-1)*100</f>
        <v>24.249572826036903</v>
      </c>
      <c r="L30" s="56">
        <v>6749.1540000000005</v>
      </c>
      <c r="M30" s="11">
        <v>6194.3</v>
      </c>
      <c r="N30" s="57">
        <v>6367.53</v>
      </c>
      <c r="O30" s="57">
        <v>6660.0039999999999</v>
      </c>
      <c r="P30" s="58">
        <f>((O30/N30)-1)*100</f>
        <v>4.5932096118903365</v>
      </c>
      <c r="Q30" s="59"/>
      <c r="R30" s="59"/>
      <c r="S30" s="59"/>
      <c r="T30" s="59"/>
      <c r="U30" s="59"/>
      <c r="V30" s="59"/>
      <c r="W30" s="59"/>
      <c r="X30" s="59"/>
      <c r="AA30" s="59"/>
      <c r="AB30" s="59"/>
    </row>
    <row r="31" spans="1:28" ht="14.1" customHeight="1" x14ac:dyDescent="0.2">
      <c r="A31" s="9" t="s">
        <v>48</v>
      </c>
      <c r="B31" s="56">
        <v>68.153000000000006</v>
      </c>
      <c r="C31" s="11">
        <v>61.545499999999997</v>
      </c>
      <c r="D31" s="57">
        <v>67.744</v>
      </c>
      <c r="E31" s="57">
        <v>85.581100000000006</v>
      </c>
      <c r="F31" s="58">
        <f>((E31/D31)-1)*100</f>
        <v>26.330154700047249</v>
      </c>
      <c r="G31" s="56">
        <v>6083.8469999999998</v>
      </c>
      <c r="H31" s="11">
        <v>7352.9870999999994</v>
      </c>
      <c r="I31" s="57">
        <v>7360.4695000000002</v>
      </c>
      <c r="J31" s="57">
        <v>8832.5274192579182</v>
      </c>
      <c r="K31" s="58">
        <f>((J31/I31)-1)*100</f>
        <v>19.999511162405035</v>
      </c>
      <c r="L31" s="56">
        <v>6576.4796999999999</v>
      </c>
      <c r="M31" s="11">
        <v>6052.1270000000004</v>
      </c>
      <c r="N31" s="57">
        <v>6999.9439000000002</v>
      </c>
      <c r="O31" s="57">
        <v>6730.6279999999997</v>
      </c>
      <c r="P31" s="58">
        <f>((O31/N31)-1)*100</f>
        <v>-3.8474008341695454</v>
      </c>
      <c r="R31" s="59"/>
      <c r="S31" s="59"/>
      <c r="U31" s="59"/>
    </row>
    <row r="32" spans="1:28" ht="14.1" customHeight="1" x14ac:dyDescent="0.2">
      <c r="A32" s="9" t="s">
        <v>94</v>
      </c>
      <c r="B32" s="56">
        <v>84.507999999999996</v>
      </c>
      <c r="C32" s="57">
        <v>72.617500000000007</v>
      </c>
      <c r="D32" s="57">
        <v>85.271539999999987</v>
      </c>
      <c r="E32" s="57"/>
      <c r="F32" s="58"/>
      <c r="G32" s="56">
        <v>7041.0680000000002</v>
      </c>
      <c r="H32" s="11">
        <v>8122.7717000000002</v>
      </c>
      <c r="I32" s="57">
        <v>8183.9435000000003</v>
      </c>
      <c r="J32" s="57"/>
      <c r="K32" s="58"/>
      <c r="L32" s="56">
        <v>7118.0360000000001</v>
      </c>
      <c r="M32" s="57">
        <v>6950.1544999999996</v>
      </c>
      <c r="N32" s="57">
        <v>7126.4160000000002</v>
      </c>
      <c r="O32" s="57"/>
      <c r="P32" s="58"/>
      <c r="R32" s="59"/>
      <c r="S32" s="59"/>
      <c r="U32" s="59"/>
    </row>
    <row r="33" spans="1:21" ht="14.1" customHeight="1" x14ac:dyDescent="0.2">
      <c r="A33" s="9" t="s">
        <v>50</v>
      </c>
      <c r="B33" s="56">
        <v>85.433800000000005</v>
      </c>
      <c r="C33" s="57">
        <v>72.143500000000003</v>
      </c>
      <c r="D33" s="57">
        <v>83.694999999999993</v>
      </c>
      <c r="E33" s="57"/>
      <c r="F33" s="58"/>
      <c r="G33" s="56">
        <v>6839.2110000000002</v>
      </c>
      <c r="H33" s="57">
        <v>7937.4292999999998</v>
      </c>
      <c r="I33" s="57">
        <v>8230.5277000000006</v>
      </c>
      <c r="J33" s="57"/>
      <c r="K33" s="58"/>
      <c r="L33" s="56">
        <v>6861.7619999999997</v>
      </c>
      <c r="M33" s="57">
        <v>6833.277</v>
      </c>
      <c r="N33" s="57">
        <v>6560.7160000000003</v>
      </c>
      <c r="O33" s="57"/>
      <c r="P33" s="58"/>
      <c r="R33" s="59"/>
      <c r="S33" s="59"/>
      <c r="U33" s="59"/>
    </row>
    <row r="34" spans="1:21" ht="14.1" customHeight="1" x14ac:dyDescent="0.2">
      <c r="A34" s="9" t="s">
        <v>51</v>
      </c>
      <c r="B34" s="56">
        <v>87.769000000000005</v>
      </c>
      <c r="C34" s="11">
        <v>70.525499999999994</v>
      </c>
      <c r="D34" s="57">
        <v>88.284600000000012</v>
      </c>
      <c r="E34" s="57"/>
      <c r="F34" s="58"/>
      <c r="G34" s="56">
        <v>7148.348</v>
      </c>
      <c r="H34" s="11">
        <v>8295.8266999999996</v>
      </c>
      <c r="I34" s="57">
        <v>8385.4964</v>
      </c>
      <c r="J34" s="57"/>
      <c r="K34" s="58"/>
      <c r="L34" s="56">
        <v>7219.2640000000001</v>
      </c>
      <c r="M34" s="11">
        <v>7030.7550000000001</v>
      </c>
      <c r="N34" s="57">
        <v>7028.8180000000002</v>
      </c>
      <c r="O34" s="57"/>
      <c r="P34" s="58"/>
      <c r="R34" s="59"/>
      <c r="S34" s="59"/>
      <c r="U34" s="59"/>
    </row>
    <row r="35" spans="1:21" ht="14.1" customHeight="1" x14ac:dyDescent="0.2">
      <c r="A35" s="9" t="s">
        <v>52</v>
      </c>
      <c r="B35" s="56">
        <v>96.125399999999999</v>
      </c>
      <c r="C35" s="11">
        <v>68.704700000000003</v>
      </c>
      <c r="D35" s="57">
        <v>75.811399999999992</v>
      </c>
      <c r="E35" s="57"/>
      <c r="F35" s="58"/>
      <c r="G35" s="56">
        <v>6890.4336000000003</v>
      </c>
      <c r="H35" s="11">
        <v>7967.5677000000005</v>
      </c>
      <c r="I35" s="57">
        <v>8115.6414999999997</v>
      </c>
      <c r="J35" s="57"/>
      <c r="K35" s="58"/>
      <c r="L35" s="56">
        <v>7481.3849900000005</v>
      </c>
      <c r="M35" s="11">
        <v>6910.3010000000004</v>
      </c>
      <c r="N35" s="57">
        <v>7119.0932000000003</v>
      </c>
      <c r="O35" s="57"/>
      <c r="P35" s="58"/>
      <c r="R35" s="59"/>
      <c r="S35" s="59"/>
      <c r="U35" s="59"/>
    </row>
    <row r="36" spans="1:21" ht="14.1" customHeight="1" x14ac:dyDescent="0.2">
      <c r="A36" s="9" t="s">
        <v>53</v>
      </c>
      <c r="B36" s="56">
        <v>73.761920000000003</v>
      </c>
      <c r="C36" s="11">
        <v>68.432000000000002</v>
      </c>
      <c r="D36" s="57">
        <v>85.390500000000003</v>
      </c>
      <c r="E36" s="57"/>
      <c r="F36" s="58"/>
      <c r="G36" s="56">
        <v>6354.1637000000001</v>
      </c>
      <c r="H36" s="11">
        <v>7863.8806000000004</v>
      </c>
      <c r="I36" s="57">
        <v>7377.4636</v>
      </c>
      <c r="J36" s="57"/>
      <c r="K36" s="58"/>
      <c r="L36" s="56">
        <v>6789.3554999999997</v>
      </c>
      <c r="M36" s="11">
        <v>6847</v>
      </c>
      <c r="N36" s="57">
        <v>6705.5865999999996</v>
      </c>
      <c r="O36" s="57"/>
      <c r="P36" s="58"/>
      <c r="S36" s="59"/>
      <c r="U36" s="60"/>
    </row>
    <row r="37" spans="1:21" ht="14.1" customHeight="1" x14ac:dyDescent="0.2">
      <c r="A37" s="9" t="s">
        <v>54</v>
      </c>
      <c r="B37" s="56">
        <v>91.194999999999993</v>
      </c>
      <c r="C37" s="57">
        <v>74.608500000000006</v>
      </c>
      <c r="D37" s="57">
        <v>86.663399999999996</v>
      </c>
      <c r="E37" s="57"/>
      <c r="F37" s="58"/>
      <c r="G37" s="56">
        <v>7119.6332999999995</v>
      </c>
      <c r="H37" s="57">
        <v>7649.2201999999997</v>
      </c>
      <c r="I37" s="57">
        <v>8933.1276999999991</v>
      </c>
      <c r="J37" s="57"/>
      <c r="K37" s="58"/>
      <c r="L37" s="56">
        <v>7014.2014600000002</v>
      </c>
      <c r="M37" s="57">
        <v>6971.5285000000003</v>
      </c>
      <c r="N37" s="57">
        <v>6800.5450000000001</v>
      </c>
      <c r="O37" s="57"/>
      <c r="P37" s="58"/>
      <c r="S37" s="59"/>
      <c r="U37" s="60"/>
    </row>
    <row r="38" spans="1:21" ht="14.1" customHeight="1" x14ac:dyDescent="0.2">
      <c r="A38" s="9" t="s">
        <v>36</v>
      </c>
      <c r="B38" s="56">
        <v>98.947500000000005</v>
      </c>
      <c r="C38" s="11">
        <v>67.355999999999995</v>
      </c>
      <c r="D38" s="57">
        <v>83.20872</v>
      </c>
      <c r="E38" s="57"/>
      <c r="F38" s="58"/>
      <c r="G38" s="56">
        <v>6087.37745</v>
      </c>
      <c r="H38" s="11">
        <v>7536.8625000000002</v>
      </c>
      <c r="I38" s="57">
        <v>7935.9793</v>
      </c>
      <c r="J38" s="57"/>
      <c r="K38" s="58"/>
      <c r="L38" s="56">
        <v>6448.6424999999999</v>
      </c>
      <c r="M38" s="11">
        <v>6579.9560000000001</v>
      </c>
      <c r="N38" s="57">
        <v>6592.0797000000002</v>
      </c>
      <c r="O38" s="57"/>
      <c r="P38" s="58"/>
      <c r="S38" s="59"/>
      <c r="U38" s="60"/>
    </row>
    <row r="39" spans="1:21" ht="14.1" customHeight="1" x14ac:dyDescent="0.2">
      <c r="A39" s="14" t="s">
        <v>37</v>
      </c>
      <c r="B39" s="61">
        <v>111.815</v>
      </c>
      <c r="C39" s="16">
        <v>65.2207333333333</v>
      </c>
      <c r="D39" s="62">
        <v>88.911119999999997</v>
      </c>
      <c r="E39" s="62"/>
      <c r="F39" s="58"/>
      <c r="G39" s="61">
        <v>8498.7610000000004</v>
      </c>
      <c r="H39" s="16">
        <v>9289.1314666666694</v>
      </c>
      <c r="I39" s="62">
        <v>9758.5020999999997</v>
      </c>
      <c r="J39" s="62"/>
      <c r="K39" s="58"/>
      <c r="L39" s="61">
        <v>6416.19</v>
      </c>
      <c r="M39" s="16">
        <v>6929.3519999999999</v>
      </c>
      <c r="N39" s="62">
        <v>6669.0739999999996</v>
      </c>
      <c r="O39" s="62"/>
      <c r="P39" s="58"/>
      <c r="S39" s="59"/>
    </row>
    <row r="40" spans="1:21" ht="14.1" customHeight="1" x14ac:dyDescent="0.2">
      <c r="A40" s="300" t="s">
        <v>224</v>
      </c>
      <c r="B40" s="301">
        <v>1029.3283700000002</v>
      </c>
      <c r="C40" s="302">
        <f>SUM(C27:C38)</f>
        <v>709.65020000000004</v>
      </c>
      <c r="D40" s="302">
        <f>SUM(D28:D31)</f>
        <v>261.30449999999996</v>
      </c>
      <c r="E40" s="302">
        <f>SUM(E28:E39)</f>
        <v>320.97343999999998</v>
      </c>
      <c r="F40" s="303">
        <f>((E40/D40)-1)*100</f>
        <v>22.835021976276735</v>
      </c>
      <c r="G40" s="301">
        <v>1054758</v>
      </c>
      <c r="H40" s="302">
        <v>1060078</v>
      </c>
      <c r="I40" s="302">
        <f>SUM(I28:I31)</f>
        <v>25744.008099999999</v>
      </c>
      <c r="J40" s="302">
        <f>SUM(J28:J39)</f>
        <v>30617.246860029132</v>
      </c>
      <c r="K40" s="303">
        <f>((J40/I40)-1)*100</f>
        <v>18.929603895009393</v>
      </c>
      <c r="L40" s="301">
        <v>332385</v>
      </c>
      <c r="M40" s="302">
        <v>285813.2</v>
      </c>
      <c r="N40" s="302">
        <f>SUM(N28:N31)</f>
        <v>26019.773399999998</v>
      </c>
      <c r="O40" s="302">
        <f>SUM(O28:O39)</f>
        <v>26225.781800000001</v>
      </c>
      <c r="P40" s="303">
        <f>((O40/N40)-1)*100</f>
        <v>0.79173787116839645</v>
      </c>
    </row>
    <row r="41" spans="1:21" ht="15.95" customHeight="1" x14ac:dyDescent="0.2">
      <c r="A41" s="300" t="s">
        <v>27</v>
      </c>
      <c r="B41" s="301">
        <v>1029.3283700000002</v>
      </c>
      <c r="C41" s="302">
        <f>SUM(C28:C39)</f>
        <v>774.87093333333337</v>
      </c>
      <c r="D41" s="302">
        <f>SUM(D28:D39)</f>
        <v>938.54077999999981</v>
      </c>
      <c r="E41" s="302"/>
      <c r="F41" s="303"/>
      <c r="G41" s="301">
        <v>1054758</v>
      </c>
      <c r="H41" s="302">
        <v>1187142.666666667</v>
      </c>
      <c r="I41" s="302">
        <f>SUM(I28:I39)</f>
        <v>92664.689899999998</v>
      </c>
      <c r="J41" s="302"/>
      <c r="K41" s="303"/>
      <c r="L41" s="301">
        <v>332385</v>
      </c>
      <c r="M41" s="302">
        <v>312700.8666666667</v>
      </c>
      <c r="N41" s="302">
        <f>SUM(N28:N39)</f>
        <v>80622.101899999994</v>
      </c>
      <c r="O41" s="302"/>
      <c r="P41" s="303"/>
    </row>
    <row r="42" spans="1:21" ht="9" customHeight="1" x14ac:dyDescent="0.2">
      <c r="A42" s="4" t="s">
        <v>75</v>
      </c>
    </row>
    <row r="43" spans="1:21" ht="9" customHeight="1" x14ac:dyDescent="0.2">
      <c r="A43" s="219" t="s">
        <v>171</v>
      </c>
    </row>
    <row r="44" spans="1:21" ht="9" customHeight="1" x14ac:dyDescent="0.2">
      <c r="A44" s="160" t="s">
        <v>185</v>
      </c>
    </row>
    <row r="45" spans="1:21" ht="9" customHeight="1" x14ac:dyDescent="0.15">
      <c r="A45" s="195" t="s">
        <v>186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 B21:P26 B39:C39 B35:C35 B19:C19 B42:P42 B40:C40 B36:C36 B37:C37 B38:C38 B28:C34 B20:C20 B41:C41 B27:C27 F27:H27 K27:M27 P27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P70"/>
  <sheetViews>
    <sheetView showGridLines="0" topLeftCell="A46" zoomScaleNormal="100" workbookViewId="0">
      <selection activeCell="L42" sqref="L42"/>
    </sheetView>
  </sheetViews>
  <sheetFormatPr baseColWidth="10" defaultColWidth="7.33203125" defaultRowHeight="14.1" customHeight="1" x14ac:dyDescent="0.2"/>
  <cols>
    <col min="1" max="1" width="8.6640625" style="31" customWidth="1"/>
    <col min="2" max="2" width="3.886718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205</v>
      </c>
      <c r="B1" s="30"/>
      <c r="C1" s="30"/>
      <c r="D1" s="30"/>
      <c r="E1" s="30"/>
      <c r="F1" s="30"/>
    </row>
    <row r="2" spans="1:15" ht="12" customHeight="1" x14ac:dyDescent="0.2">
      <c r="A2" s="32" t="s">
        <v>22</v>
      </c>
    </row>
    <row r="3" spans="1:15" ht="5.0999999999999996" customHeight="1" x14ac:dyDescent="0.2">
      <c r="A3" s="53"/>
      <c r="B3" s="53"/>
      <c r="C3" s="15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">
      <c r="A4" s="285" t="s">
        <v>24</v>
      </c>
      <c r="B4" s="286" t="s">
        <v>56</v>
      </c>
      <c r="C4" s="287" t="s">
        <v>45</v>
      </c>
      <c r="D4" s="287" t="s">
        <v>46</v>
      </c>
      <c r="E4" s="288" t="s">
        <v>47</v>
      </c>
      <c r="F4" s="287" t="s">
        <v>48</v>
      </c>
      <c r="G4" s="287" t="s">
        <v>49</v>
      </c>
      <c r="H4" s="287" t="s">
        <v>50</v>
      </c>
      <c r="I4" s="287" t="s">
        <v>51</v>
      </c>
      <c r="J4" s="287" t="s">
        <v>52</v>
      </c>
      <c r="K4" s="287" t="s">
        <v>53</v>
      </c>
      <c r="L4" s="287" t="s">
        <v>54</v>
      </c>
      <c r="M4" s="287" t="s">
        <v>36</v>
      </c>
      <c r="N4" s="287" t="s">
        <v>37</v>
      </c>
      <c r="O4" s="264" t="s">
        <v>27</v>
      </c>
    </row>
    <row r="5" spans="1:15" ht="12" customHeight="1" x14ac:dyDescent="0.25">
      <c r="A5" s="363" t="s">
        <v>28</v>
      </c>
      <c r="B5" s="289">
        <v>2024</v>
      </c>
      <c r="C5" s="290">
        <v>44317</v>
      </c>
      <c r="D5" s="290">
        <v>43614</v>
      </c>
      <c r="E5" s="290">
        <v>43082</v>
      </c>
      <c r="F5" s="290">
        <v>43001</v>
      </c>
      <c r="G5" s="290">
        <v>44036</v>
      </c>
      <c r="H5" s="290">
        <v>45448</v>
      </c>
      <c r="I5" s="290">
        <v>44045</v>
      </c>
      <c r="J5" s="290">
        <v>44378</v>
      </c>
      <c r="K5" s="290">
        <v>46891</v>
      </c>
      <c r="L5" s="290">
        <v>46817</v>
      </c>
      <c r="M5" s="290">
        <v>47462</v>
      </c>
      <c r="N5" s="290">
        <v>45510</v>
      </c>
      <c r="O5" s="315">
        <f>SUM(C5:N5)</f>
        <v>538601</v>
      </c>
    </row>
    <row r="6" spans="1:15" ht="12" customHeight="1" x14ac:dyDescent="0.2">
      <c r="A6" s="364"/>
      <c r="B6" s="268" t="s">
        <v>177</v>
      </c>
      <c r="C6" s="291">
        <f>C9+C11+C13+C15+C17+C25+C27+C29+C31+C33+C35+C37+C39+C41+C43+C45+C47+C49+C55+C57+C59+C61+C63+C65</f>
        <v>46109</v>
      </c>
      <c r="D6" s="291">
        <f>D9+D11+D13+D15+D17+D25+D27+D29+D31+D33+D35+D37+D39+D41+D43+D45+D47+D49+D55+D57+D59+D61+D63+D65</f>
        <v>45828</v>
      </c>
      <c r="E6" s="291">
        <f>E9+E11+E13+E15+E17+E25+E27+E29+E31+E33+E35+E37+E39+E41+E43+E45+E47+E49+E55+E57+E59+E61+E63+E65</f>
        <v>43685.5</v>
      </c>
      <c r="F6" s="291">
        <f>F9+F11+F13+F15+F17+F25+F27+F29+F31+F33+F35+F37+F39+F41+F43+F45+F47+F49+F55+F57+F59+F61+F63+F65</f>
        <v>45209</v>
      </c>
      <c r="G6" s="291"/>
      <c r="H6" s="291"/>
      <c r="I6" s="291"/>
      <c r="J6" s="291"/>
      <c r="K6" s="291"/>
      <c r="L6" s="291"/>
      <c r="M6" s="291"/>
      <c r="N6" s="291"/>
      <c r="O6" s="270"/>
    </row>
    <row r="7" spans="1:15" ht="3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7"/>
    </row>
    <row r="8" spans="1:15" ht="9.9499999999999993" customHeight="1" x14ac:dyDescent="0.25">
      <c r="A8" s="36" t="s">
        <v>29</v>
      </c>
      <c r="B8" s="37">
        <v>2024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46</v>
      </c>
      <c r="L8" s="50">
        <v>54</v>
      </c>
      <c r="M8" s="50">
        <v>48</v>
      </c>
      <c r="N8" s="50">
        <v>51</v>
      </c>
      <c r="O8" s="267">
        <f>SUM(C8:N8)</f>
        <v>598</v>
      </c>
    </row>
    <row r="9" spans="1:15" ht="9.9499999999999993" customHeight="1" x14ac:dyDescent="0.25">
      <c r="A9" s="36"/>
      <c r="B9" s="37">
        <v>2025</v>
      </c>
      <c r="C9" s="50">
        <v>54</v>
      </c>
      <c r="D9" s="50">
        <v>48</v>
      </c>
      <c r="E9" s="50">
        <v>48</v>
      </c>
      <c r="F9" s="50">
        <v>50</v>
      </c>
      <c r="G9" s="50"/>
      <c r="H9" s="50"/>
      <c r="I9" s="50"/>
      <c r="J9" s="50"/>
      <c r="K9" s="50"/>
      <c r="L9" s="50"/>
      <c r="M9" s="50"/>
      <c r="N9" s="50"/>
      <c r="O9" s="267"/>
    </row>
    <row r="10" spans="1:15" ht="9.9499999999999993" customHeight="1" x14ac:dyDescent="0.25">
      <c r="A10" s="36" t="s">
        <v>30</v>
      </c>
      <c r="B10" s="37">
        <v>2024</v>
      </c>
      <c r="C10" s="50">
        <v>1761</v>
      </c>
      <c r="D10" s="50">
        <v>1388</v>
      </c>
      <c r="E10" s="50">
        <v>1372</v>
      </c>
      <c r="F10" s="50">
        <v>1437</v>
      </c>
      <c r="G10" s="50">
        <v>1141</v>
      </c>
      <c r="H10" s="50">
        <v>1427</v>
      </c>
      <c r="I10" s="50">
        <v>1284</v>
      </c>
      <c r="J10" s="50">
        <v>1356</v>
      </c>
      <c r="K10" s="50">
        <v>1320</v>
      </c>
      <c r="L10" s="50">
        <v>1335</v>
      </c>
      <c r="M10" s="50">
        <v>1284</v>
      </c>
      <c r="N10" s="50">
        <v>1309</v>
      </c>
      <c r="O10" s="267">
        <f t="shared" ref="O10" si="0">SUM(C10:N10)</f>
        <v>16414</v>
      </c>
    </row>
    <row r="11" spans="1:15" ht="9.9499999999999993" customHeight="1" x14ac:dyDescent="0.25">
      <c r="A11" s="36"/>
      <c r="B11" s="37">
        <v>2025</v>
      </c>
      <c r="C11" s="50">
        <v>1677</v>
      </c>
      <c r="D11" s="50">
        <v>1680</v>
      </c>
      <c r="E11" s="50">
        <v>1680</v>
      </c>
      <c r="F11" s="50">
        <v>1679</v>
      </c>
      <c r="G11" s="50"/>
      <c r="H11" s="50"/>
      <c r="I11" s="50"/>
      <c r="J11" s="50"/>
      <c r="K11" s="50"/>
      <c r="L11" s="50"/>
      <c r="M11" s="50"/>
      <c r="N11" s="50"/>
      <c r="O11" s="267"/>
    </row>
    <row r="12" spans="1:15" ht="9.9499999999999993" customHeight="1" x14ac:dyDescent="0.25">
      <c r="A12" s="36" t="s">
        <v>98</v>
      </c>
      <c r="B12" s="37">
        <v>2024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67">
        <f t="shared" ref="O12" si="1">SUM(C12:N12)</f>
        <v>8574</v>
      </c>
    </row>
    <row r="13" spans="1:15" ht="9.9499999999999993" customHeight="1" x14ac:dyDescent="0.25">
      <c r="A13" s="36"/>
      <c r="B13" s="37">
        <v>2025</v>
      </c>
      <c r="C13" s="50">
        <v>658</v>
      </c>
      <c r="D13" s="50">
        <v>670</v>
      </c>
      <c r="E13" s="50">
        <v>670</v>
      </c>
      <c r="F13" s="50">
        <v>666</v>
      </c>
      <c r="G13" s="50"/>
      <c r="H13" s="50"/>
      <c r="I13" s="50"/>
      <c r="J13" s="50"/>
      <c r="K13" s="50"/>
      <c r="L13" s="50"/>
      <c r="M13" s="50"/>
      <c r="N13" s="50"/>
      <c r="O13" s="267"/>
    </row>
    <row r="14" spans="1:15" ht="9.9499999999999993" customHeight="1" x14ac:dyDescent="0.25">
      <c r="A14" s="36" t="s">
        <v>31</v>
      </c>
      <c r="B14" s="37">
        <v>2024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13888</v>
      </c>
      <c r="J14" s="50">
        <v>12818</v>
      </c>
      <c r="K14" s="50">
        <v>15073</v>
      </c>
      <c r="L14" s="50">
        <v>15263</v>
      </c>
      <c r="M14" s="50">
        <v>14591</v>
      </c>
      <c r="N14" s="50">
        <v>14000</v>
      </c>
      <c r="O14" s="267">
        <f t="shared" ref="O14" si="2">SUM(C14:N14)</f>
        <v>161076</v>
      </c>
    </row>
    <row r="15" spans="1:15" ht="9.9499999999999993" customHeight="1" x14ac:dyDescent="0.25">
      <c r="A15" s="36"/>
      <c r="B15" s="37">
        <v>2025</v>
      </c>
      <c r="C15" s="50">
        <v>12336</v>
      </c>
      <c r="D15" s="50">
        <v>12541</v>
      </c>
      <c r="E15" s="50">
        <v>12541</v>
      </c>
      <c r="F15" s="50">
        <v>12473</v>
      </c>
      <c r="G15" s="50"/>
      <c r="H15" s="50"/>
      <c r="I15" s="50"/>
      <c r="J15" s="50"/>
      <c r="K15" s="50"/>
      <c r="L15" s="50"/>
      <c r="M15" s="50"/>
      <c r="N15" s="50"/>
      <c r="O15" s="267"/>
    </row>
    <row r="16" spans="1:15" ht="9.9499999999999993" customHeight="1" x14ac:dyDescent="0.25">
      <c r="A16" s="39" t="s">
        <v>0</v>
      </c>
      <c r="B16" s="37">
        <v>2024</v>
      </c>
      <c r="C16" s="50">
        <v>3649</v>
      </c>
      <c r="D16" s="50">
        <v>3606</v>
      </c>
      <c r="E16" s="50">
        <v>3611</v>
      </c>
      <c r="F16" s="50">
        <v>3622</v>
      </c>
      <c r="G16" s="50">
        <v>3621</v>
      </c>
      <c r="H16" s="50">
        <v>3610</v>
      </c>
      <c r="I16" s="50">
        <v>3616</v>
      </c>
      <c r="J16" s="50">
        <v>3612</v>
      </c>
      <c r="K16" s="50">
        <v>3614</v>
      </c>
      <c r="L16" s="50">
        <v>3616</v>
      </c>
      <c r="M16" s="50">
        <v>3615</v>
      </c>
      <c r="N16" s="50">
        <v>3615</v>
      </c>
      <c r="O16" s="267">
        <f t="shared" ref="O16" si="3">SUM(C16:N16)</f>
        <v>43407</v>
      </c>
    </row>
    <row r="17" spans="1:16" ht="9.9499999999999993" customHeight="1" x14ac:dyDescent="0.25">
      <c r="A17" s="39"/>
      <c r="B17" s="37">
        <v>2025</v>
      </c>
      <c r="C17" s="50">
        <f>C19+C21+C23</f>
        <v>3681</v>
      </c>
      <c r="D17" s="50">
        <f t="shared" ref="D17" si="4">D19+D21+D23</f>
        <v>3703</v>
      </c>
      <c r="E17" s="50">
        <v>1851.5</v>
      </c>
      <c r="F17" s="50">
        <v>3079</v>
      </c>
      <c r="G17" s="50"/>
      <c r="H17" s="50"/>
      <c r="I17" s="50"/>
      <c r="J17" s="50"/>
      <c r="K17" s="50"/>
      <c r="L17" s="50"/>
      <c r="M17" s="50"/>
      <c r="N17" s="50"/>
      <c r="O17" s="267"/>
    </row>
    <row r="18" spans="1:16" ht="9.9499999999999993" customHeight="1" x14ac:dyDescent="0.25">
      <c r="A18" s="36" t="s">
        <v>42</v>
      </c>
      <c r="B18" s="37">
        <v>2024</v>
      </c>
      <c r="C18" s="50">
        <v>3323</v>
      </c>
      <c r="D18" s="50">
        <v>3306</v>
      </c>
      <c r="E18" s="50">
        <v>3314</v>
      </c>
      <c r="F18" s="50">
        <v>3309</v>
      </c>
      <c r="G18" s="50">
        <v>3313</v>
      </c>
      <c r="H18" s="50">
        <v>3306</v>
      </c>
      <c r="I18" s="50">
        <v>3310</v>
      </c>
      <c r="J18" s="50">
        <v>3307</v>
      </c>
      <c r="K18" s="50">
        <v>3308</v>
      </c>
      <c r="L18" s="50">
        <v>3311</v>
      </c>
      <c r="M18" s="50">
        <v>3309</v>
      </c>
      <c r="N18" s="50">
        <v>3310</v>
      </c>
      <c r="O18" s="267">
        <f t="shared" ref="O18" si="5">SUM(C18:N18)</f>
        <v>39726</v>
      </c>
    </row>
    <row r="19" spans="1:16" ht="9.9499999999999993" customHeight="1" x14ac:dyDescent="0.25">
      <c r="A19" s="36"/>
      <c r="B19" s="37">
        <v>2025</v>
      </c>
      <c r="C19" s="50">
        <v>3314</v>
      </c>
      <c r="D19" s="50">
        <v>3327</v>
      </c>
      <c r="E19" s="50">
        <v>3327</v>
      </c>
      <c r="F19" s="50">
        <v>3323</v>
      </c>
      <c r="G19" s="50"/>
      <c r="H19" s="50"/>
      <c r="I19" s="50"/>
      <c r="J19" s="50"/>
      <c r="K19" s="50"/>
      <c r="L19" s="50"/>
      <c r="M19" s="50"/>
      <c r="N19" s="50"/>
      <c r="O19" s="267"/>
    </row>
    <row r="20" spans="1:16" ht="9.9499999999999993" customHeight="1" x14ac:dyDescent="0.25">
      <c r="A20" s="36" t="s">
        <v>1</v>
      </c>
      <c r="B20" s="37">
        <v>2024</v>
      </c>
      <c r="C20" s="50">
        <v>321</v>
      </c>
      <c r="D20" s="50">
        <v>296</v>
      </c>
      <c r="E20" s="50">
        <v>293</v>
      </c>
      <c r="F20" s="50">
        <v>309</v>
      </c>
      <c r="G20" s="50">
        <v>304</v>
      </c>
      <c r="H20" s="50">
        <v>300</v>
      </c>
      <c r="I20" s="50">
        <v>302</v>
      </c>
      <c r="J20" s="50">
        <v>301</v>
      </c>
      <c r="K20" s="50">
        <v>302</v>
      </c>
      <c r="L20" s="50">
        <v>301</v>
      </c>
      <c r="M20" s="50">
        <v>302</v>
      </c>
      <c r="N20" s="50">
        <v>301</v>
      </c>
      <c r="O20" s="267">
        <f t="shared" ref="O20" si="6">SUM(C20:N20)</f>
        <v>3632</v>
      </c>
    </row>
    <row r="21" spans="1:16" ht="9.9499999999999993" customHeight="1" x14ac:dyDescent="0.25">
      <c r="A21" s="36"/>
      <c r="B21" s="37">
        <v>2025</v>
      </c>
      <c r="C21" s="50">
        <v>363</v>
      </c>
      <c r="D21" s="50">
        <v>370</v>
      </c>
      <c r="E21" s="50">
        <v>370</v>
      </c>
      <c r="F21" s="50">
        <v>368</v>
      </c>
      <c r="G21" s="50"/>
      <c r="H21" s="50"/>
      <c r="I21" s="50"/>
      <c r="J21" s="50"/>
      <c r="K21" s="50"/>
      <c r="L21" s="50"/>
      <c r="M21" s="50"/>
      <c r="N21" s="50"/>
      <c r="O21" s="267"/>
    </row>
    <row r="22" spans="1:16" ht="9.9499999999999993" customHeight="1" x14ac:dyDescent="0.25">
      <c r="A22" s="36" t="s">
        <v>2</v>
      </c>
      <c r="B22" s="37">
        <v>2024</v>
      </c>
      <c r="C22" s="50">
        <v>5</v>
      </c>
      <c r="D22" s="50">
        <v>4</v>
      </c>
      <c r="E22" s="50">
        <v>4</v>
      </c>
      <c r="F22" s="50">
        <v>4</v>
      </c>
      <c r="G22" s="50">
        <v>4</v>
      </c>
      <c r="H22" s="50">
        <v>4</v>
      </c>
      <c r="I22" s="50">
        <v>4</v>
      </c>
      <c r="J22" s="50">
        <v>4</v>
      </c>
      <c r="K22" s="50">
        <v>4</v>
      </c>
      <c r="L22" s="50">
        <v>4</v>
      </c>
      <c r="M22" s="50">
        <v>4</v>
      </c>
      <c r="N22" s="50">
        <v>4</v>
      </c>
      <c r="O22" s="267">
        <f t="shared" ref="O22" si="7">SUM(C22:N22)</f>
        <v>49</v>
      </c>
    </row>
    <row r="23" spans="1:16" ht="9.9499999999999993" customHeight="1" x14ac:dyDescent="0.25">
      <c r="A23" s="36"/>
      <c r="B23" s="37">
        <v>2025</v>
      </c>
      <c r="C23" s="50">
        <v>4</v>
      </c>
      <c r="D23" s="50">
        <v>6</v>
      </c>
      <c r="E23" s="50">
        <v>6</v>
      </c>
      <c r="F23" s="50">
        <v>5</v>
      </c>
      <c r="G23" s="50"/>
      <c r="H23" s="50"/>
      <c r="I23" s="50"/>
      <c r="J23" s="50"/>
      <c r="K23" s="50"/>
      <c r="L23" s="50"/>
      <c r="M23" s="50"/>
      <c r="N23" s="50"/>
      <c r="O23" s="267"/>
    </row>
    <row r="24" spans="1:16" ht="9.9499999999999993" customHeight="1" x14ac:dyDescent="0.25">
      <c r="A24" s="36" t="s">
        <v>3</v>
      </c>
      <c r="B24" s="37">
        <v>2024</v>
      </c>
      <c r="C24" s="50">
        <v>139</v>
      </c>
      <c r="D24" s="50">
        <v>135</v>
      </c>
      <c r="E24" s="50">
        <v>107</v>
      </c>
      <c r="F24" s="50">
        <v>121</v>
      </c>
      <c r="G24" s="50">
        <v>110</v>
      </c>
      <c r="H24" s="50">
        <v>94</v>
      </c>
      <c r="I24" s="50">
        <v>102</v>
      </c>
      <c r="J24" s="50">
        <v>98</v>
      </c>
      <c r="K24" s="50">
        <v>100</v>
      </c>
      <c r="L24" s="50">
        <v>118</v>
      </c>
      <c r="M24" s="50">
        <v>102</v>
      </c>
      <c r="N24" s="50">
        <v>110</v>
      </c>
      <c r="O24" s="267">
        <f t="shared" ref="O24" si="8">SUM(C24:N24)</f>
        <v>1336</v>
      </c>
    </row>
    <row r="25" spans="1:16" ht="9.9499999999999993" customHeight="1" x14ac:dyDescent="0.25">
      <c r="A25" s="36"/>
      <c r="B25" s="37">
        <v>2025</v>
      </c>
      <c r="C25" s="50">
        <v>135</v>
      </c>
      <c r="D25" s="50">
        <v>142</v>
      </c>
      <c r="E25" s="50">
        <v>142</v>
      </c>
      <c r="F25" s="50">
        <v>140</v>
      </c>
      <c r="G25" s="50"/>
      <c r="H25" s="50"/>
      <c r="I25" s="50"/>
      <c r="J25" s="50"/>
      <c r="K25" s="50"/>
      <c r="L25" s="50"/>
      <c r="M25" s="50"/>
      <c r="N25" s="50"/>
      <c r="O25" s="267"/>
    </row>
    <row r="26" spans="1:16" ht="9.9499999999999993" customHeight="1" x14ac:dyDescent="0.25">
      <c r="A26" s="36" t="s">
        <v>4</v>
      </c>
      <c r="B26" s="37">
        <v>2024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4076</v>
      </c>
      <c r="J26" s="50">
        <v>4355</v>
      </c>
      <c r="K26" s="50">
        <v>4188</v>
      </c>
      <c r="L26" s="50">
        <v>3883</v>
      </c>
      <c r="M26" s="50">
        <v>4314</v>
      </c>
      <c r="N26" s="50">
        <v>4340</v>
      </c>
      <c r="O26" s="267">
        <f t="shared" ref="O26" si="9">SUM(C26:N26)</f>
        <v>50380</v>
      </c>
      <c r="P26" s="222"/>
    </row>
    <row r="27" spans="1:16" ht="9.9499999999999993" customHeight="1" x14ac:dyDescent="0.25">
      <c r="A27" s="36"/>
      <c r="B27" s="37">
        <v>2025</v>
      </c>
      <c r="C27" s="50">
        <v>4703</v>
      </c>
      <c r="D27" s="50">
        <v>4658</v>
      </c>
      <c r="E27" s="50">
        <v>4658</v>
      </c>
      <c r="F27" s="50">
        <v>4673</v>
      </c>
      <c r="G27" s="50"/>
      <c r="H27" s="50"/>
      <c r="I27" s="50"/>
      <c r="J27" s="50"/>
      <c r="K27" s="50"/>
      <c r="L27" s="50"/>
      <c r="M27" s="50"/>
      <c r="N27" s="50"/>
      <c r="O27" s="267"/>
    </row>
    <row r="28" spans="1:16" ht="9.9499999999999993" customHeight="1" x14ac:dyDescent="0.25">
      <c r="A28" s="36" t="s">
        <v>5</v>
      </c>
      <c r="B28" s="37">
        <v>2024</v>
      </c>
      <c r="C28" s="50">
        <v>5020</v>
      </c>
      <c r="D28" s="50">
        <v>5274</v>
      </c>
      <c r="E28" s="50">
        <v>5147</v>
      </c>
      <c r="F28" s="50">
        <v>5242</v>
      </c>
      <c r="G28" s="50">
        <v>5139</v>
      </c>
      <c r="H28" s="50">
        <v>5089</v>
      </c>
      <c r="I28" s="50">
        <v>5114</v>
      </c>
      <c r="J28" s="50">
        <v>5101</v>
      </c>
      <c r="K28" s="50">
        <v>5108</v>
      </c>
      <c r="L28" s="50">
        <v>5200</v>
      </c>
      <c r="M28" s="50">
        <v>5114</v>
      </c>
      <c r="N28" s="50">
        <v>5157</v>
      </c>
      <c r="O28" s="267">
        <f t="shared" ref="O28" si="10">SUM(C28:N28)</f>
        <v>61705</v>
      </c>
    </row>
    <row r="29" spans="1:16" ht="9.9499999999999993" customHeight="1" x14ac:dyDescent="0.25">
      <c r="A29" s="36"/>
      <c r="B29" s="37">
        <v>2025</v>
      </c>
      <c r="C29" s="50">
        <v>5147</v>
      </c>
      <c r="D29" s="50">
        <v>5469</v>
      </c>
      <c r="E29" s="50">
        <v>5469</v>
      </c>
      <c r="F29" s="50">
        <v>5362</v>
      </c>
      <c r="G29" s="50"/>
      <c r="H29" s="50"/>
      <c r="I29" s="50"/>
      <c r="J29" s="50"/>
      <c r="K29" s="50"/>
      <c r="L29" s="50"/>
      <c r="M29" s="50"/>
      <c r="N29" s="50"/>
      <c r="O29" s="267"/>
    </row>
    <row r="30" spans="1:16" ht="9.9499999999999993" customHeight="1" x14ac:dyDescent="0.25">
      <c r="A30" s="36" t="s">
        <v>39</v>
      </c>
      <c r="B30" s="37">
        <v>2024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296</v>
      </c>
      <c r="J30" s="50">
        <v>301</v>
      </c>
      <c r="K30" s="50">
        <v>298</v>
      </c>
      <c r="L30" s="50">
        <v>211</v>
      </c>
      <c r="M30" s="50">
        <v>296</v>
      </c>
      <c r="N30" s="50">
        <v>253</v>
      </c>
      <c r="O30" s="267">
        <f t="shared" ref="O30" si="11">SUM(C30:N30)</f>
        <v>2973</v>
      </c>
    </row>
    <row r="31" spans="1:16" ht="9.9499999999999993" customHeight="1" x14ac:dyDescent="0.25">
      <c r="A31" s="36"/>
      <c r="B31" s="37">
        <v>2025</v>
      </c>
      <c r="C31" s="50">
        <v>167</v>
      </c>
      <c r="D31" s="50">
        <v>172</v>
      </c>
      <c r="E31" s="50">
        <v>172</v>
      </c>
      <c r="F31" s="50">
        <v>170</v>
      </c>
      <c r="G31" s="50"/>
      <c r="H31" s="50"/>
      <c r="I31" s="50"/>
      <c r="J31" s="50"/>
      <c r="K31" s="50"/>
      <c r="L31" s="50"/>
      <c r="M31" s="50"/>
      <c r="N31" s="50"/>
      <c r="O31" s="267"/>
    </row>
    <row r="32" spans="1:16" ht="9.9499999999999993" customHeight="1" x14ac:dyDescent="0.25">
      <c r="A32" s="36" t="s">
        <v>40</v>
      </c>
      <c r="B32" s="37">
        <v>2024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1672</v>
      </c>
      <c r="J32" s="50">
        <v>1733</v>
      </c>
      <c r="K32" s="50">
        <v>1702</v>
      </c>
      <c r="L32" s="50">
        <v>1704</v>
      </c>
      <c r="M32" s="50">
        <v>1672</v>
      </c>
      <c r="N32" s="50">
        <v>1688</v>
      </c>
      <c r="O32" s="267">
        <f t="shared" ref="O32" si="12">SUM(C32:N32)</f>
        <v>21318</v>
      </c>
    </row>
    <row r="33" spans="1:15" ht="9.9499999999999993" customHeight="1" x14ac:dyDescent="0.25">
      <c r="A33" s="36"/>
      <c r="B33" s="37">
        <v>2025</v>
      </c>
      <c r="C33" s="50">
        <v>2123</v>
      </c>
      <c r="D33" s="50">
        <v>2069</v>
      </c>
      <c r="E33" s="50">
        <v>2069</v>
      </c>
      <c r="F33" s="50">
        <v>2087</v>
      </c>
      <c r="G33" s="50"/>
      <c r="H33" s="50"/>
      <c r="I33" s="50"/>
      <c r="J33" s="50"/>
      <c r="K33" s="50"/>
      <c r="L33" s="50"/>
      <c r="M33" s="50"/>
      <c r="N33" s="50"/>
      <c r="O33" s="267"/>
    </row>
    <row r="34" spans="1:15" ht="9.9499999999999993" customHeight="1" x14ac:dyDescent="0.25">
      <c r="A34" s="36" t="s">
        <v>41</v>
      </c>
      <c r="B34" s="37">
        <v>2024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264</v>
      </c>
      <c r="M34" s="50">
        <v>314</v>
      </c>
      <c r="N34" s="50">
        <v>289</v>
      </c>
      <c r="O34" s="267">
        <f t="shared" ref="O34" si="13">SUM(C34:N34)</f>
        <v>3481</v>
      </c>
    </row>
    <row r="35" spans="1:15" ht="9.9499999999999993" customHeight="1" x14ac:dyDescent="0.25">
      <c r="A35" s="36"/>
      <c r="B35" s="37">
        <v>2025</v>
      </c>
      <c r="C35" s="50">
        <v>249</v>
      </c>
      <c r="D35" s="50">
        <v>264</v>
      </c>
      <c r="E35" s="50">
        <v>264</v>
      </c>
      <c r="F35" s="50">
        <v>259</v>
      </c>
      <c r="G35" s="50"/>
      <c r="H35" s="50"/>
      <c r="I35" s="50"/>
      <c r="J35" s="50"/>
      <c r="K35" s="50"/>
      <c r="L35" s="50"/>
      <c r="M35" s="50"/>
      <c r="N35" s="50"/>
      <c r="O35" s="267"/>
    </row>
    <row r="36" spans="1:15" ht="9.9499999999999993" customHeight="1" x14ac:dyDescent="0.25">
      <c r="A36" s="36" t="s">
        <v>17</v>
      </c>
      <c r="B36" s="37">
        <v>2024</v>
      </c>
      <c r="C36" s="50">
        <v>1360</v>
      </c>
      <c r="D36" s="50">
        <v>1252</v>
      </c>
      <c r="E36" s="50">
        <v>1365</v>
      </c>
      <c r="F36" s="50">
        <v>1372</v>
      </c>
      <c r="G36" s="50">
        <v>1350</v>
      </c>
      <c r="H36" s="50">
        <v>1365</v>
      </c>
      <c r="I36" s="50">
        <v>1358</v>
      </c>
      <c r="J36" s="50">
        <v>1295</v>
      </c>
      <c r="K36" s="50">
        <v>1263</v>
      </c>
      <c r="L36" s="50">
        <v>1348</v>
      </c>
      <c r="M36" s="50">
        <v>1366</v>
      </c>
      <c r="N36" s="50">
        <v>1294</v>
      </c>
      <c r="O36" s="267">
        <f t="shared" ref="O36" si="14">SUM(C36:N36)</f>
        <v>15988</v>
      </c>
    </row>
    <row r="37" spans="1:15" ht="9.9499999999999993" customHeight="1" x14ac:dyDescent="0.25">
      <c r="A37" s="36"/>
      <c r="B37" s="37">
        <v>2025</v>
      </c>
      <c r="C37" s="50">
        <v>1353</v>
      </c>
      <c r="D37" s="50">
        <v>1564</v>
      </c>
      <c r="E37" s="50">
        <v>1564</v>
      </c>
      <c r="F37" s="50">
        <v>1494</v>
      </c>
      <c r="G37" s="50"/>
      <c r="H37" s="50"/>
      <c r="I37" s="50"/>
      <c r="J37" s="50"/>
      <c r="K37" s="50"/>
      <c r="L37" s="50"/>
      <c r="M37" s="50"/>
      <c r="N37" s="50"/>
      <c r="O37" s="267"/>
    </row>
    <row r="38" spans="1:15" ht="9.9499999999999993" customHeight="1" x14ac:dyDescent="0.25">
      <c r="A38" s="36" t="s">
        <v>18</v>
      </c>
      <c r="B38" s="37">
        <v>2024</v>
      </c>
      <c r="C38" s="50">
        <v>696</v>
      </c>
      <c r="D38" s="50">
        <v>783</v>
      </c>
      <c r="E38" s="50">
        <v>739</v>
      </c>
      <c r="F38" s="50">
        <v>761</v>
      </c>
      <c r="G38" s="50">
        <v>745</v>
      </c>
      <c r="H38" s="50">
        <v>726</v>
      </c>
      <c r="I38" s="50">
        <v>735</v>
      </c>
      <c r="J38" s="50">
        <v>731</v>
      </c>
      <c r="K38" s="50">
        <v>733</v>
      </c>
      <c r="L38" s="50">
        <v>757</v>
      </c>
      <c r="M38" s="50">
        <v>735</v>
      </c>
      <c r="N38" s="50">
        <v>746</v>
      </c>
      <c r="O38" s="267">
        <f t="shared" ref="O38" si="15">SUM(C38:N38)</f>
        <v>8887</v>
      </c>
    </row>
    <row r="39" spans="1:15" ht="9.9499999999999993" customHeight="1" x14ac:dyDescent="0.25">
      <c r="A39" s="36"/>
      <c r="B39" s="37">
        <v>2025</v>
      </c>
      <c r="C39" s="50">
        <v>709</v>
      </c>
      <c r="D39" s="50">
        <v>713</v>
      </c>
      <c r="E39" s="50">
        <v>713</v>
      </c>
      <c r="F39" s="50">
        <v>712</v>
      </c>
      <c r="G39" s="50"/>
      <c r="H39" s="50"/>
      <c r="I39" s="50"/>
      <c r="J39" s="50"/>
      <c r="K39" s="50"/>
      <c r="L39" s="50"/>
      <c r="M39" s="50"/>
      <c r="N39" s="50"/>
      <c r="O39" s="267"/>
    </row>
    <row r="40" spans="1:15" ht="9.9499999999999993" customHeight="1" x14ac:dyDescent="0.25">
      <c r="A40" s="36" t="s">
        <v>19</v>
      </c>
      <c r="B40" s="37">
        <v>2024</v>
      </c>
      <c r="C40" s="50">
        <v>5931</v>
      </c>
      <c r="D40" s="50">
        <v>5060</v>
      </c>
      <c r="E40" s="50">
        <v>5496</v>
      </c>
      <c r="F40" s="50">
        <v>5278</v>
      </c>
      <c r="G40" s="50">
        <v>5441</v>
      </c>
      <c r="H40" s="50">
        <v>5697</v>
      </c>
      <c r="I40" s="50">
        <v>5569</v>
      </c>
      <c r="J40" s="50">
        <v>5633</v>
      </c>
      <c r="K40" s="50">
        <v>5601</v>
      </c>
      <c r="L40" s="50">
        <v>5319</v>
      </c>
      <c r="M40" s="50">
        <v>5569</v>
      </c>
      <c r="N40" s="50">
        <v>5444</v>
      </c>
      <c r="O40" s="267">
        <f t="shared" ref="O40" si="16">SUM(C40:N40)</f>
        <v>66038</v>
      </c>
    </row>
    <row r="41" spans="1:15" ht="9.9499999999999993" customHeight="1" x14ac:dyDescent="0.25">
      <c r="A41" s="36"/>
      <c r="B41" s="37">
        <v>2025</v>
      </c>
      <c r="C41" s="50">
        <v>5896</v>
      </c>
      <c r="D41" s="50">
        <v>5910</v>
      </c>
      <c r="E41" s="50">
        <v>5910</v>
      </c>
      <c r="F41" s="50">
        <v>5905</v>
      </c>
      <c r="G41" s="50"/>
      <c r="H41" s="50"/>
      <c r="I41" s="50"/>
      <c r="J41" s="50"/>
      <c r="K41" s="50"/>
      <c r="L41" s="50"/>
      <c r="M41" s="50"/>
      <c r="N41" s="50"/>
      <c r="O41" s="267"/>
    </row>
    <row r="42" spans="1:15" ht="9.9499999999999993" customHeight="1" x14ac:dyDescent="0.25">
      <c r="A42" s="36" t="s">
        <v>20</v>
      </c>
      <c r="B42" s="37">
        <v>2024</v>
      </c>
      <c r="C42" s="50">
        <v>64</v>
      </c>
      <c r="D42" s="50">
        <v>54</v>
      </c>
      <c r="E42" s="50">
        <v>59</v>
      </c>
      <c r="F42" s="50">
        <v>57</v>
      </c>
      <c r="G42" s="50">
        <v>58</v>
      </c>
      <c r="H42" s="50">
        <v>56</v>
      </c>
      <c r="I42" s="50">
        <v>57</v>
      </c>
      <c r="J42" s="50">
        <v>57</v>
      </c>
      <c r="K42" s="50">
        <v>57</v>
      </c>
      <c r="L42" s="50">
        <v>57</v>
      </c>
      <c r="M42" s="50">
        <v>57</v>
      </c>
      <c r="N42" s="50">
        <v>57</v>
      </c>
      <c r="O42" s="267">
        <f t="shared" ref="O42" si="17">SUM(C42:N42)</f>
        <v>690</v>
      </c>
    </row>
    <row r="43" spans="1:15" ht="9.9499999999999993" customHeight="1" x14ac:dyDescent="0.25">
      <c r="A43" s="36"/>
      <c r="B43" s="37">
        <v>2025</v>
      </c>
      <c r="C43" s="50">
        <v>62</v>
      </c>
      <c r="D43" s="50">
        <v>66</v>
      </c>
      <c r="E43" s="50">
        <v>66</v>
      </c>
      <c r="F43" s="50">
        <v>65</v>
      </c>
      <c r="G43" s="50"/>
      <c r="H43" s="50"/>
      <c r="I43" s="50"/>
      <c r="J43" s="50"/>
      <c r="K43" s="50"/>
      <c r="L43" s="50"/>
      <c r="M43" s="50"/>
      <c r="N43" s="50"/>
      <c r="O43" s="267"/>
    </row>
    <row r="44" spans="1:15" ht="9.9499999999999993" customHeight="1" x14ac:dyDescent="0.25">
      <c r="A44" s="36" t="s">
        <v>21</v>
      </c>
      <c r="B44" s="37">
        <v>2024</v>
      </c>
      <c r="C44" s="50">
        <v>50</v>
      </c>
      <c r="D44" s="50">
        <v>55</v>
      </c>
      <c r="E44" s="50">
        <v>52</v>
      </c>
      <c r="F44" s="50">
        <v>53</v>
      </c>
      <c r="G44" s="50">
        <v>53</v>
      </c>
      <c r="H44" s="50">
        <v>50</v>
      </c>
      <c r="I44" s="50">
        <v>52</v>
      </c>
      <c r="J44" s="50">
        <v>51</v>
      </c>
      <c r="K44" s="50">
        <v>51</v>
      </c>
      <c r="L44" s="50">
        <v>53</v>
      </c>
      <c r="M44" s="50">
        <v>51</v>
      </c>
      <c r="N44" s="50">
        <v>52</v>
      </c>
      <c r="O44" s="267">
        <f t="shared" ref="O44" si="18">SUM(C44:N44)</f>
        <v>623</v>
      </c>
    </row>
    <row r="45" spans="1:15" ht="9.9499999999999993" customHeight="1" x14ac:dyDescent="0.25">
      <c r="A45" s="36"/>
      <c r="B45" s="37">
        <v>2025</v>
      </c>
      <c r="C45" s="50">
        <v>52</v>
      </c>
      <c r="D45" s="50">
        <v>58</v>
      </c>
      <c r="E45" s="50">
        <v>58</v>
      </c>
      <c r="F45" s="50">
        <v>56</v>
      </c>
      <c r="G45" s="50"/>
      <c r="H45" s="50"/>
      <c r="I45" s="50"/>
      <c r="J45" s="50"/>
      <c r="K45" s="50"/>
      <c r="L45" s="50"/>
      <c r="M45" s="50"/>
      <c r="N45" s="50"/>
      <c r="O45" s="267"/>
    </row>
    <row r="46" spans="1:15" ht="9.9499999999999993" customHeight="1" x14ac:dyDescent="0.25">
      <c r="A46" s="36" t="s">
        <v>141</v>
      </c>
      <c r="B46" s="37">
        <v>2024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1813</v>
      </c>
      <c r="J46" s="50">
        <v>2763</v>
      </c>
      <c r="K46" s="50">
        <v>3340</v>
      </c>
      <c r="L46" s="50">
        <v>3868</v>
      </c>
      <c r="M46" s="50">
        <v>4293</v>
      </c>
      <c r="N46" s="50">
        <v>3118</v>
      </c>
      <c r="O46" s="267">
        <f t="shared" ref="O46" si="19">SUM(C46:N46)</f>
        <v>37055</v>
      </c>
    </row>
    <row r="47" spans="1:15" ht="9.9499999999999993" customHeight="1" x14ac:dyDescent="0.25">
      <c r="A47" s="36"/>
      <c r="B47" s="37">
        <v>2025</v>
      </c>
      <c r="C47" s="50">
        <v>2550</v>
      </c>
      <c r="D47" s="50">
        <v>2537</v>
      </c>
      <c r="E47" s="50">
        <v>2537</v>
      </c>
      <c r="F47" s="50">
        <v>2541</v>
      </c>
      <c r="G47" s="50"/>
      <c r="H47" s="50"/>
      <c r="I47" s="50"/>
      <c r="J47" s="50"/>
      <c r="K47" s="50"/>
      <c r="L47" s="50"/>
      <c r="M47" s="50"/>
      <c r="N47" s="50"/>
      <c r="O47" s="267"/>
    </row>
    <row r="48" spans="1:15" ht="9.9499999999999993" customHeight="1" x14ac:dyDescent="0.25">
      <c r="A48" s="36" t="s">
        <v>32</v>
      </c>
      <c r="B48" s="37">
        <v>2024</v>
      </c>
      <c r="C48" s="50">
        <v>583</v>
      </c>
      <c r="D48" s="50">
        <v>656</v>
      </c>
      <c r="E48" s="50">
        <v>619</v>
      </c>
      <c r="F48" s="50">
        <v>637</v>
      </c>
      <c r="G48" s="50">
        <v>624</v>
      </c>
      <c r="H48" s="50">
        <v>604</v>
      </c>
      <c r="I48" s="50">
        <v>613</v>
      </c>
      <c r="J48" s="50">
        <v>609</v>
      </c>
      <c r="K48" s="50">
        <v>612</v>
      </c>
      <c r="L48" s="50">
        <v>634</v>
      </c>
      <c r="M48" s="50">
        <v>613</v>
      </c>
      <c r="N48" s="50">
        <v>624</v>
      </c>
      <c r="O48" s="267">
        <f t="shared" ref="O48" si="20">SUM(C48:N48)</f>
        <v>7428</v>
      </c>
    </row>
    <row r="49" spans="1:15" ht="9.9499999999999993" customHeight="1" x14ac:dyDescent="0.25">
      <c r="A49" s="36"/>
      <c r="B49" s="37">
        <v>2025</v>
      </c>
      <c r="C49" s="50">
        <f>C51+C53</f>
        <v>579</v>
      </c>
      <c r="D49" s="50">
        <f t="shared" ref="D49" si="21">D51+D53</f>
        <v>582</v>
      </c>
      <c r="E49" s="50">
        <v>291</v>
      </c>
      <c r="F49" s="50">
        <v>484</v>
      </c>
      <c r="G49" s="50"/>
      <c r="H49" s="50"/>
      <c r="I49" s="50"/>
      <c r="J49" s="50"/>
      <c r="K49" s="50"/>
      <c r="L49" s="50"/>
      <c r="M49" s="50"/>
      <c r="N49" s="50"/>
      <c r="O49" s="267"/>
    </row>
    <row r="50" spans="1:15" ht="9.9499999999999993" customHeight="1" x14ac:dyDescent="0.25">
      <c r="A50" s="36" t="s">
        <v>142</v>
      </c>
      <c r="B50" s="37">
        <v>2024</v>
      </c>
      <c r="C50" s="50">
        <v>277</v>
      </c>
      <c r="D50" s="50">
        <v>318</v>
      </c>
      <c r="E50" s="50">
        <v>297</v>
      </c>
      <c r="F50" s="50">
        <v>307</v>
      </c>
      <c r="G50" s="50">
        <v>300</v>
      </c>
      <c r="H50" s="50">
        <v>285</v>
      </c>
      <c r="I50" s="50">
        <v>292</v>
      </c>
      <c r="J50" s="50">
        <v>289</v>
      </c>
      <c r="K50" s="50">
        <v>291</v>
      </c>
      <c r="L50" s="50">
        <v>306</v>
      </c>
      <c r="M50" s="50">
        <v>292</v>
      </c>
      <c r="N50" s="50">
        <v>299</v>
      </c>
      <c r="O50" s="267">
        <f t="shared" ref="O50" si="22">SUM(C50:N50)</f>
        <v>3553</v>
      </c>
    </row>
    <row r="51" spans="1:15" ht="9.9499999999999993" customHeight="1" x14ac:dyDescent="0.25">
      <c r="A51" s="36"/>
      <c r="B51" s="37">
        <v>2025</v>
      </c>
      <c r="C51" s="50">
        <v>267</v>
      </c>
      <c r="D51" s="50">
        <v>260</v>
      </c>
      <c r="E51" s="50">
        <v>260</v>
      </c>
      <c r="F51" s="50">
        <v>262</v>
      </c>
      <c r="G51" s="50"/>
      <c r="H51" s="50"/>
      <c r="I51" s="50"/>
      <c r="J51" s="50"/>
      <c r="K51" s="50"/>
      <c r="L51" s="50"/>
      <c r="M51" s="50"/>
      <c r="N51" s="50"/>
      <c r="O51" s="267"/>
    </row>
    <row r="52" spans="1:15" ht="9.9499999999999993" customHeight="1" x14ac:dyDescent="0.25">
      <c r="A52" s="36" t="s">
        <v>143</v>
      </c>
      <c r="B52" s="37">
        <v>2024</v>
      </c>
      <c r="C52" s="50">
        <v>306</v>
      </c>
      <c r="D52" s="50">
        <v>338</v>
      </c>
      <c r="E52" s="50">
        <v>322</v>
      </c>
      <c r="F52" s="50">
        <v>330</v>
      </c>
      <c r="G52" s="50">
        <v>324</v>
      </c>
      <c r="H52" s="50">
        <v>319</v>
      </c>
      <c r="I52" s="50">
        <v>321</v>
      </c>
      <c r="J52" s="50">
        <v>320</v>
      </c>
      <c r="K52" s="50">
        <v>321</v>
      </c>
      <c r="L52" s="50">
        <v>328</v>
      </c>
      <c r="M52" s="50">
        <v>321</v>
      </c>
      <c r="N52" s="50">
        <v>325</v>
      </c>
      <c r="O52" s="267">
        <f t="shared" ref="O52" si="23">SUM(C52:N52)</f>
        <v>3875</v>
      </c>
    </row>
    <row r="53" spans="1:15" ht="9.9499999999999993" customHeight="1" x14ac:dyDescent="0.25">
      <c r="A53" s="36"/>
      <c r="B53" s="37">
        <v>2025</v>
      </c>
      <c r="C53" s="50">
        <v>312</v>
      </c>
      <c r="D53" s="50">
        <v>322</v>
      </c>
      <c r="E53" s="50">
        <v>322</v>
      </c>
      <c r="F53" s="50">
        <v>319</v>
      </c>
      <c r="G53" s="50"/>
      <c r="H53" s="50"/>
      <c r="I53" s="50"/>
      <c r="J53" s="50"/>
      <c r="K53" s="50"/>
      <c r="L53" s="50"/>
      <c r="M53" s="50"/>
      <c r="N53" s="50"/>
      <c r="O53" s="267"/>
    </row>
    <row r="54" spans="1:15" ht="9.9499999999999993" customHeight="1" x14ac:dyDescent="0.25">
      <c r="A54" s="36" t="s">
        <v>33</v>
      </c>
      <c r="B54" s="37">
        <v>2024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650</v>
      </c>
      <c r="J54" s="50">
        <v>650</v>
      </c>
      <c r="K54" s="50">
        <v>655</v>
      </c>
      <c r="L54" s="50">
        <v>655</v>
      </c>
      <c r="M54" s="50">
        <v>640</v>
      </c>
      <c r="N54" s="50">
        <v>625</v>
      </c>
      <c r="O54" s="267">
        <f t="shared" ref="O54" si="24">SUM(C54:N54)</f>
        <v>7595</v>
      </c>
    </row>
    <row r="55" spans="1:15" ht="9.9499999999999993" customHeight="1" x14ac:dyDescent="0.25">
      <c r="A55" s="36"/>
      <c r="B55" s="37">
        <v>2025</v>
      </c>
      <c r="C55" s="50">
        <v>595</v>
      </c>
      <c r="D55" s="50">
        <v>604</v>
      </c>
      <c r="E55" s="50">
        <v>604</v>
      </c>
      <c r="F55" s="50">
        <v>601</v>
      </c>
      <c r="G55" s="50"/>
      <c r="H55" s="50"/>
      <c r="I55" s="50"/>
      <c r="J55" s="50"/>
      <c r="K55" s="50"/>
      <c r="L55" s="50"/>
      <c r="M55" s="50"/>
      <c r="N55" s="50"/>
      <c r="O55" s="267"/>
    </row>
    <row r="56" spans="1:15" ht="9.9499999999999993" customHeight="1" x14ac:dyDescent="0.25">
      <c r="A56" s="36" t="s">
        <v>34</v>
      </c>
      <c r="B56" s="37">
        <v>2024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1840</v>
      </c>
      <c r="J56" s="50">
        <v>1857</v>
      </c>
      <c r="K56" s="50">
        <v>1848</v>
      </c>
      <c r="L56" s="50">
        <v>1578</v>
      </c>
      <c r="M56" s="50">
        <v>1840</v>
      </c>
      <c r="N56" s="50">
        <v>1709</v>
      </c>
      <c r="O56" s="267">
        <f t="shared" ref="O56" si="25">SUM(C56:N56)</f>
        <v>20398</v>
      </c>
    </row>
    <row r="57" spans="1:15" ht="9.9499999999999993" customHeight="1" x14ac:dyDescent="0.25">
      <c r="A57" s="36"/>
      <c r="B57" s="37">
        <v>2025</v>
      </c>
      <c r="C57" s="50">
        <v>3197</v>
      </c>
      <c r="D57" s="50">
        <v>2181</v>
      </c>
      <c r="E57" s="50">
        <v>2181</v>
      </c>
      <c r="F57" s="50">
        <v>2520</v>
      </c>
      <c r="G57" s="50"/>
      <c r="H57" s="50"/>
      <c r="I57" s="50"/>
      <c r="J57" s="50"/>
      <c r="K57" s="50"/>
      <c r="L57" s="50"/>
      <c r="M57" s="50"/>
      <c r="N57" s="50"/>
      <c r="O57" s="267"/>
    </row>
    <row r="58" spans="1:15" ht="9.9499999999999993" customHeight="1" x14ac:dyDescent="0.25">
      <c r="A58" s="36" t="s">
        <v>35</v>
      </c>
      <c r="B58" s="37">
        <v>2024</v>
      </c>
      <c r="C58" s="50">
        <v>227</v>
      </c>
      <c r="D58" s="50">
        <v>202</v>
      </c>
      <c r="E58" s="50">
        <v>201</v>
      </c>
      <c r="F58" s="50">
        <v>182</v>
      </c>
      <c r="G58" s="50">
        <v>177</v>
      </c>
      <c r="H58" s="50">
        <v>183</v>
      </c>
      <c r="I58" s="50">
        <v>201</v>
      </c>
      <c r="J58" s="50">
        <v>214</v>
      </c>
      <c r="K58" s="50">
        <v>199</v>
      </c>
      <c r="L58" s="50">
        <v>210</v>
      </c>
      <c r="M58" s="50">
        <v>200</v>
      </c>
      <c r="N58" s="50">
        <v>308</v>
      </c>
      <c r="O58" s="267">
        <f t="shared" ref="O58" si="26">SUM(C58:N58)</f>
        <v>2504</v>
      </c>
    </row>
    <row r="59" spans="1:15" ht="9.9499999999999993" customHeight="1" x14ac:dyDescent="0.25">
      <c r="A59" s="36"/>
      <c r="B59" s="37">
        <v>2025</v>
      </c>
      <c r="C59" s="50">
        <v>176</v>
      </c>
      <c r="D59" s="50">
        <v>184</v>
      </c>
      <c r="E59" s="50">
        <v>184</v>
      </c>
      <c r="F59" s="50">
        <v>181</v>
      </c>
      <c r="G59" s="50"/>
      <c r="H59" s="50"/>
      <c r="I59" s="50"/>
      <c r="J59" s="50"/>
      <c r="K59" s="50"/>
      <c r="L59" s="50"/>
      <c r="M59" s="50"/>
      <c r="N59" s="50"/>
      <c r="O59" s="267"/>
    </row>
    <row r="60" spans="1:15" ht="9.9499999999999993" customHeight="1" x14ac:dyDescent="0.25">
      <c r="A60" s="40" t="s">
        <v>62</v>
      </c>
      <c r="B60" s="37">
        <v>2024</v>
      </c>
      <c r="C60" s="50">
        <v>5</v>
      </c>
      <c r="D60" s="50">
        <v>11</v>
      </c>
      <c r="E60" s="50">
        <v>11</v>
      </c>
      <c r="F60" s="50">
        <v>7</v>
      </c>
      <c r="G60" s="50">
        <v>10</v>
      </c>
      <c r="H60" s="50">
        <v>13</v>
      </c>
      <c r="I60" s="50">
        <v>5</v>
      </c>
      <c r="J60" s="50">
        <v>17</v>
      </c>
      <c r="K60" s="50">
        <v>13</v>
      </c>
      <c r="L60" s="50">
        <v>4</v>
      </c>
      <c r="M60" s="50">
        <v>6</v>
      </c>
      <c r="N60" s="50">
        <v>7</v>
      </c>
      <c r="O60" s="267">
        <f t="shared" ref="O60" si="27">SUM(C60:N60)</f>
        <v>109</v>
      </c>
    </row>
    <row r="61" spans="1:15" ht="9.9499999999999993" customHeight="1" x14ac:dyDescent="0.25">
      <c r="A61" s="40"/>
      <c r="B61" s="37">
        <v>2025</v>
      </c>
      <c r="C61" s="50">
        <v>10</v>
      </c>
      <c r="D61" s="50">
        <v>13</v>
      </c>
      <c r="E61" s="50">
        <v>13</v>
      </c>
      <c r="F61" s="50">
        <v>12</v>
      </c>
      <c r="G61" s="50"/>
      <c r="H61" s="50"/>
      <c r="I61" s="50"/>
      <c r="J61" s="50"/>
      <c r="K61" s="50"/>
      <c r="L61" s="50"/>
      <c r="M61" s="50"/>
      <c r="N61" s="50"/>
      <c r="O61" s="267"/>
    </row>
    <row r="62" spans="1:15" ht="9.9499999999999993" customHeight="1" x14ac:dyDescent="0.25">
      <c r="A62" s="36" t="s">
        <v>144</v>
      </c>
      <c r="B62" s="37">
        <v>2024</v>
      </c>
      <c r="C62" s="50">
        <v>13</v>
      </c>
      <c r="D62" s="50">
        <v>11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67">
        <f t="shared" ref="O62" si="28">SUM(C62:N62)</f>
        <v>24</v>
      </c>
    </row>
    <row r="63" spans="1:15" ht="9.9499999999999993" customHeight="1" x14ac:dyDescent="0.25">
      <c r="A63" s="36"/>
      <c r="B63" s="37">
        <v>2025</v>
      </c>
      <c r="C63" s="50">
        <v>0</v>
      </c>
      <c r="D63" s="50">
        <v>0</v>
      </c>
      <c r="E63" s="50">
        <v>0</v>
      </c>
      <c r="F63" s="50">
        <v>0</v>
      </c>
      <c r="G63" s="50"/>
      <c r="H63" s="50"/>
      <c r="I63" s="50"/>
      <c r="J63" s="50"/>
      <c r="K63" s="50"/>
      <c r="L63" s="50"/>
      <c r="M63" s="50"/>
      <c r="N63" s="50"/>
      <c r="O63" s="267"/>
    </row>
    <row r="64" spans="1:15" ht="9.9499999999999993" customHeight="1" x14ac:dyDescent="0.25">
      <c r="A64" s="36" t="s">
        <v>63</v>
      </c>
      <c r="B64" s="37">
        <v>2024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67">
        <f t="shared" ref="O64" si="29">SUM(C64:N64)</f>
        <v>0</v>
      </c>
    </row>
    <row r="65" spans="1:15" ht="9.9499999999999993" customHeight="1" x14ac:dyDescent="0.25">
      <c r="A65" s="54"/>
      <c r="B65" s="42">
        <v>2025</v>
      </c>
      <c r="C65" s="51">
        <v>0</v>
      </c>
      <c r="D65" s="51">
        <v>0</v>
      </c>
      <c r="E65" s="51">
        <v>0</v>
      </c>
      <c r="F65" s="51">
        <v>0</v>
      </c>
      <c r="G65" s="51"/>
      <c r="H65" s="51"/>
      <c r="I65" s="51"/>
      <c r="J65" s="51"/>
      <c r="K65" s="51"/>
      <c r="L65" s="51"/>
      <c r="M65" s="51"/>
      <c r="N65" s="51"/>
      <c r="O65" s="270"/>
    </row>
    <row r="66" spans="1:15" ht="9.75" customHeight="1" x14ac:dyDescent="0.3">
      <c r="A66" s="4" t="s">
        <v>75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.75" customHeight="1" x14ac:dyDescent="0.3">
      <c r="A67" s="219" t="s">
        <v>171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6.75" customHeight="1" x14ac:dyDescent="0.3">
      <c r="A68" s="160" t="s">
        <v>185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15">
      <c r="A69" s="195" t="s">
        <v>186</v>
      </c>
    </row>
    <row r="70" spans="1:15" ht="9" customHeight="1" x14ac:dyDescent="0.2"/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BO959:EBO1471 O66:O6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70"/>
  <sheetViews>
    <sheetView showGridLines="0" topLeftCell="A40" zoomScaleNormal="100" workbookViewId="0">
      <selection activeCell="F1" sqref="F1"/>
    </sheetView>
  </sheetViews>
  <sheetFormatPr baseColWidth="10" defaultColWidth="5.109375" defaultRowHeight="14.1" customHeight="1" x14ac:dyDescent="0.2"/>
  <cols>
    <col min="1" max="1" width="11.5546875" style="31" customWidth="1"/>
    <col min="2" max="2" width="4.109375" style="31" customWidth="1"/>
    <col min="3" max="14" width="4.6640625" style="31" customWidth="1"/>
    <col min="15" max="15" width="5.44140625" style="31" customWidth="1"/>
    <col min="16" max="16384" width="5.109375" style="31"/>
  </cols>
  <sheetData>
    <row r="1" spans="1:15" ht="17.100000000000001" customHeight="1" x14ac:dyDescent="0.25">
      <c r="A1" s="29" t="s">
        <v>204</v>
      </c>
      <c r="B1" s="30"/>
      <c r="C1" s="30"/>
      <c r="D1" s="30"/>
      <c r="E1" s="30"/>
      <c r="F1" s="30"/>
    </row>
    <row r="2" spans="1:15" ht="12" customHeight="1" x14ac:dyDescent="0.2">
      <c r="A2" s="32" t="s">
        <v>38</v>
      </c>
      <c r="B2" s="30"/>
      <c r="C2" s="30"/>
      <c r="D2" s="30"/>
      <c r="E2" s="30"/>
      <c r="F2" s="30"/>
    </row>
    <row r="3" spans="1:15" ht="5.0999999999999996" customHeight="1" x14ac:dyDescent="0.2">
      <c r="A3" s="1"/>
    </row>
    <row r="4" spans="1:15" ht="15.95" customHeight="1" x14ac:dyDescent="0.2">
      <c r="A4" s="285" t="s">
        <v>24</v>
      </c>
      <c r="B4" s="285" t="s">
        <v>56</v>
      </c>
      <c r="C4" s="287" t="s">
        <v>45</v>
      </c>
      <c r="D4" s="287" t="s">
        <v>46</v>
      </c>
      <c r="E4" s="287" t="s">
        <v>47</v>
      </c>
      <c r="F4" s="287" t="s">
        <v>48</v>
      </c>
      <c r="G4" s="287" t="s">
        <v>49</v>
      </c>
      <c r="H4" s="287" t="s">
        <v>50</v>
      </c>
      <c r="I4" s="287" t="s">
        <v>51</v>
      </c>
      <c r="J4" s="287" t="s">
        <v>52</v>
      </c>
      <c r="K4" s="287" t="s">
        <v>53</v>
      </c>
      <c r="L4" s="287" t="s">
        <v>54</v>
      </c>
      <c r="M4" s="287" t="s">
        <v>36</v>
      </c>
      <c r="N4" s="287" t="s">
        <v>37</v>
      </c>
      <c r="O4" s="264" t="s">
        <v>27</v>
      </c>
    </row>
    <row r="5" spans="1:15" ht="12" customHeight="1" x14ac:dyDescent="0.25">
      <c r="A5" s="363" t="s">
        <v>28</v>
      </c>
      <c r="B5" s="289">
        <v>2024</v>
      </c>
      <c r="C5" s="290">
        <v>673.83504691799988</v>
      </c>
      <c r="D5" s="290">
        <v>625.21521697539026</v>
      </c>
      <c r="E5" s="290">
        <v>652.18603216025508</v>
      </c>
      <c r="F5" s="290">
        <v>642.37781202505528</v>
      </c>
      <c r="G5" s="290">
        <v>670.37819453199984</v>
      </c>
      <c r="H5" s="290">
        <v>656.40558274695979</v>
      </c>
      <c r="I5" s="290">
        <v>697.48517797586157</v>
      </c>
      <c r="J5" s="290">
        <v>683.45119219655339</v>
      </c>
      <c r="K5" s="290">
        <v>691.9290000000002</v>
      </c>
      <c r="L5" s="290">
        <v>692.47099999999989</v>
      </c>
      <c r="M5" s="290">
        <v>701.30156616783984</v>
      </c>
      <c r="N5" s="290">
        <v>683.9780129057699</v>
      </c>
      <c r="O5" s="315">
        <f>SUM(C5:N5)</f>
        <v>8071.0138346036847</v>
      </c>
    </row>
    <row r="6" spans="1:15" ht="12" customHeight="1" x14ac:dyDescent="0.2">
      <c r="A6" s="364"/>
      <c r="B6" s="268" t="s">
        <v>177</v>
      </c>
      <c r="C6" s="291">
        <f>C9+C11+C13+C15+C17+C25+C27+C29+C31+C33+C35+C37+C39+C41+C43+C45+C47+C49+C55+C57+C59+C61+C63+C65</f>
        <v>727.23800000000017</v>
      </c>
      <c r="D6" s="291">
        <f>D9+D11+D13+D15+D17+D25+D27+D29+D31+D33+D35+D37+D39+D41+D43+D45+D47+D49+D55+D57+D59+D61+D63+D65</f>
        <v>725.43720000000008</v>
      </c>
      <c r="E6" s="291">
        <f>E9+E11+E13+E15+E17+E25+E27+E29+E31+E33+E35+E37+E39+E41+E43+E45+E47+E49+E55+E57+E59+E61+E63+E65</f>
        <v>726.43720000000008</v>
      </c>
      <c r="F6" s="291">
        <f>F9+F11+F13+F15+F17+F25+F27+F29+F31+F33+F35+F37+F39+F41+F43+F45+F47+F49+F55+F57+F59+F61+F63+F65</f>
        <v>744.52770699999996</v>
      </c>
      <c r="G6" s="291"/>
      <c r="H6" s="291"/>
      <c r="I6" s="291"/>
      <c r="J6" s="291"/>
      <c r="K6" s="291"/>
      <c r="L6" s="291"/>
      <c r="M6" s="291"/>
      <c r="N6" s="291"/>
      <c r="O6" s="270"/>
    </row>
    <row r="7" spans="1:15" ht="3.95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7"/>
    </row>
    <row r="8" spans="1:15" ht="9.9499999999999993" customHeight="1" x14ac:dyDescent="0.2">
      <c r="A8" s="36" t="s">
        <v>29</v>
      </c>
      <c r="B8" s="37">
        <v>2024</v>
      </c>
      <c r="C8" s="38">
        <v>0.878</v>
      </c>
      <c r="D8" s="38">
        <v>0.86660156250000009</v>
      </c>
      <c r="E8" s="38">
        <v>0.8723007812500001</v>
      </c>
      <c r="F8" s="38">
        <v>0.87234400000000001</v>
      </c>
      <c r="G8" s="38">
        <v>0.872</v>
      </c>
      <c r="H8" s="38">
        <v>0.872</v>
      </c>
      <c r="I8" s="38">
        <v>0.87041544791666681</v>
      </c>
      <c r="J8" s="38">
        <v>0.86099999999999999</v>
      </c>
      <c r="K8" s="38">
        <v>0.872</v>
      </c>
      <c r="L8" s="38">
        <v>0.871</v>
      </c>
      <c r="M8" s="2">
        <v>0.87147181597222223</v>
      </c>
      <c r="N8" s="38">
        <v>0.87221492708333337</v>
      </c>
      <c r="O8" s="267">
        <f>SUM(C8:N8)</f>
        <v>10.451348534722223</v>
      </c>
    </row>
    <row r="9" spans="1:15" ht="9.9499999999999993" customHeight="1" x14ac:dyDescent="0.2">
      <c r="A9" s="36"/>
      <c r="B9" s="37">
        <v>2025</v>
      </c>
      <c r="C9" s="38">
        <v>0.94699999999999995</v>
      </c>
      <c r="D9" s="38">
        <v>1.0089999999999999</v>
      </c>
      <c r="E9" s="38">
        <v>1.0089999999999999</v>
      </c>
      <c r="F9" s="38">
        <v>0.9657</v>
      </c>
      <c r="G9" s="38"/>
      <c r="H9" s="38"/>
      <c r="I9" s="38"/>
      <c r="J9" s="38"/>
      <c r="K9" s="38"/>
      <c r="L9" s="38"/>
      <c r="M9" s="2"/>
      <c r="N9" s="38"/>
      <c r="O9" s="267"/>
    </row>
    <row r="10" spans="1:15" ht="9.9499999999999993" customHeight="1" x14ac:dyDescent="0.2">
      <c r="A10" s="36" t="s">
        <v>30</v>
      </c>
      <c r="B10" s="37">
        <v>2024</v>
      </c>
      <c r="C10" s="38">
        <v>41.393000000000001</v>
      </c>
      <c r="D10" s="38">
        <v>35.045000000000002</v>
      </c>
      <c r="E10" s="38">
        <v>38.219000000000001</v>
      </c>
      <c r="F10" s="38">
        <v>37.402000000000001</v>
      </c>
      <c r="G10" s="38">
        <v>38.015000000000001</v>
      </c>
      <c r="H10" s="38">
        <v>38.015000000000001</v>
      </c>
      <c r="I10" s="38">
        <v>36.888666666666673</v>
      </c>
      <c r="J10" s="38">
        <v>38.015000000000001</v>
      </c>
      <c r="K10" s="38">
        <v>38.219000000000001</v>
      </c>
      <c r="L10" s="38">
        <v>37.451999999999998</v>
      </c>
      <c r="M10" s="2">
        <v>37.639555555555553</v>
      </c>
      <c r="N10" s="38">
        <v>37.878666666666668</v>
      </c>
      <c r="O10" s="267">
        <f t="shared" ref="O10" si="0">SUM(C10:N10)</f>
        <v>454.18188888888886</v>
      </c>
    </row>
    <row r="11" spans="1:15" ht="9.9499999999999993" customHeight="1" x14ac:dyDescent="0.2">
      <c r="A11" s="36"/>
      <c r="B11" s="37">
        <v>2025</v>
      </c>
      <c r="C11" s="38">
        <v>40.304000000000002</v>
      </c>
      <c r="D11" s="38">
        <v>39.606999999999999</v>
      </c>
      <c r="E11" s="38">
        <v>39.606999999999999</v>
      </c>
      <c r="F11" s="38">
        <v>40.83</v>
      </c>
      <c r="G11" s="38"/>
      <c r="H11" s="38"/>
      <c r="I11" s="38"/>
      <c r="J11" s="38"/>
      <c r="K11" s="38"/>
      <c r="L11" s="38"/>
      <c r="M11" s="2"/>
      <c r="N11" s="38"/>
      <c r="O11" s="267"/>
    </row>
    <row r="12" spans="1:15" ht="9.9499999999999993" customHeight="1" x14ac:dyDescent="0.2">
      <c r="A12" s="36" t="s">
        <v>98</v>
      </c>
      <c r="B12" s="37">
        <v>2024</v>
      </c>
      <c r="C12" s="38">
        <v>11.038</v>
      </c>
      <c r="D12" s="38">
        <v>8.8475000000000001</v>
      </c>
      <c r="E12" s="38">
        <v>9.9427500000000002</v>
      </c>
      <c r="F12" s="38">
        <v>9.0030000000000001</v>
      </c>
      <c r="G12" s="38">
        <v>9.9030000000000005</v>
      </c>
      <c r="H12" s="38">
        <v>8.4190000000000005</v>
      </c>
      <c r="I12" s="38">
        <v>9.2639999999999993</v>
      </c>
      <c r="J12" s="38">
        <v>8.5259999999999998</v>
      </c>
      <c r="K12" s="38">
        <v>9.9429999999999996</v>
      </c>
      <c r="L12" s="38">
        <v>8.8420000000000005</v>
      </c>
      <c r="M12" s="2">
        <v>10.195410000000001</v>
      </c>
      <c r="N12" s="38">
        <v>9.6162500000000009</v>
      </c>
      <c r="O12" s="267">
        <f t="shared" ref="O12" si="1">SUM(C12:N12)</f>
        <v>113.53990999999999</v>
      </c>
    </row>
    <row r="13" spans="1:15" ht="9.9499999999999993" customHeight="1" x14ac:dyDescent="0.2">
      <c r="A13" s="36"/>
      <c r="B13" s="37">
        <v>2025</v>
      </c>
      <c r="C13" s="38">
        <v>12.347</v>
      </c>
      <c r="D13" s="38">
        <v>13.337999999999999</v>
      </c>
      <c r="E13" s="38">
        <v>13.337999999999999</v>
      </c>
      <c r="F13" s="38">
        <v>14.007619999999999</v>
      </c>
      <c r="G13" s="38"/>
      <c r="H13" s="38"/>
      <c r="I13" s="38"/>
      <c r="J13" s="38"/>
      <c r="K13" s="38"/>
      <c r="L13" s="38"/>
      <c r="M13" s="2"/>
      <c r="N13" s="38"/>
      <c r="O13" s="267"/>
    </row>
    <row r="14" spans="1:15" ht="9.9499999999999993" customHeight="1" x14ac:dyDescent="0.2">
      <c r="A14" s="36" t="s">
        <v>31</v>
      </c>
      <c r="B14" s="37">
        <v>2024</v>
      </c>
      <c r="C14" s="38">
        <v>160.02500000000001</v>
      </c>
      <c r="D14" s="38">
        <v>148.1275</v>
      </c>
      <c r="E14" s="38">
        <v>154.07625000000002</v>
      </c>
      <c r="F14" s="38">
        <v>152.34800000000001</v>
      </c>
      <c r="G14" s="38">
        <v>153.64400000000001</v>
      </c>
      <c r="H14" s="38">
        <v>153.64400000000001</v>
      </c>
      <c r="I14" s="38">
        <v>151.51725000000002</v>
      </c>
      <c r="J14" s="38">
        <v>153.64400000000001</v>
      </c>
      <c r="K14" s="38">
        <v>154.07599999999999</v>
      </c>
      <c r="L14" s="38">
        <v>168.58099999999999</v>
      </c>
      <c r="M14" s="2">
        <v>172.93508</v>
      </c>
      <c r="N14" s="38">
        <v>153.35608333333334</v>
      </c>
      <c r="O14" s="267">
        <f t="shared" ref="O14" si="2">SUM(C14:N14)</f>
        <v>1875.9741633333333</v>
      </c>
    </row>
    <row r="15" spans="1:15" ht="9.9499999999999993" customHeight="1" x14ac:dyDescent="0.2">
      <c r="A15" s="36"/>
      <c r="B15" s="37">
        <v>2025</v>
      </c>
      <c r="C15" s="38">
        <v>163.41900000000001</v>
      </c>
      <c r="D15" s="38">
        <v>165.41900000000001</v>
      </c>
      <c r="E15" s="38">
        <v>165.41900000000001</v>
      </c>
      <c r="F15" s="38">
        <v>167.75280000000001</v>
      </c>
      <c r="G15" s="38"/>
      <c r="H15" s="38"/>
      <c r="I15" s="38"/>
      <c r="J15" s="38"/>
      <c r="K15" s="38"/>
      <c r="L15" s="38"/>
      <c r="M15" s="2"/>
      <c r="N15" s="38"/>
      <c r="O15" s="267"/>
    </row>
    <row r="16" spans="1:15" ht="9.9499999999999993" customHeight="1" x14ac:dyDescent="0.2">
      <c r="A16" s="39" t="s">
        <v>0</v>
      </c>
      <c r="B16" s="37">
        <v>2024</v>
      </c>
      <c r="C16" s="38">
        <v>72.048000000000002</v>
      </c>
      <c r="D16" s="38">
        <v>69.009239062500001</v>
      </c>
      <c r="E16" s="38">
        <v>70.528619531249987</v>
      </c>
      <c r="F16" s="38">
        <v>69.527928125000003</v>
      </c>
      <c r="G16" s="38">
        <v>70.528999999999996</v>
      </c>
      <c r="H16" s="38">
        <v>69.528999999999996</v>
      </c>
      <c r="I16" s="38">
        <v>72.688491406249994</v>
      </c>
      <c r="J16" s="38">
        <v>71.634999999999991</v>
      </c>
      <c r="K16" s="38">
        <v>70.528999999999996</v>
      </c>
      <c r="L16" s="38">
        <v>71.108999999999995</v>
      </c>
      <c r="M16" s="38">
        <v>73.458504687499982</v>
      </c>
      <c r="N16" s="38">
        <v>70.195182552083324</v>
      </c>
      <c r="O16" s="267">
        <f t="shared" ref="O16" si="3">SUM(C16:N16)</f>
        <v>850.78696536458335</v>
      </c>
    </row>
    <row r="17" spans="1:15" ht="9.9499999999999993" customHeight="1" x14ac:dyDescent="0.2">
      <c r="A17" s="39"/>
      <c r="B17" s="37">
        <v>2025</v>
      </c>
      <c r="C17" s="38">
        <v>69.738</v>
      </c>
      <c r="D17" s="38">
        <v>71.954000000000008</v>
      </c>
      <c r="E17" s="38">
        <v>71.954000000000008</v>
      </c>
      <c r="F17" s="38">
        <v>71.215400000000002</v>
      </c>
      <c r="G17" s="38"/>
      <c r="H17" s="38"/>
      <c r="I17" s="38"/>
      <c r="J17" s="38"/>
      <c r="K17" s="38"/>
      <c r="L17" s="38"/>
      <c r="M17" s="38"/>
      <c r="N17" s="38"/>
      <c r="O17" s="267"/>
    </row>
    <row r="18" spans="1:15" ht="9.9499999999999993" customHeight="1" x14ac:dyDescent="0.2">
      <c r="A18" s="36" t="s">
        <v>42</v>
      </c>
      <c r="B18" s="37">
        <v>2024</v>
      </c>
      <c r="C18" s="38">
        <v>62.898000000000003</v>
      </c>
      <c r="D18" s="38">
        <v>60.85815625</v>
      </c>
      <c r="E18" s="38">
        <v>61.878078125000002</v>
      </c>
      <c r="F18" s="38">
        <v>61.878078125000002</v>
      </c>
      <c r="G18" s="38">
        <v>61.878</v>
      </c>
      <c r="H18" s="38">
        <v>61.878</v>
      </c>
      <c r="I18" s="38">
        <v>64.537999999999997</v>
      </c>
      <c r="J18" s="38">
        <v>63.317999999999998</v>
      </c>
      <c r="K18" s="38">
        <v>61.878</v>
      </c>
      <c r="L18" s="38">
        <v>63.207999999999998</v>
      </c>
      <c r="M18" s="2">
        <v>64.764600000000002</v>
      </c>
      <c r="N18" s="38">
        <v>61.87805208333333</v>
      </c>
      <c r="O18" s="267">
        <f t="shared" ref="O18" si="4">SUM(C18:N18)</f>
        <v>750.85296458333323</v>
      </c>
    </row>
    <row r="19" spans="1:15" ht="9.9499999999999993" customHeight="1" x14ac:dyDescent="0.2">
      <c r="A19" s="36"/>
      <c r="B19" s="37">
        <v>2025</v>
      </c>
      <c r="C19" s="38">
        <v>61.021999999999998</v>
      </c>
      <c r="D19" s="38">
        <v>62.488999999999997</v>
      </c>
      <c r="E19" s="38">
        <v>62.488999999999997</v>
      </c>
      <c r="F19" s="38">
        <v>63.143999999999998</v>
      </c>
      <c r="G19" s="38"/>
      <c r="H19" s="38"/>
      <c r="I19" s="38"/>
      <c r="J19" s="38"/>
      <c r="K19" s="38"/>
      <c r="L19" s="38"/>
      <c r="M19" s="2"/>
      <c r="N19" s="38"/>
      <c r="O19" s="267"/>
    </row>
    <row r="20" spans="1:15" ht="9.9499999999999993" customHeight="1" x14ac:dyDescent="0.2">
      <c r="A20" s="36" t="s">
        <v>1</v>
      </c>
      <c r="B20" s="37">
        <v>2024</v>
      </c>
      <c r="C20" s="38">
        <v>9.0749999999999993</v>
      </c>
      <c r="D20" s="38">
        <v>8.0483828124999999</v>
      </c>
      <c r="E20" s="38">
        <v>8.5616914062499987</v>
      </c>
      <c r="F20" s="38">
        <v>7.5609999999999999</v>
      </c>
      <c r="G20" s="38">
        <v>8.5619999999999994</v>
      </c>
      <c r="H20" s="38">
        <v>7.5620000000000003</v>
      </c>
      <c r="I20" s="38">
        <v>8.0570247395833334</v>
      </c>
      <c r="J20" s="38">
        <v>8.2279999999999998</v>
      </c>
      <c r="K20" s="38">
        <v>8.5619999999999994</v>
      </c>
      <c r="L20" s="38">
        <v>7.81</v>
      </c>
      <c r="M20" s="2">
        <v>8.6034157986111008</v>
      </c>
      <c r="N20" s="38">
        <v>8.2282304687499987</v>
      </c>
      <c r="O20" s="267">
        <f t="shared" ref="O20" si="5">SUM(C20:N20)</f>
        <v>98.85874522569442</v>
      </c>
    </row>
    <row r="21" spans="1:15" ht="9.9499999999999993" customHeight="1" x14ac:dyDescent="0.2">
      <c r="A21" s="36"/>
      <c r="B21" s="37">
        <v>2025</v>
      </c>
      <c r="C21" s="38">
        <v>8.6470000000000002</v>
      </c>
      <c r="D21" s="38">
        <v>9.3480000000000008</v>
      </c>
      <c r="E21" s="38">
        <v>9.3480000000000008</v>
      </c>
      <c r="F21" s="38">
        <v>10.1143</v>
      </c>
      <c r="G21" s="38"/>
      <c r="H21" s="38"/>
      <c r="I21" s="38"/>
      <c r="J21" s="38"/>
      <c r="K21" s="38"/>
      <c r="L21" s="38"/>
      <c r="M21" s="2"/>
      <c r="N21" s="38"/>
      <c r="O21" s="267"/>
    </row>
    <row r="22" spans="1:15" ht="9.9499999999999993" customHeight="1" x14ac:dyDescent="0.2">
      <c r="A22" s="36" t="s">
        <v>2</v>
      </c>
      <c r="B22" s="37">
        <v>2024</v>
      </c>
      <c r="C22" s="316">
        <v>7.4999999999999997E-2</v>
      </c>
      <c r="D22" s="316">
        <v>0.1027</v>
      </c>
      <c r="E22" s="316">
        <v>8.8849999999999998E-2</v>
      </c>
      <c r="F22" s="316">
        <v>8.8849999999999998E-2</v>
      </c>
      <c r="G22" s="316">
        <v>8.8999999999999996E-2</v>
      </c>
      <c r="H22" s="316">
        <v>8.8999999999999996E-2</v>
      </c>
      <c r="I22" s="316">
        <v>9.3466666666666656E-2</v>
      </c>
      <c r="J22" s="316">
        <v>8.8999999999999996E-2</v>
      </c>
      <c r="K22" s="316">
        <v>8.8999999999999996E-2</v>
      </c>
      <c r="L22" s="316">
        <v>9.0999999999999998E-2</v>
      </c>
      <c r="M22" s="317">
        <v>9.0488888888888883E-2</v>
      </c>
      <c r="N22" s="316">
        <v>8.8899999999999993E-2</v>
      </c>
      <c r="O22" s="267">
        <f t="shared" ref="O22" si="6">SUM(C22:N22)</f>
        <v>1.0752555555555554</v>
      </c>
    </row>
    <row r="23" spans="1:15" ht="9.9499999999999993" customHeight="1" x14ac:dyDescent="0.2">
      <c r="A23" s="36"/>
      <c r="B23" s="37">
        <v>2025</v>
      </c>
      <c r="C23" s="316">
        <v>6.9000000000000006E-2</v>
      </c>
      <c r="D23" s="316">
        <v>0.11700000000000001</v>
      </c>
      <c r="E23" s="316">
        <v>0.11700000000000001</v>
      </c>
      <c r="F23" s="316">
        <v>0.10099999999999999</v>
      </c>
      <c r="G23" s="38"/>
      <c r="H23" s="38"/>
      <c r="I23" s="38"/>
      <c r="J23" s="38"/>
      <c r="K23" s="38"/>
      <c r="L23" s="38"/>
      <c r="M23" s="2"/>
      <c r="N23" s="38"/>
      <c r="O23" s="267"/>
    </row>
    <row r="24" spans="1:15" ht="9.9499999999999993" customHeight="1" x14ac:dyDescent="0.2">
      <c r="A24" s="36" t="s">
        <v>3</v>
      </c>
      <c r="B24" s="37">
        <v>2024</v>
      </c>
      <c r="C24" s="38">
        <v>2.4580000000000002</v>
      </c>
      <c r="D24" s="38">
        <v>2.0740898437499999</v>
      </c>
      <c r="E24" s="38">
        <v>2.2660449218750003</v>
      </c>
      <c r="F24" s="38">
        <v>2.2660449218750003</v>
      </c>
      <c r="G24" s="38">
        <v>2.266</v>
      </c>
      <c r="H24" s="38">
        <v>2.266</v>
      </c>
      <c r="I24" s="38">
        <v>2.202</v>
      </c>
      <c r="J24" s="38">
        <v>2.2730000000000001</v>
      </c>
      <c r="K24" s="38">
        <v>2.266</v>
      </c>
      <c r="L24" s="38">
        <v>2.234</v>
      </c>
      <c r="M24" s="2">
        <v>2.2469999999999999</v>
      </c>
      <c r="N24" s="38">
        <v>2.266029947916667</v>
      </c>
      <c r="O24" s="267">
        <f t="shared" ref="O24" si="7">SUM(C24:N24)</f>
        <v>27.084209635416673</v>
      </c>
    </row>
    <row r="25" spans="1:15" ht="9.9499999999999993" customHeight="1" x14ac:dyDescent="0.2">
      <c r="A25" s="36"/>
      <c r="B25" s="37">
        <v>2025</v>
      </c>
      <c r="C25" s="38">
        <v>2.944</v>
      </c>
      <c r="D25" s="38">
        <v>3.044</v>
      </c>
      <c r="E25" s="38">
        <v>3.044</v>
      </c>
      <c r="F25" s="38">
        <v>3.7065869999999999</v>
      </c>
      <c r="G25" s="38"/>
      <c r="H25" s="38"/>
      <c r="I25" s="38"/>
      <c r="J25" s="38"/>
      <c r="K25" s="38"/>
      <c r="L25" s="38"/>
      <c r="M25" s="2"/>
      <c r="N25" s="38"/>
      <c r="O25" s="267"/>
    </row>
    <row r="26" spans="1:15" ht="9.9499999999999993" customHeight="1" x14ac:dyDescent="0.2">
      <c r="A26" s="36" t="s">
        <v>4</v>
      </c>
      <c r="B26" s="37">
        <v>2024</v>
      </c>
      <c r="C26" s="38">
        <v>53.381946918000004</v>
      </c>
      <c r="D26" s="38">
        <v>47.141148303515266</v>
      </c>
      <c r="E26" s="38">
        <v>46.01199782431771</v>
      </c>
      <c r="F26" s="38">
        <v>50.307582790679994</v>
      </c>
      <c r="G26" s="38">
        <v>50.702194532</v>
      </c>
      <c r="H26" s="38">
        <v>51.672582746959996</v>
      </c>
      <c r="I26" s="38">
        <v>53.489032137319995</v>
      </c>
      <c r="J26" s="38">
        <v>60.823192196553386</v>
      </c>
      <c r="K26" s="38">
        <v>62.064</v>
      </c>
      <c r="L26" s="38">
        <v>52.581000000000003</v>
      </c>
      <c r="M26" s="2">
        <v>51.95460313876</v>
      </c>
      <c r="N26" s="38">
        <v>49.007258382332566</v>
      </c>
      <c r="O26" s="267">
        <f t="shared" ref="O26" si="8">SUM(C26:N26)</f>
        <v>629.13653897043901</v>
      </c>
    </row>
    <row r="27" spans="1:15" ht="9.9499999999999993" customHeight="1" x14ac:dyDescent="0.2">
      <c r="A27" s="36"/>
      <c r="B27" s="37">
        <v>2025</v>
      </c>
      <c r="C27" s="38">
        <v>51.399000000000001</v>
      </c>
      <c r="D27" s="38">
        <v>52.378</v>
      </c>
      <c r="E27" s="38">
        <v>52.378</v>
      </c>
      <c r="F27" s="38">
        <v>53.051600000000001</v>
      </c>
      <c r="G27" s="38"/>
      <c r="H27" s="38"/>
      <c r="I27" s="38"/>
      <c r="J27" s="38"/>
      <c r="K27" s="38"/>
      <c r="L27" s="38"/>
      <c r="M27" s="2"/>
      <c r="N27" s="38"/>
      <c r="O27" s="267"/>
    </row>
    <row r="28" spans="1:15" ht="9.9499999999999993" customHeight="1" x14ac:dyDescent="0.2">
      <c r="A28" s="36" t="s">
        <v>5</v>
      </c>
      <c r="B28" s="37">
        <v>2024</v>
      </c>
      <c r="C28" s="38">
        <v>84.073999999999998</v>
      </c>
      <c r="D28" s="38">
        <v>79.155577148437501</v>
      </c>
      <c r="E28" s="38">
        <v>81.114788574218693</v>
      </c>
      <c r="F28" s="38">
        <v>80.209000000000003</v>
      </c>
      <c r="G28" s="38">
        <v>89.638000000000005</v>
      </c>
      <c r="H28" s="38">
        <v>87.638000000000005</v>
      </c>
      <c r="I28" s="38">
        <v>96.826455240885394</v>
      </c>
      <c r="J28" s="38">
        <v>84.305000000000007</v>
      </c>
      <c r="K28" s="38">
        <v>91.114999999999995</v>
      </c>
      <c r="L28" s="38">
        <v>90.731999999999999</v>
      </c>
      <c r="M28" s="2">
        <v>89.367400000000004</v>
      </c>
      <c r="N28" s="38">
        <v>91.653929524739596</v>
      </c>
      <c r="O28" s="267">
        <f t="shared" ref="O28" si="9">SUM(C28:N28)</f>
        <v>1045.8291504882811</v>
      </c>
    </row>
    <row r="29" spans="1:15" ht="9.9499999999999993" customHeight="1" x14ac:dyDescent="0.2">
      <c r="A29" s="36"/>
      <c r="B29" s="37">
        <v>2025</v>
      </c>
      <c r="C29" s="38">
        <v>90.417000000000002</v>
      </c>
      <c r="D29" s="38">
        <v>95.807000000000002</v>
      </c>
      <c r="E29" s="38">
        <v>95.807000000000002</v>
      </c>
      <c r="F29" s="38">
        <v>98.0458</v>
      </c>
      <c r="G29" s="38"/>
      <c r="H29" s="38"/>
      <c r="I29" s="38"/>
      <c r="J29" s="38"/>
      <c r="K29" s="38"/>
      <c r="L29" s="38"/>
      <c r="M29" s="2"/>
      <c r="N29" s="38"/>
      <c r="O29" s="267"/>
    </row>
    <row r="30" spans="1:15" ht="9.9499999999999993" customHeight="1" x14ac:dyDescent="0.2">
      <c r="A30" s="36" t="s">
        <v>39</v>
      </c>
      <c r="B30" s="37">
        <v>2024</v>
      </c>
      <c r="C30" s="38">
        <v>1.9370000000000001</v>
      </c>
      <c r="D30" s="38">
        <v>2.3780000000000001</v>
      </c>
      <c r="E30" s="38">
        <v>2.1575000000000002</v>
      </c>
      <c r="F30" s="38">
        <v>2.0941000000000001</v>
      </c>
      <c r="G30" s="38">
        <v>2.1419999999999999</v>
      </c>
      <c r="H30" s="38">
        <v>2.1419999999999999</v>
      </c>
      <c r="I30" s="38">
        <v>2.2090000000000001</v>
      </c>
      <c r="J30" s="38">
        <v>2.1419999999999999</v>
      </c>
      <c r="K30" s="38">
        <v>2.1579999999999999</v>
      </c>
      <c r="L30" s="38">
        <v>2.1760000000000002</v>
      </c>
      <c r="M30" s="2">
        <v>2.1643333333333334</v>
      </c>
      <c r="N30" s="38">
        <v>2.1311999999999998</v>
      </c>
      <c r="O30" s="267">
        <f t="shared" ref="O30" si="10">SUM(C30:N30)</f>
        <v>25.831133333333334</v>
      </c>
    </row>
    <row r="31" spans="1:15" ht="9.9499999999999993" customHeight="1" x14ac:dyDescent="0.2">
      <c r="A31" s="36"/>
      <c r="B31" s="37">
        <v>2025</v>
      </c>
      <c r="C31" s="38">
        <v>2.4510000000000001</v>
      </c>
      <c r="D31" s="38">
        <v>2.5169999999999999</v>
      </c>
      <c r="E31" s="38">
        <v>2.5169999999999999</v>
      </c>
      <c r="F31" s="38">
        <v>2.4949999999999997</v>
      </c>
      <c r="G31" s="38"/>
      <c r="H31" s="38"/>
      <c r="I31" s="38"/>
      <c r="J31" s="38"/>
      <c r="K31" s="38"/>
      <c r="L31" s="38"/>
      <c r="M31" s="2"/>
      <c r="N31" s="38"/>
      <c r="O31" s="267"/>
    </row>
    <row r="32" spans="1:15" ht="9.9499999999999993" customHeight="1" x14ac:dyDescent="0.2">
      <c r="A32" s="36" t="s">
        <v>40</v>
      </c>
      <c r="B32" s="37">
        <v>2024</v>
      </c>
      <c r="C32" s="38">
        <v>31.468</v>
      </c>
      <c r="D32" s="38">
        <v>24.917555</v>
      </c>
      <c r="E32" s="38">
        <v>28.192777499999998</v>
      </c>
      <c r="F32" s="38">
        <v>27.018000000000001</v>
      </c>
      <c r="G32" s="38">
        <v>27.899000000000001</v>
      </c>
      <c r="H32" s="38">
        <v>27.899000000000001</v>
      </c>
      <c r="I32" s="38">
        <v>26.709444166666668</v>
      </c>
      <c r="J32" s="38">
        <v>27.899000000000001</v>
      </c>
      <c r="K32" s="38">
        <v>28.193000000000001</v>
      </c>
      <c r="L32" s="38">
        <v>27.303999999999998</v>
      </c>
      <c r="M32" s="2">
        <v>28.502400000000002</v>
      </c>
      <c r="N32" s="38">
        <v>27.703259166666669</v>
      </c>
      <c r="O32" s="267">
        <f t="shared" ref="O32" si="11">SUM(C32:N32)</f>
        <v>333.70543583333335</v>
      </c>
    </row>
    <row r="33" spans="1:15" ht="9.9499999999999993" customHeight="1" x14ac:dyDescent="0.2">
      <c r="A33" s="36"/>
      <c r="B33" s="37">
        <v>2025</v>
      </c>
      <c r="C33" s="38">
        <v>33.481000000000002</v>
      </c>
      <c r="D33" s="38">
        <v>34.128</v>
      </c>
      <c r="E33" s="38">
        <v>34.128</v>
      </c>
      <c r="F33" s="38">
        <v>35.912300000000002</v>
      </c>
      <c r="G33" s="38"/>
      <c r="H33" s="38"/>
      <c r="I33" s="38"/>
      <c r="J33" s="38"/>
      <c r="K33" s="38"/>
      <c r="L33" s="38"/>
      <c r="M33" s="2"/>
      <c r="N33" s="38"/>
      <c r="O33" s="267"/>
    </row>
    <row r="34" spans="1:15" ht="9.9499999999999993" customHeight="1" x14ac:dyDescent="0.2">
      <c r="A34" s="36" t="s">
        <v>41</v>
      </c>
      <c r="B34" s="37">
        <v>2024</v>
      </c>
      <c r="C34" s="38">
        <v>4.3250000000000002</v>
      </c>
      <c r="D34" s="38">
        <v>3.6399550781249999</v>
      </c>
      <c r="E34" s="38">
        <v>4.5624775390624999</v>
      </c>
      <c r="F34" s="38">
        <v>4.3148</v>
      </c>
      <c r="G34" s="38">
        <v>4.3010000000000002</v>
      </c>
      <c r="H34" s="38">
        <v>3.5009999999999999</v>
      </c>
      <c r="I34" s="38">
        <v>4.2060000000000004</v>
      </c>
      <c r="J34" s="38">
        <v>4.3339999999999996</v>
      </c>
      <c r="K34" s="38">
        <v>4.2619999999999996</v>
      </c>
      <c r="L34" s="38">
        <v>3.8540000000000001</v>
      </c>
      <c r="M34" s="2">
        <v>4.0026666666666664</v>
      </c>
      <c r="N34" s="38">
        <v>4.3927591796875003</v>
      </c>
      <c r="O34" s="267">
        <f t="shared" ref="O34" si="12">SUM(C34:N34)</f>
        <v>49.695658463541676</v>
      </c>
    </row>
    <row r="35" spans="1:15" ht="9.9499999999999993" customHeight="1" x14ac:dyDescent="0.2">
      <c r="A35" s="36"/>
      <c r="B35" s="37">
        <v>2025</v>
      </c>
      <c r="C35" s="38">
        <v>6.4189999999999996</v>
      </c>
      <c r="D35" s="38">
        <v>6.3890000000000002</v>
      </c>
      <c r="E35" s="38">
        <v>6.3890000000000002</v>
      </c>
      <c r="F35" s="38">
        <v>7.399</v>
      </c>
      <c r="G35" s="38"/>
      <c r="H35" s="38"/>
      <c r="I35" s="38"/>
      <c r="J35" s="38"/>
      <c r="K35" s="38"/>
      <c r="L35" s="38"/>
      <c r="M35" s="2"/>
      <c r="N35" s="38"/>
      <c r="O35" s="267"/>
    </row>
    <row r="36" spans="1:15" ht="9.9499999999999993" customHeight="1" x14ac:dyDescent="0.2">
      <c r="A36" s="36" t="s">
        <v>17</v>
      </c>
      <c r="B36" s="37">
        <v>2024</v>
      </c>
      <c r="C36" s="38">
        <v>19.889099999999999</v>
      </c>
      <c r="D36" s="38">
        <v>17.492000000000001</v>
      </c>
      <c r="E36" s="38">
        <v>20.524999999999999</v>
      </c>
      <c r="F36" s="38">
        <v>19.050999999999998</v>
      </c>
      <c r="G36" s="38">
        <v>20.756</v>
      </c>
      <c r="H36" s="38">
        <v>21.242000000000001</v>
      </c>
      <c r="I36" s="38">
        <v>19.023</v>
      </c>
      <c r="J36" s="38">
        <v>19.826000000000001</v>
      </c>
      <c r="K36" s="38">
        <v>18.690999999999999</v>
      </c>
      <c r="L36" s="38">
        <v>20.132999999999999</v>
      </c>
      <c r="M36" s="2">
        <v>20.340333333333334</v>
      </c>
      <c r="N36" s="38">
        <v>20.110666666666663</v>
      </c>
      <c r="O36" s="267">
        <f t="shared" ref="O36" si="13">SUM(C36:N36)</f>
        <v>237.07910000000001</v>
      </c>
    </row>
    <row r="37" spans="1:15" ht="9.9499999999999993" customHeight="1" x14ac:dyDescent="0.2">
      <c r="A37" s="36"/>
      <c r="B37" s="37">
        <v>2025</v>
      </c>
      <c r="C37" s="38">
        <v>22.347999999999999</v>
      </c>
      <c r="D37" s="38">
        <v>23.370999999999999</v>
      </c>
      <c r="E37" s="38">
        <v>23.370999999999999</v>
      </c>
      <c r="F37" s="38">
        <v>25.347799999999999</v>
      </c>
      <c r="G37" s="38"/>
      <c r="H37" s="38"/>
      <c r="I37" s="38"/>
      <c r="J37" s="38"/>
      <c r="K37" s="38"/>
      <c r="L37" s="38"/>
      <c r="M37" s="2"/>
      <c r="N37" s="38"/>
      <c r="O37" s="267"/>
    </row>
    <row r="38" spans="1:15" ht="9.9499999999999993" customHeight="1" x14ac:dyDescent="0.2">
      <c r="A38" s="36" t="s">
        <v>18</v>
      </c>
      <c r="B38" s="37">
        <v>2024</v>
      </c>
      <c r="C38" s="38">
        <v>8.1969999999999992</v>
      </c>
      <c r="D38" s="38">
        <v>10.341367187500001</v>
      </c>
      <c r="E38" s="38">
        <v>9.2691835937500002</v>
      </c>
      <c r="F38" s="38">
        <v>8.0670000000000002</v>
      </c>
      <c r="G38" s="38">
        <v>8.9689999999999994</v>
      </c>
      <c r="H38" s="38">
        <v>8.9689999999999994</v>
      </c>
      <c r="I38" s="38">
        <v>9.2260000000000009</v>
      </c>
      <c r="J38" s="38">
        <v>8.8819999999999997</v>
      </c>
      <c r="K38" s="38">
        <v>9.2690000000000001</v>
      </c>
      <c r="L38" s="38">
        <v>9.0980000000000008</v>
      </c>
      <c r="M38" s="2">
        <v>9.0546666666666678</v>
      </c>
      <c r="N38" s="38">
        <v>8.7683945312500011</v>
      </c>
      <c r="O38" s="267">
        <f t="shared" ref="O38" si="14">SUM(C38:N38)</f>
        <v>108.11061197916666</v>
      </c>
    </row>
    <row r="39" spans="1:15" ht="9.9499999999999993" customHeight="1" x14ac:dyDescent="0.2">
      <c r="A39" s="36"/>
      <c r="B39" s="37">
        <v>2025</v>
      </c>
      <c r="C39" s="38">
        <v>7.4180000000000001</v>
      </c>
      <c r="D39" s="38">
        <v>7.694</v>
      </c>
      <c r="E39" s="38">
        <v>7.694</v>
      </c>
      <c r="F39" s="38">
        <v>8.6020000000000003</v>
      </c>
      <c r="G39" s="38"/>
      <c r="H39" s="38"/>
      <c r="I39" s="38"/>
      <c r="J39" s="38"/>
      <c r="K39" s="38"/>
      <c r="L39" s="38"/>
      <c r="M39" s="2"/>
      <c r="N39" s="38"/>
      <c r="O39" s="267"/>
    </row>
    <row r="40" spans="1:15" ht="9.9499999999999993" customHeight="1" x14ac:dyDescent="0.2">
      <c r="A40" s="36" t="s">
        <v>19</v>
      </c>
      <c r="B40" s="37">
        <v>2024</v>
      </c>
      <c r="C40" s="38">
        <v>94.635999999999996</v>
      </c>
      <c r="D40" s="38">
        <v>85.273845703125005</v>
      </c>
      <c r="E40" s="38">
        <v>89.9549228515625</v>
      </c>
      <c r="F40" s="38">
        <v>87.039000000000001</v>
      </c>
      <c r="G40" s="38">
        <v>89.225999999999999</v>
      </c>
      <c r="H40" s="38">
        <v>86.480999999999995</v>
      </c>
      <c r="I40" s="38">
        <v>87.422589518229174</v>
      </c>
      <c r="J40" s="38">
        <v>88.768000000000001</v>
      </c>
      <c r="K40" s="38">
        <v>89.954999999999998</v>
      </c>
      <c r="L40" s="38">
        <v>86.951999999999998</v>
      </c>
      <c r="M40" s="2">
        <v>87.709863172743056</v>
      </c>
      <c r="N40" s="38">
        <v>88.739974283854167</v>
      </c>
      <c r="O40" s="267">
        <f t="shared" ref="O40" si="15">SUM(C40:N40)</f>
        <v>1062.1581955295139</v>
      </c>
    </row>
    <row r="41" spans="1:15" ht="9.9499999999999993" customHeight="1" x14ac:dyDescent="0.2">
      <c r="A41" s="36"/>
      <c r="B41" s="37">
        <v>2025</v>
      </c>
      <c r="C41" s="38">
        <v>98.474000000000004</v>
      </c>
      <c r="D41" s="38">
        <v>99.647000000000006</v>
      </c>
      <c r="E41" s="38">
        <v>99.647000000000006</v>
      </c>
      <c r="F41" s="38">
        <v>99.256000000000014</v>
      </c>
      <c r="G41" s="38"/>
      <c r="H41" s="38"/>
      <c r="I41" s="38"/>
      <c r="J41" s="38"/>
      <c r="K41" s="38"/>
      <c r="L41" s="38"/>
      <c r="M41" s="2"/>
      <c r="N41" s="38"/>
      <c r="O41" s="267"/>
    </row>
    <row r="42" spans="1:15" ht="9.9499999999999993" customHeight="1" x14ac:dyDescent="0.2">
      <c r="A42" s="36" t="s">
        <v>20</v>
      </c>
      <c r="B42" s="37">
        <v>2024</v>
      </c>
      <c r="C42" s="38">
        <v>1.478</v>
      </c>
      <c r="D42" s="38">
        <v>1.3726679687500001</v>
      </c>
      <c r="E42" s="38">
        <v>1.4753339843750002</v>
      </c>
      <c r="F42" s="38">
        <v>1.3843000000000001</v>
      </c>
      <c r="G42" s="38">
        <v>1.4530000000000001</v>
      </c>
      <c r="H42" s="38">
        <v>1.4530000000000001</v>
      </c>
      <c r="I42" s="38">
        <v>1.4107673177083335</v>
      </c>
      <c r="J42" s="38">
        <v>1.458</v>
      </c>
      <c r="K42" s="38">
        <v>1.4750000000000001</v>
      </c>
      <c r="L42" s="38">
        <v>1.4319999999999999</v>
      </c>
      <c r="M42" s="2">
        <v>1.4389224392361113</v>
      </c>
      <c r="N42" s="38">
        <v>1.4375446614583334</v>
      </c>
      <c r="O42" s="267">
        <f t="shared" ref="O42" si="16">SUM(C42:N42)</f>
        <v>17.26853637152778</v>
      </c>
    </row>
    <row r="43" spans="1:15" ht="9.9499999999999993" customHeight="1" x14ac:dyDescent="0.2">
      <c r="A43" s="36"/>
      <c r="B43" s="37">
        <v>2025</v>
      </c>
      <c r="C43" s="38">
        <v>1.647</v>
      </c>
      <c r="D43" s="38">
        <v>1.7589999999999999</v>
      </c>
      <c r="E43" s="38">
        <v>2.7589999999999999</v>
      </c>
      <c r="F43" s="38">
        <v>1.7216</v>
      </c>
      <c r="G43" s="38"/>
      <c r="H43" s="38"/>
      <c r="I43" s="38"/>
      <c r="J43" s="38"/>
      <c r="K43" s="38"/>
      <c r="L43" s="38"/>
      <c r="M43" s="2"/>
      <c r="N43" s="38"/>
      <c r="O43" s="267"/>
    </row>
    <row r="44" spans="1:15" ht="9.9499999999999993" customHeight="1" x14ac:dyDescent="0.2">
      <c r="A44" s="36" t="s">
        <v>21</v>
      </c>
      <c r="B44" s="37">
        <v>2024</v>
      </c>
      <c r="C44" s="38">
        <v>1.2609999999999999</v>
      </c>
      <c r="D44" s="38">
        <v>1.2832460937499999</v>
      </c>
      <c r="E44" s="38">
        <v>1.272123046875</v>
      </c>
      <c r="F44" s="38">
        <v>1.2494000000000001</v>
      </c>
      <c r="G44" s="38">
        <v>1.266</v>
      </c>
      <c r="H44" s="38">
        <v>1.266</v>
      </c>
      <c r="I44" s="38">
        <v>1.421</v>
      </c>
      <c r="J44" s="38">
        <v>1.266</v>
      </c>
      <c r="K44" s="38">
        <v>1.272</v>
      </c>
      <c r="L44" s="38">
        <v>1.3440000000000001</v>
      </c>
      <c r="M44" s="2">
        <v>1.3176666666666668</v>
      </c>
      <c r="N44" s="38">
        <v>1.2625076822916668</v>
      </c>
      <c r="O44" s="267">
        <f t="shared" ref="O44" si="17">SUM(C44:N44)</f>
        <v>15.480943489583332</v>
      </c>
    </row>
    <row r="45" spans="1:15" ht="9.9499999999999993" customHeight="1" x14ac:dyDescent="0.2">
      <c r="A45" s="36"/>
      <c r="B45" s="37">
        <v>2025</v>
      </c>
      <c r="C45" s="38">
        <v>1.4410000000000001</v>
      </c>
      <c r="D45" s="38">
        <v>1.4470000000000001</v>
      </c>
      <c r="E45" s="38">
        <v>1.4470000000000001</v>
      </c>
      <c r="F45" s="38">
        <v>1.845</v>
      </c>
      <c r="G45" s="38"/>
      <c r="H45" s="38"/>
      <c r="I45" s="38"/>
      <c r="J45" s="38"/>
      <c r="K45" s="38"/>
      <c r="L45" s="38"/>
      <c r="M45" s="2"/>
      <c r="N45" s="38"/>
      <c r="O45" s="267"/>
    </row>
    <row r="46" spans="1:15" ht="9.9499999999999993" customHeight="1" x14ac:dyDescent="0.2">
      <c r="A46" s="36" t="s">
        <v>141</v>
      </c>
      <c r="B46" s="37">
        <v>2024</v>
      </c>
      <c r="C46" s="38">
        <v>46.055999999999997</v>
      </c>
      <c r="D46" s="38">
        <v>48.771000000000001</v>
      </c>
      <c r="E46" s="38">
        <v>51.413499999999999</v>
      </c>
      <c r="F46" s="38">
        <v>49.417000000000002</v>
      </c>
      <c r="G46" s="38">
        <v>50.914000000000001</v>
      </c>
      <c r="H46" s="38">
        <v>46.914000000000001</v>
      </c>
      <c r="I46" s="38">
        <v>49.867166666666662</v>
      </c>
      <c r="J46" s="38">
        <v>48.914000000000001</v>
      </c>
      <c r="K46" s="38">
        <v>47.414000000000001</v>
      </c>
      <c r="L46" s="38">
        <v>48.390999999999998</v>
      </c>
      <c r="M46" s="2">
        <v>49.231722222222224</v>
      </c>
      <c r="N46" s="38">
        <v>50.581500000000005</v>
      </c>
      <c r="O46" s="267">
        <f t="shared" ref="O46" si="18">SUM(C46:N46)</f>
        <v>587.8848888888889</v>
      </c>
    </row>
    <row r="47" spans="1:15" ht="9.9499999999999993" customHeight="1" x14ac:dyDescent="0.2">
      <c r="A47" s="36"/>
      <c r="B47" s="37">
        <v>2025</v>
      </c>
      <c r="C47" s="38">
        <v>47.667999999999999</v>
      </c>
      <c r="D47" s="38">
        <v>47.192999999999998</v>
      </c>
      <c r="E47" s="38">
        <v>47.192999999999998</v>
      </c>
      <c r="F47" s="38">
        <v>47.351700000000001</v>
      </c>
      <c r="G47" s="38"/>
      <c r="H47" s="38"/>
      <c r="I47" s="38"/>
      <c r="J47" s="38"/>
      <c r="K47" s="38"/>
      <c r="L47" s="38"/>
      <c r="M47" s="2"/>
      <c r="N47" s="38"/>
      <c r="O47" s="267"/>
    </row>
    <row r="48" spans="1:15" ht="9.9499999999999993" customHeight="1" x14ac:dyDescent="0.2">
      <c r="A48" s="36" t="s">
        <v>32</v>
      </c>
      <c r="B48" s="37">
        <v>2024</v>
      </c>
      <c r="C48" s="38">
        <v>7.641</v>
      </c>
      <c r="D48" s="38">
        <v>6.7303349609374994</v>
      </c>
      <c r="E48" s="38">
        <v>7.6856674804687497</v>
      </c>
      <c r="F48" s="38">
        <v>7.5622199999999999</v>
      </c>
      <c r="G48" s="38">
        <v>8.6550000000000011</v>
      </c>
      <c r="H48" s="38">
        <v>7.6550000000000002</v>
      </c>
      <c r="I48" s="38">
        <v>7.3260741471354169</v>
      </c>
      <c r="J48" s="38">
        <v>7.6869999999999994</v>
      </c>
      <c r="K48" s="38">
        <v>7.1859999999999999</v>
      </c>
      <c r="L48" s="38">
        <v>7.4909999999999997</v>
      </c>
      <c r="M48" s="38">
        <v>7.8786913823784728</v>
      </c>
      <c r="N48" s="38">
        <v>7.9676291601562497</v>
      </c>
      <c r="O48" s="267">
        <f t="shared" ref="O48" si="19">SUM(C48:N48)</f>
        <v>91.465617131076399</v>
      </c>
    </row>
    <row r="49" spans="1:15" ht="9.9499999999999993" customHeight="1" x14ac:dyDescent="0.2">
      <c r="A49" s="36"/>
      <c r="B49" s="37">
        <v>2025</v>
      </c>
      <c r="C49" s="38">
        <v>9.4029999999999987</v>
      </c>
      <c r="D49" s="38">
        <v>9.3650000000000002</v>
      </c>
      <c r="E49" s="38">
        <v>9.3650000000000002</v>
      </c>
      <c r="F49" s="38">
        <v>10.3779</v>
      </c>
      <c r="G49" s="38"/>
      <c r="H49" s="38"/>
      <c r="I49" s="38"/>
      <c r="J49" s="38"/>
      <c r="K49" s="38"/>
      <c r="L49" s="38"/>
      <c r="M49" s="2"/>
      <c r="N49" s="38"/>
      <c r="O49" s="267"/>
    </row>
    <row r="50" spans="1:15" ht="9.9499999999999993" customHeight="1" x14ac:dyDescent="0.2">
      <c r="A50" s="36" t="s">
        <v>142</v>
      </c>
      <c r="B50" s="37">
        <v>2024</v>
      </c>
      <c r="C50" s="38">
        <v>3.5830000000000002</v>
      </c>
      <c r="D50" s="38">
        <v>3.6402832031249996</v>
      </c>
      <c r="E50" s="38">
        <v>3.6116416015624999</v>
      </c>
      <c r="F50" s="38">
        <v>3.5874000000000001</v>
      </c>
      <c r="G50" s="38">
        <v>3.6059999999999999</v>
      </c>
      <c r="H50" s="38">
        <v>3.6059999999999999</v>
      </c>
      <c r="I50" s="38">
        <v>3.6131082682291669</v>
      </c>
      <c r="J50" s="38">
        <v>3.6320000000000001</v>
      </c>
      <c r="K50" s="38">
        <v>3.6120000000000001</v>
      </c>
      <c r="L50" s="38">
        <v>3.61</v>
      </c>
      <c r="M50" s="2">
        <v>3.6083694227430558</v>
      </c>
      <c r="N50" s="38">
        <v>3.6016805338541666</v>
      </c>
      <c r="O50" s="267">
        <f t="shared" ref="O50" si="20">SUM(C50:N50)</f>
        <v>43.311483029513887</v>
      </c>
    </row>
    <row r="51" spans="1:15" ht="9.9499999999999993" customHeight="1" x14ac:dyDescent="0.2">
      <c r="A51" s="36"/>
      <c r="B51" s="37">
        <v>2025</v>
      </c>
      <c r="C51" s="38">
        <v>5.3369999999999997</v>
      </c>
      <c r="D51" s="38">
        <v>5.2389999999999999</v>
      </c>
      <c r="E51" s="38">
        <v>5.2389999999999999</v>
      </c>
      <c r="F51" s="38">
        <v>6.2716399999999997</v>
      </c>
      <c r="G51" s="38"/>
      <c r="H51" s="38"/>
      <c r="I51" s="38"/>
      <c r="J51" s="38"/>
      <c r="K51" s="38"/>
      <c r="L51" s="38"/>
      <c r="M51" s="2"/>
      <c r="N51" s="38"/>
      <c r="O51" s="267"/>
    </row>
    <row r="52" spans="1:15" ht="9.9499999999999993" customHeight="1" x14ac:dyDescent="0.2">
      <c r="A52" s="36" t="s">
        <v>143</v>
      </c>
      <c r="B52" s="37">
        <v>2024</v>
      </c>
      <c r="C52" s="38">
        <v>4.0579999999999998</v>
      </c>
      <c r="D52" s="38">
        <v>3.0900517578125002</v>
      </c>
      <c r="E52" s="38">
        <v>4.0740258789062498</v>
      </c>
      <c r="F52" s="38">
        <v>3.9748199999999998</v>
      </c>
      <c r="G52" s="38">
        <v>5.0490000000000004</v>
      </c>
      <c r="H52" s="38">
        <v>4.0490000000000004</v>
      </c>
      <c r="I52" s="38">
        <v>3.7129658789062496</v>
      </c>
      <c r="J52" s="38">
        <v>4.0549999999999997</v>
      </c>
      <c r="K52" s="38">
        <v>3.5739999999999998</v>
      </c>
      <c r="L52" s="38">
        <v>3.8809999999999998</v>
      </c>
      <c r="M52" s="2">
        <v>4.2703219596354165</v>
      </c>
      <c r="N52" s="38">
        <v>4.3659486263020826</v>
      </c>
      <c r="O52" s="267">
        <f t="shared" ref="O52" si="21">SUM(C52:N52)</f>
        <v>48.154134101562498</v>
      </c>
    </row>
    <row r="53" spans="1:15" ht="9.9499999999999993" customHeight="1" x14ac:dyDescent="0.2">
      <c r="A53" s="36"/>
      <c r="B53" s="37">
        <v>2025</v>
      </c>
      <c r="C53" s="38">
        <v>4.0659999999999998</v>
      </c>
      <c r="D53" s="38">
        <v>4.1260000000000003</v>
      </c>
      <c r="E53" s="38">
        <v>4.1260000000000003</v>
      </c>
      <c r="F53" s="38">
        <v>4.1060000000000008</v>
      </c>
      <c r="G53" s="38"/>
      <c r="H53" s="38"/>
      <c r="I53" s="38"/>
      <c r="J53" s="38"/>
      <c r="K53" s="38"/>
      <c r="L53" s="38"/>
      <c r="M53" s="2"/>
      <c r="N53" s="38"/>
      <c r="O53" s="267"/>
    </row>
    <row r="54" spans="1:15" ht="9.9499999999999993" customHeight="1" x14ac:dyDescent="0.2">
      <c r="A54" s="36" t="s">
        <v>33</v>
      </c>
      <c r="B54" s="37">
        <v>2024</v>
      </c>
      <c r="C54" s="38">
        <v>10.128</v>
      </c>
      <c r="D54" s="38">
        <v>10.79</v>
      </c>
      <c r="E54" s="38">
        <v>10.459</v>
      </c>
      <c r="F54" s="38">
        <v>9.0579000000000001</v>
      </c>
      <c r="G54" s="38">
        <v>10.359</v>
      </c>
      <c r="H54" s="38">
        <v>8.6590000000000007</v>
      </c>
      <c r="I54" s="38">
        <v>10.1023</v>
      </c>
      <c r="J54" s="38">
        <v>9.9090000000000007</v>
      </c>
      <c r="K54" s="38">
        <v>10.459</v>
      </c>
      <c r="L54" s="38">
        <v>9.3810000000000002</v>
      </c>
      <c r="M54" s="2">
        <v>9.7067666666666668</v>
      </c>
      <c r="N54" s="38">
        <v>9.9586333333333332</v>
      </c>
      <c r="O54" s="267">
        <f t="shared" ref="O54" si="22">SUM(C54:N54)</f>
        <v>118.96960000000001</v>
      </c>
    </row>
    <row r="55" spans="1:15" ht="9.9499999999999993" customHeight="1" x14ac:dyDescent="0.2">
      <c r="A55" s="36"/>
      <c r="B55" s="37">
        <v>2025</v>
      </c>
      <c r="C55" s="38">
        <v>12.747999999999999</v>
      </c>
      <c r="D55" s="38">
        <v>14.388</v>
      </c>
      <c r="E55" s="38">
        <v>14.388</v>
      </c>
      <c r="F55" s="38">
        <v>13.8413</v>
      </c>
      <c r="G55" s="38"/>
      <c r="H55" s="38"/>
      <c r="I55" s="38"/>
      <c r="J55" s="38"/>
      <c r="K55" s="38"/>
      <c r="L55" s="38"/>
      <c r="M55" s="2"/>
      <c r="N55" s="38"/>
      <c r="O55" s="267"/>
    </row>
    <row r="56" spans="1:15" ht="9.9499999999999993" customHeight="1" x14ac:dyDescent="0.2">
      <c r="A56" s="36" t="s">
        <v>34</v>
      </c>
      <c r="B56" s="37">
        <v>2024</v>
      </c>
      <c r="C56" s="38">
        <v>18.52</v>
      </c>
      <c r="D56" s="38">
        <v>18.916</v>
      </c>
      <c r="E56" s="38">
        <v>19.164000000000001</v>
      </c>
      <c r="F56" s="38">
        <v>21.221</v>
      </c>
      <c r="G56" s="38">
        <v>25.86</v>
      </c>
      <c r="H56" s="38">
        <v>25.16</v>
      </c>
      <c r="I56" s="38">
        <v>51.805</v>
      </c>
      <c r="J56" s="38">
        <v>39.274999999999999</v>
      </c>
      <c r="K56" s="38">
        <v>39.488</v>
      </c>
      <c r="L56" s="38">
        <v>39.503</v>
      </c>
      <c r="M56" s="2">
        <v>38.274999999999999</v>
      </c>
      <c r="N56" s="38">
        <v>43.079000000000001</v>
      </c>
      <c r="O56" s="267">
        <f t="shared" ref="O56" si="23">SUM(C56:N56)</f>
        <v>380.26599999999996</v>
      </c>
    </row>
    <row r="57" spans="1:15" ht="9.9499999999999993" customHeight="1" x14ac:dyDescent="0.2">
      <c r="A57" s="36"/>
      <c r="B57" s="37">
        <v>2025</v>
      </c>
      <c r="C57" s="38">
        <v>47.828000000000003</v>
      </c>
      <c r="D57" s="38">
        <v>30.253</v>
      </c>
      <c r="E57" s="38">
        <v>30.253</v>
      </c>
      <c r="F57" s="38">
        <v>36.180700000000002</v>
      </c>
      <c r="G57" s="38"/>
      <c r="H57" s="38"/>
      <c r="I57" s="38"/>
      <c r="J57" s="38"/>
      <c r="K57" s="38"/>
      <c r="L57" s="38"/>
      <c r="M57" s="2"/>
      <c r="N57" s="38"/>
      <c r="O57" s="267"/>
    </row>
    <row r="58" spans="1:15" ht="9.9499999999999993" customHeight="1" x14ac:dyDescent="0.2">
      <c r="A58" s="36" t="s">
        <v>35</v>
      </c>
      <c r="B58" s="37">
        <v>2024</v>
      </c>
      <c r="C58" s="38">
        <v>2.8380000000000001</v>
      </c>
      <c r="D58" s="38">
        <v>2.8636046875000005</v>
      </c>
      <c r="E58" s="38">
        <v>2.8508023437500003</v>
      </c>
      <c r="F58" s="38">
        <v>2.7942</v>
      </c>
      <c r="G58" s="38">
        <v>2.8370000000000002</v>
      </c>
      <c r="H58" s="38">
        <v>2.8370000000000002</v>
      </c>
      <c r="I58" s="38">
        <v>2.8362023437500006</v>
      </c>
      <c r="J58" s="38">
        <v>2.8370000000000002</v>
      </c>
      <c r="K58" s="38">
        <v>2.851</v>
      </c>
      <c r="L58" s="38">
        <v>2.8370000000000002</v>
      </c>
      <c r="M58" s="2">
        <v>2.8367341145833334</v>
      </c>
      <c r="N58" s="38">
        <v>2.8273341145833335</v>
      </c>
      <c r="O58" s="267">
        <f t="shared" ref="O58" si="24">SUM(C58:N58)</f>
        <v>34.045877604166662</v>
      </c>
    </row>
    <row r="59" spans="1:15" ht="9.9499999999999993" customHeight="1" x14ac:dyDescent="0.2">
      <c r="A59" s="36"/>
      <c r="B59" s="37">
        <v>2025</v>
      </c>
      <c r="C59" s="38">
        <v>4.1280000000000001</v>
      </c>
      <c r="D59" s="38">
        <v>4.5679999999999996</v>
      </c>
      <c r="E59" s="38">
        <v>4.5679999999999996</v>
      </c>
      <c r="F59" s="38">
        <v>4.4241000000000001</v>
      </c>
      <c r="G59" s="38"/>
      <c r="H59" s="38"/>
      <c r="I59" s="38"/>
      <c r="J59" s="38"/>
      <c r="K59" s="38"/>
      <c r="L59" s="38"/>
      <c r="M59" s="2"/>
      <c r="N59" s="38"/>
      <c r="O59" s="267"/>
    </row>
    <row r="60" spans="1:15" ht="9.9499999999999993" customHeight="1" x14ac:dyDescent="0.2">
      <c r="A60" s="40" t="s">
        <v>62</v>
      </c>
      <c r="B60" s="37">
        <v>2024</v>
      </c>
      <c r="C60" s="316">
        <v>0.16500000000000001</v>
      </c>
      <c r="D60" s="316">
        <v>0.178984375</v>
      </c>
      <c r="E60" s="316">
        <v>0.1719921875</v>
      </c>
      <c r="F60" s="316">
        <v>0.1719921875</v>
      </c>
      <c r="G60" s="316">
        <v>0.17199999999999999</v>
      </c>
      <c r="H60" s="316">
        <v>0.17199999999999999</v>
      </c>
      <c r="I60" s="316">
        <v>0.17432291666666666</v>
      </c>
      <c r="J60" s="316">
        <v>0.17199999999999999</v>
      </c>
      <c r="K60" s="316">
        <v>0.17199999999999999</v>
      </c>
      <c r="L60" s="316">
        <v>0.17299999999999999</v>
      </c>
      <c r="M60" s="317">
        <v>0.17277430555555554</v>
      </c>
      <c r="N60" s="316">
        <v>0.17199479166666665</v>
      </c>
      <c r="O60" s="267">
        <f t="shared" ref="O60" si="25">SUM(C60:N60)</f>
        <v>2.0680607638888886</v>
      </c>
    </row>
    <row r="61" spans="1:15" ht="9.9499999999999993" customHeight="1" x14ac:dyDescent="0.2">
      <c r="A61" s="40"/>
      <c r="B61" s="37">
        <v>2025</v>
      </c>
      <c r="C61" s="316">
        <v>0.26900000000000002</v>
      </c>
      <c r="D61" s="316">
        <v>0.16220000000000001</v>
      </c>
      <c r="E61" s="316">
        <v>0.16220000000000001</v>
      </c>
      <c r="F61" s="316">
        <v>0.1978</v>
      </c>
      <c r="G61" s="316"/>
      <c r="H61" s="316"/>
      <c r="I61" s="316"/>
      <c r="J61" s="316"/>
      <c r="K61" s="316"/>
      <c r="L61" s="316"/>
      <c r="M61" s="317"/>
      <c r="N61" s="316"/>
      <c r="O61" s="267"/>
    </row>
    <row r="62" spans="1:15" ht="9.9499999999999993" customHeight="1" x14ac:dyDescent="0.2">
      <c r="A62" s="36" t="s">
        <v>144</v>
      </c>
      <c r="B62" s="37">
        <v>2024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67">
        <f t="shared" ref="O62" si="26">SUM(C62:N62)</f>
        <v>0</v>
      </c>
    </row>
    <row r="63" spans="1:15" ht="9.9499999999999993" customHeight="1" x14ac:dyDescent="0.2">
      <c r="A63" s="36"/>
      <c r="B63" s="37">
        <v>2025</v>
      </c>
      <c r="C63" s="38">
        <v>0</v>
      </c>
      <c r="D63" s="38">
        <v>0</v>
      </c>
      <c r="E63" s="38">
        <v>0</v>
      </c>
      <c r="F63" s="38">
        <v>0</v>
      </c>
      <c r="G63" s="38"/>
      <c r="H63" s="38"/>
      <c r="I63" s="38"/>
      <c r="J63" s="38"/>
      <c r="K63" s="38"/>
      <c r="L63" s="38"/>
      <c r="M63" s="2"/>
      <c r="N63" s="38"/>
      <c r="O63" s="267"/>
    </row>
    <row r="64" spans="1:15" ht="9.9499999999999993" customHeight="1" x14ac:dyDescent="0.2">
      <c r="A64" s="36" t="s">
        <v>63</v>
      </c>
      <c r="B64" s="37">
        <v>2024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67">
        <f t="shared" ref="O64" si="27">SUM(C64:N64)</f>
        <v>0</v>
      </c>
    </row>
    <row r="65" spans="1:15" ht="9.9499999999999993" customHeight="1" x14ac:dyDescent="0.2">
      <c r="A65" s="41"/>
      <c r="B65" s="42">
        <v>2025</v>
      </c>
      <c r="C65" s="43">
        <v>0</v>
      </c>
      <c r="D65" s="43">
        <v>0</v>
      </c>
      <c r="E65" s="43">
        <v>0</v>
      </c>
      <c r="F65" s="43">
        <v>0</v>
      </c>
      <c r="G65" s="43"/>
      <c r="H65" s="43"/>
      <c r="I65" s="43"/>
      <c r="J65" s="43"/>
      <c r="K65" s="43"/>
      <c r="L65" s="43"/>
      <c r="M65" s="141"/>
      <c r="N65" s="52"/>
      <c r="O65" s="267"/>
    </row>
    <row r="66" spans="1:15" ht="9.75" customHeight="1" x14ac:dyDescent="0.2">
      <c r="A66" s="214" t="s">
        <v>75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43"/>
      <c r="N66" s="143"/>
      <c r="O66" s="143"/>
    </row>
    <row r="67" spans="1:15" ht="9.75" customHeight="1" x14ac:dyDescent="0.3">
      <c r="A67" s="219" t="s">
        <v>171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.75" customHeight="1" x14ac:dyDescent="0.3">
      <c r="A68" s="215" t="s">
        <v>185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">
      <c r="A69" s="216" t="s">
        <v>186</v>
      </c>
    </row>
    <row r="70" spans="1:15" ht="14.1" customHeight="1" x14ac:dyDescent="0.2">
      <c r="A70" s="21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E102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9"/>
  <sheetViews>
    <sheetView showGridLines="0" topLeftCell="A40" zoomScaleNormal="100" workbookViewId="0">
      <selection activeCell="F19" sqref="F19"/>
    </sheetView>
  </sheetViews>
  <sheetFormatPr baseColWidth="10" defaultColWidth="6.44140625" defaultRowHeight="14.1" customHeight="1" x14ac:dyDescent="0.2"/>
  <cols>
    <col min="1" max="1" width="10.44140625" style="31" customWidth="1"/>
    <col min="2" max="2" width="3.5546875" style="31" customWidth="1"/>
    <col min="3" max="14" width="4.5546875" style="31" customWidth="1"/>
    <col min="15" max="15" width="5.44140625" style="31" customWidth="1"/>
    <col min="16" max="16384" width="6.44140625" style="31"/>
  </cols>
  <sheetData>
    <row r="1" spans="1:15" ht="17.100000000000001" customHeight="1" x14ac:dyDescent="0.25">
      <c r="A1" s="29" t="s">
        <v>203</v>
      </c>
      <c r="B1" s="30"/>
      <c r="C1" s="30"/>
      <c r="D1" s="30"/>
      <c r="E1" s="30"/>
      <c r="F1" s="30"/>
    </row>
    <row r="2" spans="1:15" ht="12" customHeight="1" x14ac:dyDescent="0.2">
      <c r="A2" s="32" t="s">
        <v>22</v>
      </c>
      <c r="E2" s="30"/>
      <c r="F2" s="30"/>
    </row>
    <row r="3" spans="1:15" ht="5.0999999999999996" customHeight="1" x14ac:dyDescent="0.2">
      <c r="A3" s="1"/>
    </row>
    <row r="4" spans="1:15" ht="15.95" customHeight="1" x14ac:dyDescent="0.2">
      <c r="A4" s="285" t="s">
        <v>24</v>
      </c>
      <c r="B4" s="285" t="s">
        <v>56</v>
      </c>
      <c r="C4" s="287" t="s">
        <v>45</v>
      </c>
      <c r="D4" s="287" t="s">
        <v>46</v>
      </c>
      <c r="E4" s="287" t="s">
        <v>47</v>
      </c>
      <c r="F4" s="287" t="s">
        <v>48</v>
      </c>
      <c r="G4" s="287" t="s">
        <v>145</v>
      </c>
      <c r="H4" s="287" t="s">
        <v>50</v>
      </c>
      <c r="I4" s="287" t="s">
        <v>51</v>
      </c>
      <c r="J4" s="287" t="s">
        <v>52</v>
      </c>
      <c r="K4" s="287" t="s">
        <v>53</v>
      </c>
      <c r="L4" s="287" t="s">
        <v>54</v>
      </c>
      <c r="M4" s="287" t="s">
        <v>36</v>
      </c>
      <c r="N4" s="287" t="s">
        <v>37</v>
      </c>
      <c r="O4" s="264" t="s">
        <v>27</v>
      </c>
    </row>
    <row r="5" spans="1:15" ht="12" customHeight="1" x14ac:dyDescent="0.25">
      <c r="A5" s="363" t="s">
        <v>28</v>
      </c>
      <c r="B5" s="289">
        <v>2024</v>
      </c>
      <c r="C5" s="290">
        <v>172368</v>
      </c>
      <c r="D5" s="290">
        <v>182578</v>
      </c>
      <c r="E5" s="290">
        <v>201607</v>
      </c>
      <c r="F5" s="290">
        <v>211047</v>
      </c>
      <c r="G5" s="290">
        <v>225017</v>
      </c>
      <c r="H5" s="290">
        <v>215618</v>
      </c>
      <c r="I5" s="290">
        <v>213875</v>
      </c>
      <c r="J5" s="290">
        <v>212351</v>
      </c>
      <c r="K5" s="290">
        <v>209005</v>
      </c>
      <c r="L5" s="290">
        <v>205677</v>
      </c>
      <c r="M5" s="290">
        <v>222187</v>
      </c>
      <c r="N5" s="290">
        <v>231586</v>
      </c>
      <c r="O5" s="290">
        <f>SUM(C5:N5)</f>
        <v>2502916</v>
      </c>
    </row>
    <row r="6" spans="1:15" ht="12" customHeight="1" x14ac:dyDescent="0.2">
      <c r="A6" s="364"/>
      <c r="B6" s="268" t="s">
        <v>177</v>
      </c>
      <c r="C6" s="291">
        <f>C9+C11+C13+C15+C17+C25+C27+C29+C31+C33+C35+C37+C39+C41+C43+C45+C47+C49+C55+C57+C59+C61+C63+C65</f>
        <v>177413</v>
      </c>
      <c r="D6" s="291">
        <f>D9+D11+D13+D15+D17+D25+D27+D29+D31+D33+D35+D37+D39+D41+D43+D45+D47+D49+D55+D57+D59+D61+D63+D65</f>
        <v>183331.5</v>
      </c>
      <c r="E6" s="291">
        <f>E9+E11+E13+E15+E17+E25+E27+E29+E31+E33+E35+E37+E39+E41+E43+E45+E47+E49+E55+E57+E59+E61+E63+E65</f>
        <v>204319</v>
      </c>
      <c r="F6" s="291">
        <f>F9+F11+F13+F15+F17+F25+F27+F29+F31+F33+F35+F37+F39+F41+F43+F45+F47+F49+F55+F57+F59+F61+F63+F65</f>
        <v>188355</v>
      </c>
      <c r="G6" s="291"/>
      <c r="H6" s="291"/>
      <c r="I6" s="291"/>
      <c r="J6" s="291"/>
      <c r="K6" s="291"/>
      <c r="L6" s="291"/>
      <c r="M6" s="291"/>
      <c r="N6" s="291"/>
      <c r="O6" s="291"/>
    </row>
    <row r="7" spans="1:15" ht="3.95" customHeight="1" x14ac:dyDescent="0.2">
      <c r="A7" s="33"/>
      <c r="B7" s="3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293"/>
    </row>
    <row r="8" spans="1:15" ht="9.9499999999999993" customHeight="1" x14ac:dyDescent="0.2">
      <c r="A8" s="36" t="s">
        <v>29</v>
      </c>
      <c r="B8" s="37">
        <v>2024</v>
      </c>
      <c r="C8" s="145">
        <v>166</v>
      </c>
      <c r="D8" s="145">
        <v>150</v>
      </c>
      <c r="E8" s="145">
        <v>158</v>
      </c>
      <c r="F8" s="145">
        <v>149</v>
      </c>
      <c r="G8" s="145">
        <v>156</v>
      </c>
      <c r="H8" s="145">
        <v>126</v>
      </c>
      <c r="I8" s="145">
        <v>152</v>
      </c>
      <c r="J8" s="145">
        <v>144</v>
      </c>
      <c r="K8" s="145">
        <v>158</v>
      </c>
      <c r="L8" s="145">
        <v>139</v>
      </c>
      <c r="M8" s="146">
        <v>145</v>
      </c>
      <c r="N8" s="145">
        <v>154.33333333333334</v>
      </c>
      <c r="O8" s="293">
        <f>SUM(C8:N8)</f>
        <v>1797.3333333333333</v>
      </c>
    </row>
    <row r="9" spans="1:15" ht="9.9499999999999993" customHeight="1" x14ac:dyDescent="0.2">
      <c r="A9" s="36"/>
      <c r="B9" s="37">
        <v>2025</v>
      </c>
      <c r="C9" s="145">
        <v>184</v>
      </c>
      <c r="D9" s="145">
        <v>153.5</v>
      </c>
      <c r="E9" s="145">
        <v>176</v>
      </c>
      <c r="F9" s="145">
        <v>171</v>
      </c>
      <c r="G9" s="145"/>
      <c r="H9" s="145"/>
      <c r="I9" s="145"/>
      <c r="J9" s="145"/>
      <c r="K9" s="145"/>
      <c r="L9" s="145"/>
      <c r="M9" s="146"/>
      <c r="N9" s="145"/>
      <c r="O9" s="293"/>
    </row>
    <row r="10" spans="1:15" ht="9.9499999999999993" customHeight="1" x14ac:dyDescent="0.2">
      <c r="A10" s="36" t="s">
        <v>30</v>
      </c>
      <c r="B10" s="37">
        <v>2024</v>
      </c>
      <c r="C10" s="145">
        <v>2366</v>
      </c>
      <c r="D10" s="145">
        <v>2422</v>
      </c>
      <c r="E10" s="145">
        <v>2394</v>
      </c>
      <c r="F10" s="145">
        <v>2304</v>
      </c>
      <c r="G10" s="145">
        <v>2372</v>
      </c>
      <c r="H10" s="145">
        <v>2272</v>
      </c>
      <c r="I10" s="145">
        <v>2373</v>
      </c>
      <c r="J10" s="145">
        <v>2316</v>
      </c>
      <c r="K10" s="145">
        <v>2394</v>
      </c>
      <c r="L10" s="145">
        <v>2322</v>
      </c>
      <c r="M10" s="146">
        <v>2339</v>
      </c>
      <c r="N10" s="145">
        <v>2356.6666666666665</v>
      </c>
      <c r="O10" s="293">
        <f t="shared" ref="O10" si="0">SUM(C10:N10)</f>
        <v>28230.666666666668</v>
      </c>
    </row>
    <row r="11" spans="1:15" ht="9.9499999999999993" customHeight="1" x14ac:dyDescent="0.2">
      <c r="A11" s="36"/>
      <c r="B11" s="37">
        <v>2025</v>
      </c>
      <c r="C11" s="145">
        <v>2417</v>
      </c>
      <c r="D11" s="145">
        <v>2349</v>
      </c>
      <c r="E11" s="145">
        <v>2383</v>
      </c>
      <c r="F11" s="145">
        <v>2383</v>
      </c>
      <c r="G11" s="145"/>
      <c r="H11" s="145"/>
      <c r="I11" s="145"/>
      <c r="J11" s="145"/>
      <c r="K11" s="145"/>
      <c r="L11" s="145"/>
      <c r="M11" s="146"/>
      <c r="N11" s="145"/>
      <c r="O11" s="293"/>
    </row>
    <row r="12" spans="1:15" ht="9.9499999999999993" customHeight="1" x14ac:dyDescent="0.2">
      <c r="A12" s="36" t="s">
        <v>98</v>
      </c>
      <c r="B12" s="37">
        <v>2024</v>
      </c>
      <c r="C12" s="145">
        <v>2945</v>
      </c>
      <c r="D12" s="145">
        <v>2935</v>
      </c>
      <c r="E12" s="145">
        <v>2940</v>
      </c>
      <c r="F12" s="145">
        <v>2902</v>
      </c>
      <c r="G12" s="145">
        <v>2931</v>
      </c>
      <c r="H12" s="145">
        <v>2831</v>
      </c>
      <c r="I12" s="145">
        <v>2926</v>
      </c>
      <c r="J12" s="145">
        <v>2888</v>
      </c>
      <c r="K12" s="145">
        <v>2940</v>
      </c>
      <c r="L12" s="145">
        <v>2878</v>
      </c>
      <c r="M12" s="146">
        <v>2896</v>
      </c>
      <c r="N12" s="145">
        <v>2924.3333333333335</v>
      </c>
      <c r="O12" s="293">
        <f t="shared" ref="O12" si="1">SUM(C12:N12)</f>
        <v>34936.333333333336</v>
      </c>
    </row>
    <row r="13" spans="1:15" ht="9.9499999999999993" customHeight="1" x14ac:dyDescent="0.2">
      <c r="A13" s="36"/>
      <c r="B13" s="37">
        <v>2025</v>
      </c>
      <c r="C13" s="145">
        <v>3017</v>
      </c>
      <c r="D13" s="145">
        <v>2921</v>
      </c>
      <c r="E13" s="145">
        <v>2969</v>
      </c>
      <c r="F13" s="145">
        <v>2969</v>
      </c>
      <c r="G13" s="145"/>
      <c r="H13" s="145"/>
      <c r="I13" s="145"/>
      <c r="J13" s="145"/>
      <c r="K13" s="145"/>
      <c r="L13" s="145"/>
      <c r="M13" s="146"/>
      <c r="N13" s="145"/>
      <c r="O13" s="293"/>
    </row>
    <row r="14" spans="1:15" ht="9.9499999999999993" customHeight="1" x14ac:dyDescent="0.2">
      <c r="A14" s="36" t="s">
        <v>31</v>
      </c>
      <c r="B14" s="37">
        <v>2024</v>
      </c>
      <c r="C14" s="145">
        <v>14478</v>
      </c>
      <c r="D14" s="145">
        <v>15768</v>
      </c>
      <c r="E14" s="145">
        <v>15123</v>
      </c>
      <c r="F14" s="145">
        <v>15125</v>
      </c>
      <c r="G14" s="145">
        <v>15139</v>
      </c>
      <c r="H14" s="145">
        <v>15118</v>
      </c>
      <c r="I14" s="145">
        <v>15339</v>
      </c>
      <c r="J14" s="145">
        <v>15127</v>
      </c>
      <c r="K14" s="145">
        <v>15123</v>
      </c>
      <c r="L14" s="145">
        <v>15228</v>
      </c>
      <c r="M14" s="146">
        <v>15499</v>
      </c>
      <c r="N14" s="145">
        <v>15129</v>
      </c>
      <c r="O14" s="293">
        <f t="shared" ref="O14" si="2">SUM(C14:N14)</f>
        <v>182196</v>
      </c>
    </row>
    <row r="15" spans="1:15" ht="9.9499999999999993" customHeight="1" x14ac:dyDescent="0.2">
      <c r="A15" s="36"/>
      <c r="B15" s="37">
        <v>2025</v>
      </c>
      <c r="C15" s="145">
        <v>15087</v>
      </c>
      <c r="D15" s="145">
        <v>15124</v>
      </c>
      <c r="E15" s="145">
        <v>15606</v>
      </c>
      <c r="F15" s="145">
        <v>15272</v>
      </c>
      <c r="G15" s="145"/>
      <c r="H15" s="145"/>
      <c r="I15" s="145"/>
      <c r="J15" s="145"/>
      <c r="K15" s="145"/>
      <c r="L15" s="145"/>
      <c r="M15" s="146"/>
      <c r="N15" s="145"/>
      <c r="O15" s="293"/>
    </row>
    <row r="16" spans="1:15" ht="9.9499999999999993" customHeight="1" x14ac:dyDescent="0.2">
      <c r="A16" s="39" t="s">
        <v>0</v>
      </c>
      <c r="B16" s="37">
        <v>2024</v>
      </c>
      <c r="C16" s="145">
        <v>6777</v>
      </c>
      <c r="D16" s="145">
        <v>6789</v>
      </c>
      <c r="E16" s="145">
        <v>6782</v>
      </c>
      <c r="F16" s="145">
        <v>6616</v>
      </c>
      <c r="G16" s="145">
        <v>6741</v>
      </c>
      <c r="H16" s="145">
        <v>6351</v>
      </c>
      <c r="I16" s="145">
        <v>6730</v>
      </c>
      <c r="J16" s="145">
        <v>6569</v>
      </c>
      <c r="K16" s="145">
        <v>6782</v>
      </c>
      <c r="L16" s="145">
        <v>6539</v>
      </c>
      <c r="M16" s="145">
        <v>6637</v>
      </c>
      <c r="N16" s="145">
        <v>6713</v>
      </c>
      <c r="O16" s="293">
        <f t="shared" ref="O16" si="3">SUM(C16:N16)</f>
        <v>80026</v>
      </c>
    </row>
    <row r="17" spans="1:15" ht="9.9499999999999993" customHeight="1" x14ac:dyDescent="0.2">
      <c r="A17" s="39"/>
      <c r="B17" s="37">
        <v>2025</v>
      </c>
      <c r="C17" s="145">
        <v>7026</v>
      </c>
      <c r="D17" s="145">
        <v>6699</v>
      </c>
      <c r="E17" s="145">
        <v>6863</v>
      </c>
      <c r="F17" s="145">
        <v>6863</v>
      </c>
      <c r="G17" s="145"/>
      <c r="H17" s="145"/>
      <c r="I17" s="145"/>
      <c r="J17" s="145"/>
      <c r="K17" s="145"/>
      <c r="L17" s="145"/>
      <c r="M17" s="145"/>
      <c r="N17" s="145"/>
      <c r="O17" s="293"/>
    </row>
    <row r="18" spans="1:15" ht="9.9499999999999993" customHeight="1" x14ac:dyDescent="0.2">
      <c r="A18" s="36" t="s">
        <v>42</v>
      </c>
      <c r="B18" s="37">
        <v>2024</v>
      </c>
      <c r="C18" s="145">
        <v>3082</v>
      </c>
      <c r="D18" s="145">
        <v>3085</v>
      </c>
      <c r="E18" s="145">
        <v>3083</v>
      </c>
      <c r="F18" s="145">
        <v>3008</v>
      </c>
      <c r="G18" s="145">
        <v>3064</v>
      </c>
      <c r="H18" s="145">
        <v>3004</v>
      </c>
      <c r="I18" s="145">
        <v>3059</v>
      </c>
      <c r="J18" s="145">
        <v>3025</v>
      </c>
      <c r="K18" s="145">
        <v>3083</v>
      </c>
      <c r="L18" s="145">
        <v>3031</v>
      </c>
      <c r="M18" s="146">
        <v>3042</v>
      </c>
      <c r="N18" s="145">
        <v>3051.6666666666665</v>
      </c>
      <c r="O18" s="293">
        <f t="shared" ref="O18" si="4">SUM(C18:N18)</f>
        <v>36617.666666666664</v>
      </c>
    </row>
    <row r="19" spans="1:15" ht="9.9499999999999993" customHeight="1" x14ac:dyDescent="0.2">
      <c r="A19" s="36"/>
      <c r="B19" s="37">
        <v>2025</v>
      </c>
      <c r="C19" s="145">
        <v>3247</v>
      </c>
      <c r="D19" s="145">
        <v>3045.5</v>
      </c>
      <c r="E19" s="145">
        <v>3146</v>
      </c>
      <c r="F19" s="145">
        <v>3146</v>
      </c>
      <c r="G19" s="145"/>
      <c r="H19" s="145"/>
      <c r="I19" s="145"/>
      <c r="J19" s="145"/>
      <c r="K19" s="145"/>
      <c r="L19" s="145"/>
      <c r="M19" s="146"/>
      <c r="N19" s="145"/>
      <c r="O19" s="293"/>
    </row>
    <row r="20" spans="1:15" ht="9.9499999999999993" customHeight="1" x14ac:dyDescent="0.2">
      <c r="A20" s="36" t="s">
        <v>1</v>
      </c>
      <c r="B20" s="37">
        <v>2024</v>
      </c>
      <c r="C20" s="145">
        <v>2533</v>
      </c>
      <c r="D20" s="145">
        <v>2531</v>
      </c>
      <c r="E20" s="145">
        <v>2532</v>
      </c>
      <c r="F20" s="145">
        <v>2499</v>
      </c>
      <c r="G20" s="145">
        <v>2524</v>
      </c>
      <c r="H20" s="145">
        <v>2224</v>
      </c>
      <c r="I20" s="145">
        <v>2521</v>
      </c>
      <c r="J20" s="145">
        <v>2416</v>
      </c>
      <c r="K20" s="145">
        <v>2532</v>
      </c>
      <c r="L20" s="145">
        <v>2372</v>
      </c>
      <c r="M20" s="146">
        <v>2423</v>
      </c>
      <c r="N20" s="145">
        <v>2518.3333333333335</v>
      </c>
      <c r="O20" s="293">
        <f t="shared" ref="O20" si="5">SUM(C20:N20)</f>
        <v>29625.333333333332</v>
      </c>
    </row>
    <row r="21" spans="1:15" ht="9.9499999999999993" customHeight="1" x14ac:dyDescent="0.2">
      <c r="A21" s="36"/>
      <c r="B21" s="37">
        <v>2025</v>
      </c>
      <c r="C21" s="145">
        <v>2492</v>
      </c>
      <c r="D21" s="145">
        <v>2515.5</v>
      </c>
      <c r="E21" s="145">
        <v>2504</v>
      </c>
      <c r="F21" s="145">
        <v>2504</v>
      </c>
      <c r="G21" s="145"/>
      <c r="H21" s="145"/>
      <c r="I21" s="145"/>
      <c r="J21" s="145"/>
      <c r="K21" s="145"/>
      <c r="L21" s="145"/>
      <c r="M21" s="146"/>
      <c r="N21" s="145"/>
      <c r="O21" s="293"/>
    </row>
    <row r="22" spans="1:15" ht="9.9499999999999993" customHeight="1" x14ac:dyDescent="0.2">
      <c r="A22" s="36" t="s">
        <v>2</v>
      </c>
      <c r="B22" s="37">
        <v>2024</v>
      </c>
      <c r="C22" s="145">
        <v>1162</v>
      </c>
      <c r="D22" s="145">
        <v>1173</v>
      </c>
      <c r="E22" s="145">
        <v>1167</v>
      </c>
      <c r="F22" s="145">
        <v>1109</v>
      </c>
      <c r="G22" s="145">
        <v>1153</v>
      </c>
      <c r="H22" s="145">
        <v>1123</v>
      </c>
      <c r="I22" s="145">
        <v>1150</v>
      </c>
      <c r="J22" s="145">
        <v>1128</v>
      </c>
      <c r="K22" s="145">
        <v>1167</v>
      </c>
      <c r="L22" s="145">
        <v>1136</v>
      </c>
      <c r="M22" s="146">
        <v>1172</v>
      </c>
      <c r="N22" s="145">
        <v>1143</v>
      </c>
      <c r="O22" s="293">
        <f t="shared" ref="O22" si="6">SUM(C22:N22)</f>
        <v>13783</v>
      </c>
    </row>
    <row r="23" spans="1:15" ht="9.9499999999999993" customHeight="1" x14ac:dyDescent="0.2">
      <c r="A23" s="36"/>
      <c r="B23" s="37">
        <v>2025</v>
      </c>
      <c r="C23" s="145">
        <v>1287</v>
      </c>
      <c r="D23" s="145">
        <v>1138</v>
      </c>
      <c r="E23" s="145">
        <v>1213</v>
      </c>
      <c r="F23" s="145">
        <v>1213</v>
      </c>
      <c r="G23" s="145"/>
      <c r="H23" s="145"/>
      <c r="I23" s="145"/>
      <c r="J23" s="145"/>
      <c r="K23" s="145"/>
      <c r="L23" s="145"/>
      <c r="M23" s="146"/>
      <c r="N23" s="145"/>
      <c r="O23" s="293"/>
    </row>
    <row r="24" spans="1:15" ht="9.9499999999999993" customHeight="1" x14ac:dyDescent="0.2">
      <c r="A24" s="36" t="s">
        <v>3</v>
      </c>
      <c r="B24" s="37">
        <v>2024</v>
      </c>
      <c r="C24" s="145">
        <v>1327</v>
      </c>
      <c r="D24" s="145">
        <v>1323</v>
      </c>
      <c r="E24" s="145">
        <v>1325</v>
      </c>
      <c r="F24" s="145">
        <v>1303</v>
      </c>
      <c r="G24" s="145">
        <v>1330</v>
      </c>
      <c r="H24" s="145">
        <v>1306</v>
      </c>
      <c r="I24" s="145">
        <v>1317</v>
      </c>
      <c r="J24" s="145">
        <v>1313</v>
      </c>
      <c r="K24" s="145">
        <v>1325</v>
      </c>
      <c r="L24" s="145">
        <v>1311</v>
      </c>
      <c r="M24" s="146">
        <v>1318</v>
      </c>
      <c r="N24" s="145">
        <v>1319.3333333333333</v>
      </c>
      <c r="O24" s="293">
        <f t="shared" ref="O24" si="7">SUM(C24:N24)</f>
        <v>15817.333333333334</v>
      </c>
    </row>
    <row r="25" spans="1:15" ht="9.9499999999999993" customHeight="1" x14ac:dyDescent="0.2">
      <c r="A25" s="36"/>
      <c r="B25" s="37">
        <v>2025</v>
      </c>
      <c r="C25" s="145">
        <v>1412</v>
      </c>
      <c r="D25" s="145">
        <v>1314</v>
      </c>
      <c r="E25" s="145">
        <v>1363</v>
      </c>
      <c r="F25" s="145">
        <v>1363</v>
      </c>
      <c r="G25" s="145"/>
      <c r="H25" s="145"/>
      <c r="I25" s="145"/>
      <c r="J25" s="145"/>
      <c r="K25" s="145"/>
      <c r="L25" s="145"/>
      <c r="M25" s="146"/>
      <c r="N25" s="145"/>
      <c r="O25" s="293"/>
    </row>
    <row r="26" spans="1:15" ht="9.9499999999999993" customHeight="1" x14ac:dyDescent="0.2">
      <c r="A26" s="36" t="s">
        <v>4</v>
      </c>
      <c r="B26" s="37">
        <v>2024</v>
      </c>
      <c r="C26" s="145">
        <v>2234</v>
      </c>
      <c r="D26" s="145">
        <v>2101</v>
      </c>
      <c r="E26" s="145">
        <v>1810</v>
      </c>
      <c r="F26" s="145">
        <v>1845</v>
      </c>
      <c r="G26" s="145">
        <v>2197</v>
      </c>
      <c r="H26" s="145">
        <v>2226</v>
      </c>
      <c r="I26" s="145">
        <v>2440</v>
      </c>
      <c r="J26" s="145">
        <v>2336</v>
      </c>
      <c r="K26" s="145">
        <v>2264</v>
      </c>
      <c r="L26" s="145">
        <v>2333</v>
      </c>
      <c r="M26" s="146">
        <v>2288</v>
      </c>
      <c r="N26" s="145">
        <v>1950.6666666666667</v>
      </c>
      <c r="O26" s="293">
        <f t="shared" ref="O26" si="8">SUM(C26:N26)</f>
        <v>26024.666666666668</v>
      </c>
    </row>
    <row r="27" spans="1:15" ht="9.9499999999999993" customHeight="1" x14ac:dyDescent="0.2">
      <c r="A27" s="36"/>
      <c r="B27" s="37">
        <v>2025</v>
      </c>
      <c r="C27" s="145">
        <v>2347</v>
      </c>
      <c r="D27" s="145">
        <v>1827.5</v>
      </c>
      <c r="E27" s="145">
        <v>2087</v>
      </c>
      <c r="F27" s="145">
        <v>2087</v>
      </c>
      <c r="G27" s="145"/>
      <c r="H27" s="145"/>
      <c r="I27" s="145"/>
      <c r="J27" s="145"/>
      <c r="K27" s="145"/>
      <c r="L27" s="145"/>
      <c r="M27" s="146"/>
      <c r="N27" s="145"/>
      <c r="O27" s="293"/>
    </row>
    <row r="28" spans="1:15" ht="9.9499999999999993" customHeight="1" x14ac:dyDescent="0.2">
      <c r="A28" s="36" t="s">
        <v>5</v>
      </c>
      <c r="B28" s="37">
        <v>2024</v>
      </c>
      <c r="C28" s="145">
        <v>90878</v>
      </c>
      <c r="D28" s="145">
        <v>99347</v>
      </c>
      <c r="E28" s="145">
        <v>119412</v>
      </c>
      <c r="F28" s="145">
        <v>129753</v>
      </c>
      <c r="G28" s="145">
        <v>142023</v>
      </c>
      <c r="H28" s="145">
        <v>128023</v>
      </c>
      <c r="I28" s="145">
        <v>131171</v>
      </c>
      <c r="J28" s="145">
        <v>128266</v>
      </c>
      <c r="K28" s="145">
        <v>126612</v>
      </c>
      <c r="L28" s="145">
        <v>120597</v>
      </c>
      <c r="M28" s="146">
        <v>135406</v>
      </c>
      <c r="N28" s="145">
        <v>149396</v>
      </c>
      <c r="O28" s="293">
        <f t="shared" ref="O28" si="9">SUM(C28:N28)</f>
        <v>1500884</v>
      </c>
    </row>
    <row r="29" spans="1:15" ht="9.9499999999999993" customHeight="1" x14ac:dyDescent="0.2">
      <c r="A29" s="36"/>
      <c r="B29" s="37">
        <v>2025</v>
      </c>
      <c r="C29" s="145">
        <v>92458</v>
      </c>
      <c r="D29" s="145">
        <v>101582.5</v>
      </c>
      <c r="E29" s="145">
        <v>120015</v>
      </c>
      <c r="F29" s="145">
        <v>104685</v>
      </c>
      <c r="G29" s="145"/>
      <c r="H29" s="145"/>
      <c r="I29" s="145"/>
      <c r="J29" s="145"/>
      <c r="K29" s="145"/>
      <c r="L29" s="145"/>
      <c r="M29" s="146"/>
      <c r="N29" s="145"/>
      <c r="O29" s="293"/>
    </row>
    <row r="30" spans="1:15" ht="9.9499999999999993" customHeight="1" x14ac:dyDescent="0.2">
      <c r="A30" s="36" t="s">
        <v>39</v>
      </c>
      <c r="B30" s="37">
        <v>2024</v>
      </c>
      <c r="C30" s="145">
        <v>1422</v>
      </c>
      <c r="D30" s="145">
        <v>1429</v>
      </c>
      <c r="E30" s="145">
        <v>1425</v>
      </c>
      <c r="F30" s="145">
        <v>1399</v>
      </c>
      <c r="G30" s="145">
        <v>1459</v>
      </c>
      <c r="H30" s="145">
        <v>1419</v>
      </c>
      <c r="I30" s="145">
        <v>1418</v>
      </c>
      <c r="J30" s="145">
        <v>1426</v>
      </c>
      <c r="K30" s="145">
        <v>1425</v>
      </c>
      <c r="L30" s="145">
        <v>1418</v>
      </c>
      <c r="M30" s="146">
        <v>1432</v>
      </c>
      <c r="N30" s="145">
        <v>1427.6666666666667</v>
      </c>
      <c r="O30" s="293">
        <f t="shared" ref="O30" si="10">SUM(C30:N30)</f>
        <v>17099.666666666668</v>
      </c>
    </row>
    <row r="31" spans="1:15" ht="9.9499999999999993" customHeight="1" x14ac:dyDescent="0.2">
      <c r="A31" s="36"/>
      <c r="B31" s="37">
        <v>2025</v>
      </c>
      <c r="C31" s="145">
        <v>1538</v>
      </c>
      <c r="D31" s="145">
        <v>1412</v>
      </c>
      <c r="E31" s="145">
        <v>1475</v>
      </c>
      <c r="F31" s="145">
        <v>1475</v>
      </c>
      <c r="G31" s="145"/>
      <c r="H31" s="145"/>
      <c r="I31" s="145"/>
      <c r="J31" s="145"/>
      <c r="K31" s="145"/>
      <c r="L31" s="145"/>
      <c r="M31" s="146"/>
      <c r="N31" s="145"/>
      <c r="O31" s="293"/>
    </row>
    <row r="32" spans="1:15" ht="9.9499999999999993" customHeight="1" x14ac:dyDescent="0.2">
      <c r="A32" s="36" t="s">
        <v>40</v>
      </c>
      <c r="B32" s="37">
        <v>2024</v>
      </c>
      <c r="C32" s="145">
        <v>2239</v>
      </c>
      <c r="D32" s="145">
        <v>2391</v>
      </c>
      <c r="E32" s="145">
        <v>2415</v>
      </c>
      <c r="F32" s="145">
        <v>2383</v>
      </c>
      <c r="G32" s="145">
        <v>2437</v>
      </c>
      <c r="H32" s="145">
        <v>2407</v>
      </c>
      <c r="I32" s="145">
        <v>2396</v>
      </c>
      <c r="J32" s="145">
        <v>2409</v>
      </c>
      <c r="K32" s="145">
        <v>2315</v>
      </c>
      <c r="L32" s="145">
        <v>2402</v>
      </c>
      <c r="M32" s="146">
        <v>2413</v>
      </c>
      <c r="N32" s="145">
        <v>2411.6666666666665</v>
      </c>
      <c r="O32" s="293">
        <f t="shared" ref="O32" si="11">SUM(C32:N32)</f>
        <v>28618.666666666668</v>
      </c>
    </row>
    <row r="33" spans="1:15" ht="9.9499999999999993" customHeight="1" x14ac:dyDescent="0.2">
      <c r="A33" s="36"/>
      <c r="B33" s="37">
        <v>2025</v>
      </c>
      <c r="C33" s="145">
        <v>2347</v>
      </c>
      <c r="D33" s="145">
        <v>2399</v>
      </c>
      <c r="E33" s="145">
        <v>2373</v>
      </c>
      <c r="F33" s="145">
        <v>2373</v>
      </c>
      <c r="G33" s="145"/>
      <c r="H33" s="145"/>
      <c r="I33" s="145"/>
      <c r="J33" s="145"/>
      <c r="K33" s="145"/>
      <c r="L33" s="145"/>
      <c r="M33" s="146"/>
      <c r="N33" s="145"/>
      <c r="O33" s="293"/>
    </row>
    <row r="34" spans="1:15" ht="9.9499999999999993" customHeight="1" x14ac:dyDescent="0.2">
      <c r="A34" s="36" t="s">
        <v>41</v>
      </c>
      <c r="B34" s="37">
        <v>2024</v>
      </c>
      <c r="C34" s="145">
        <v>243</v>
      </c>
      <c r="D34" s="145">
        <v>215</v>
      </c>
      <c r="E34" s="145">
        <v>229</v>
      </c>
      <c r="F34" s="145">
        <v>207</v>
      </c>
      <c r="G34" s="145">
        <v>224</v>
      </c>
      <c r="H34" s="145">
        <v>213</v>
      </c>
      <c r="I34" s="145">
        <v>217</v>
      </c>
      <c r="J34" s="145">
        <v>215</v>
      </c>
      <c r="K34" s="145">
        <v>229</v>
      </c>
      <c r="L34" s="145">
        <v>215</v>
      </c>
      <c r="M34" s="146">
        <v>218</v>
      </c>
      <c r="N34" s="145">
        <v>220</v>
      </c>
      <c r="O34" s="293">
        <f t="shared" ref="O34" si="12">SUM(C34:N34)</f>
        <v>2645</v>
      </c>
    </row>
    <row r="35" spans="1:15" ht="9.9499999999999993" customHeight="1" x14ac:dyDescent="0.2">
      <c r="A35" s="36"/>
      <c r="B35" s="37">
        <v>2025</v>
      </c>
      <c r="C35" s="145">
        <v>231</v>
      </c>
      <c r="D35" s="145">
        <v>218</v>
      </c>
      <c r="E35" s="145">
        <v>225</v>
      </c>
      <c r="F35" s="145">
        <v>225</v>
      </c>
      <c r="G35" s="145"/>
      <c r="H35" s="145"/>
      <c r="I35" s="145"/>
      <c r="J35" s="145"/>
      <c r="K35" s="145"/>
      <c r="L35" s="145"/>
      <c r="M35" s="146"/>
      <c r="N35" s="145"/>
      <c r="O35" s="293"/>
    </row>
    <row r="36" spans="1:15" ht="9.9499999999999993" customHeight="1" x14ac:dyDescent="0.2">
      <c r="A36" s="36" t="s">
        <v>17</v>
      </c>
      <c r="B36" s="37">
        <v>2024</v>
      </c>
      <c r="C36" s="145">
        <v>1117</v>
      </c>
      <c r="D36" s="145">
        <v>1131</v>
      </c>
      <c r="E36" s="145">
        <v>1124</v>
      </c>
      <c r="F36" s="145">
        <v>1085</v>
      </c>
      <c r="G36" s="145">
        <v>1314</v>
      </c>
      <c r="H36" s="145">
        <v>1014</v>
      </c>
      <c r="I36" s="145">
        <v>1013</v>
      </c>
      <c r="J36" s="145">
        <v>1038</v>
      </c>
      <c r="K36" s="145">
        <v>1024</v>
      </c>
      <c r="L36" s="145">
        <v>1014</v>
      </c>
      <c r="M36" s="146">
        <v>1114</v>
      </c>
      <c r="N36" s="145">
        <v>1174.3333333333333</v>
      </c>
      <c r="O36" s="293">
        <f t="shared" ref="O36" si="13">SUM(C36:N36)</f>
        <v>13162.333333333334</v>
      </c>
    </row>
    <row r="37" spans="1:15" ht="9.9499999999999993" customHeight="1" x14ac:dyDescent="0.2">
      <c r="A37" s="36"/>
      <c r="B37" s="37">
        <v>2025</v>
      </c>
      <c r="C37" s="145">
        <v>1247</v>
      </c>
      <c r="D37" s="145">
        <v>1104.5</v>
      </c>
      <c r="E37" s="145">
        <v>1198</v>
      </c>
      <c r="F37" s="145">
        <v>1183</v>
      </c>
      <c r="G37" s="145"/>
      <c r="H37" s="145"/>
      <c r="I37" s="145"/>
      <c r="J37" s="145"/>
      <c r="K37" s="145"/>
      <c r="L37" s="145"/>
      <c r="M37" s="146"/>
      <c r="N37" s="145"/>
      <c r="O37" s="293"/>
    </row>
    <row r="38" spans="1:15" ht="9.9499999999999993" customHeight="1" x14ac:dyDescent="0.2">
      <c r="A38" s="36" t="s">
        <v>18</v>
      </c>
      <c r="B38" s="37">
        <v>2024</v>
      </c>
      <c r="C38" s="145">
        <v>282</v>
      </c>
      <c r="D38" s="145">
        <v>273</v>
      </c>
      <c r="E38" s="145">
        <v>283</v>
      </c>
      <c r="F38" s="145">
        <v>270</v>
      </c>
      <c r="G38" s="145">
        <v>279</v>
      </c>
      <c r="H38" s="145">
        <v>208</v>
      </c>
      <c r="I38" s="145">
        <v>275</v>
      </c>
      <c r="J38" s="145">
        <v>252</v>
      </c>
      <c r="K38" s="145">
        <v>278</v>
      </c>
      <c r="L38" s="145">
        <v>242</v>
      </c>
      <c r="M38" s="146">
        <v>254</v>
      </c>
      <c r="N38" s="145">
        <v>277.33333333333331</v>
      </c>
      <c r="O38" s="293">
        <f t="shared" ref="O38" si="14">SUM(C38:N38)</f>
        <v>3173.3333333333335</v>
      </c>
    </row>
    <row r="39" spans="1:15" ht="9.9499999999999993" customHeight="1" x14ac:dyDescent="0.2">
      <c r="A39" s="36"/>
      <c r="B39" s="37">
        <v>2025</v>
      </c>
      <c r="C39" s="145">
        <v>296</v>
      </c>
      <c r="D39" s="145">
        <v>276.5</v>
      </c>
      <c r="E39" s="145">
        <v>286</v>
      </c>
      <c r="F39" s="145">
        <v>286</v>
      </c>
      <c r="G39" s="145"/>
      <c r="H39" s="145"/>
      <c r="I39" s="145"/>
      <c r="J39" s="145"/>
      <c r="K39" s="145"/>
      <c r="L39" s="145"/>
      <c r="M39" s="146"/>
      <c r="N39" s="145"/>
      <c r="O39" s="293"/>
    </row>
    <row r="40" spans="1:15" ht="9.9499999999999993" customHeight="1" x14ac:dyDescent="0.2">
      <c r="A40" s="36" t="s">
        <v>19</v>
      </c>
      <c r="B40" s="37">
        <v>2024</v>
      </c>
      <c r="C40" s="145">
        <v>28044</v>
      </c>
      <c r="D40" s="145">
        <v>28052</v>
      </c>
      <c r="E40" s="145">
        <v>28048</v>
      </c>
      <c r="F40" s="145">
        <v>27891</v>
      </c>
      <c r="G40" s="145">
        <v>28109</v>
      </c>
      <c r="H40" s="145">
        <v>34285</v>
      </c>
      <c r="I40" s="145">
        <v>27997</v>
      </c>
      <c r="J40" s="145">
        <v>30095</v>
      </c>
      <c r="K40" s="145">
        <v>28048</v>
      </c>
      <c r="L40" s="145">
        <v>31141</v>
      </c>
      <c r="M40" s="146">
        <v>32130</v>
      </c>
      <c r="N40" s="145">
        <v>28016</v>
      </c>
      <c r="O40" s="293">
        <f t="shared" ref="O40" si="15">SUM(C40:N40)</f>
        <v>351856</v>
      </c>
    </row>
    <row r="41" spans="1:15" ht="9.9499999999999993" customHeight="1" x14ac:dyDescent="0.2">
      <c r="A41" s="36"/>
      <c r="B41" s="37">
        <v>2025</v>
      </c>
      <c r="C41" s="145">
        <v>29784</v>
      </c>
      <c r="D41" s="145">
        <v>27969.5</v>
      </c>
      <c r="E41" s="145">
        <v>28898</v>
      </c>
      <c r="F41" s="145">
        <v>28884</v>
      </c>
      <c r="G41" s="145"/>
      <c r="H41" s="145"/>
      <c r="I41" s="145"/>
      <c r="J41" s="145"/>
      <c r="K41" s="145"/>
      <c r="L41" s="145"/>
      <c r="M41" s="146"/>
      <c r="N41" s="145"/>
      <c r="O41" s="293"/>
    </row>
    <row r="42" spans="1:15" ht="9.9499999999999993" customHeight="1" x14ac:dyDescent="0.2">
      <c r="A42" s="36" t="s">
        <v>20</v>
      </c>
      <c r="B42" s="37">
        <v>2024</v>
      </c>
      <c r="C42" s="145">
        <v>1846</v>
      </c>
      <c r="D42" s="145">
        <v>1840</v>
      </c>
      <c r="E42" s="145">
        <v>1843</v>
      </c>
      <c r="F42" s="145">
        <v>1792</v>
      </c>
      <c r="G42" s="145">
        <v>1830</v>
      </c>
      <c r="H42" s="145">
        <v>1801</v>
      </c>
      <c r="I42" s="145">
        <v>1825</v>
      </c>
      <c r="J42" s="145">
        <v>1808</v>
      </c>
      <c r="K42" s="145">
        <v>1843</v>
      </c>
      <c r="L42" s="145">
        <v>1813</v>
      </c>
      <c r="M42" s="146">
        <v>1819</v>
      </c>
      <c r="N42" s="145">
        <v>1821.6666666666667</v>
      </c>
      <c r="O42" s="293">
        <f t="shared" ref="O42" si="16">SUM(C42:N42)</f>
        <v>21881.666666666668</v>
      </c>
    </row>
    <row r="43" spans="1:15" ht="9.9499999999999993" customHeight="1" x14ac:dyDescent="0.2">
      <c r="A43" s="36"/>
      <c r="B43" s="37">
        <v>2025</v>
      </c>
      <c r="C43" s="145">
        <v>1759</v>
      </c>
      <c r="D43" s="145">
        <v>1817.5</v>
      </c>
      <c r="E43" s="145">
        <v>1788</v>
      </c>
      <c r="F43" s="145">
        <v>1788</v>
      </c>
      <c r="G43" s="145"/>
      <c r="H43" s="145"/>
      <c r="I43" s="145"/>
      <c r="J43" s="145"/>
      <c r="K43" s="145"/>
      <c r="L43" s="145"/>
      <c r="M43" s="146"/>
      <c r="N43" s="145"/>
      <c r="O43" s="293"/>
    </row>
    <row r="44" spans="1:15" ht="9.9499999999999993" customHeight="1" x14ac:dyDescent="0.2">
      <c r="A44" s="36" t="s">
        <v>21</v>
      </c>
      <c r="B44" s="37">
        <v>2024</v>
      </c>
      <c r="C44" s="145">
        <v>1565</v>
      </c>
      <c r="D44" s="145">
        <v>1539</v>
      </c>
      <c r="E44" s="145">
        <v>1552</v>
      </c>
      <c r="F44" s="145">
        <v>1493</v>
      </c>
      <c r="G44" s="145">
        <v>1537</v>
      </c>
      <c r="H44" s="145">
        <v>1487</v>
      </c>
      <c r="I44" s="145">
        <v>1528</v>
      </c>
      <c r="J44" s="145">
        <v>1506</v>
      </c>
      <c r="K44" s="145">
        <v>1552</v>
      </c>
      <c r="L44" s="145">
        <v>1508</v>
      </c>
      <c r="M44" s="146">
        <v>1517</v>
      </c>
      <c r="N44" s="145">
        <v>1527.3333333333333</v>
      </c>
      <c r="O44" s="293">
        <f t="shared" ref="O44" si="17">SUM(C44:N44)</f>
        <v>18311.333333333332</v>
      </c>
    </row>
    <row r="45" spans="1:15" ht="9.9499999999999993" customHeight="1" x14ac:dyDescent="0.2">
      <c r="A45" s="36"/>
      <c r="B45" s="37">
        <v>2025</v>
      </c>
      <c r="C45" s="145">
        <v>1617</v>
      </c>
      <c r="D45" s="145">
        <v>1522.5</v>
      </c>
      <c r="E45" s="145">
        <v>1570</v>
      </c>
      <c r="F45" s="145">
        <v>1570</v>
      </c>
      <c r="G45" s="145"/>
      <c r="H45" s="145"/>
      <c r="I45" s="145"/>
      <c r="J45" s="145"/>
      <c r="K45" s="145"/>
      <c r="L45" s="145"/>
      <c r="M45" s="146"/>
      <c r="N45" s="145"/>
      <c r="O45" s="293"/>
    </row>
    <row r="46" spans="1:15" ht="9.9499999999999993" customHeight="1" x14ac:dyDescent="0.2">
      <c r="A46" s="36" t="s">
        <v>141</v>
      </c>
      <c r="B46" s="37">
        <v>2024</v>
      </c>
      <c r="C46" s="145">
        <v>2866</v>
      </c>
      <c r="D46" s="145">
        <v>3189</v>
      </c>
      <c r="E46" s="145">
        <v>3028</v>
      </c>
      <c r="F46" s="145">
        <v>2971</v>
      </c>
      <c r="G46" s="145">
        <v>3113</v>
      </c>
      <c r="H46" s="145">
        <v>3013</v>
      </c>
      <c r="I46" s="145">
        <v>3063</v>
      </c>
      <c r="J46" s="145">
        <v>3032</v>
      </c>
      <c r="K46" s="145">
        <v>3028</v>
      </c>
      <c r="L46" s="145">
        <v>3038</v>
      </c>
      <c r="M46" s="146">
        <v>3063</v>
      </c>
      <c r="N46" s="145">
        <v>3037.3333333333335</v>
      </c>
      <c r="O46" s="293">
        <f t="shared" ref="O46" si="18">SUM(C46:N46)</f>
        <v>36441.333333333336</v>
      </c>
    </row>
    <row r="47" spans="1:15" ht="9.9499999999999993" customHeight="1" x14ac:dyDescent="0.2">
      <c r="A47" s="36"/>
      <c r="B47" s="37">
        <v>2025</v>
      </c>
      <c r="C47" s="145">
        <v>2786</v>
      </c>
      <c r="D47" s="145">
        <v>2999.5</v>
      </c>
      <c r="E47" s="145">
        <v>2893</v>
      </c>
      <c r="F47" s="145">
        <v>2893</v>
      </c>
      <c r="G47" s="145"/>
      <c r="H47" s="145"/>
      <c r="I47" s="145"/>
      <c r="J47" s="145"/>
      <c r="K47" s="145"/>
      <c r="L47" s="145"/>
      <c r="M47" s="146"/>
      <c r="N47" s="145"/>
      <c r="O47" s="293"/>
    </row>
    <row r="48" spans="1:15" ht="9.9499999999999993" customHeight="1" x14ac:dyDescent="0.2">
      <c r="A48" s="36" t="s">
        <v>32</v>
      </c>
      <c r="B48" s="37">
        <v>2024</v>
      </c>
      <c r="C48" s="145">
        <v>928</v>
      </c>
      <c r="D48" s="145">
        <v>928</v>
      </c>
      <c r="E48" s="145">
        <v>932</v>
      </c>
      <c r="F48" s="145">
        <v>924</v>
      </c>
      <c r="G48" s="145">
        <v>937</v>
      </c>
      <c r="H48" s="145">
        <v>927</v>
      </c>
      <c r="I48" s="145">
        <v>928</v>
      </c>
      <c r="J48" s="145">
        <v>929</v>
      </c>
      <c r="K48" s="145">
        <v>928</v>
      </c>
      <c r="L48" s="145">
        <v>932</v>
      </c>
      <c r="M48" s="145">
        <v>950</v>
      </c>
      <c r="N48" s="145">
        <v>931</v>
      </c>
      <c r="O48" s="293">
        <f t="shared" ref="O48" si="19">SUM(C48:N48)</f>
        <v>11174</v>
      </c>
    </row>
    <row r="49" spans="1:15" ht="9.9499999999999993" customHeight="1" x14ac:dyDescent="0.2">
      <c r="A49" s="36"/>
      <c r="B49" s="37">
        <v>2025</v>
      </c>
      <c r="C49" s="145">
        <v>982</v>
      </c>
      <c r="D49" s="145">
        <v>928</v>
      </c>
      <c r="E49" s="145">
        <v>955</v>
      </c>
      <c r="F49" s="145">
        <v>955</v>
      </c>
      <c r="G49" s="145"/>
      <c r="H49" s="145"/>
      <c r="I49" s="145"/>
      <c r="J49" s="145"/>
      <c r="K49" s="145"/>
      <c r="L49" s="145"/>
      <c r="M49" s="145"/>
      <c r="N49" s="145"/>
      <c r="O49" s="293"/>
    </row>
    <row r="50" spans="1:15" ht="9.9499999999999993" customHeight="1" x14ac:dyDescent="0.2">
      <c r="A50" s="36" t="s">
        <v>142</v>
      </c>
      <c r="B50" s="37">
        <v>2024</v>
      </c>
      <c r="C50" s="145">
        <v>409</v>
      </c>
      <c r="D50" s="145">
        <v>408</v>
      </c>
      <c r="E50" s="145">
        <v>408</v>
      </c>
      <c r="F50" s="145">
        <v>406</v>
      </c>
      <c r="G50" s="145">
        <v>408</v>
      </c>
      <c r="H50" s="145">
        <v>408</v>
      </c>
      <c r="I50" s="145">
        <v>407</v>
      </c>
      <c r="J50" s="145">
        <v>407</v>
      </c>
      <c r="K50" s="145">
        <v>408</v>
      </c>
      <c r="L50" s="145">
        <v>412</v>
      </c>
      <c r="M50" s="146">
        <v>427</v>
      </c>
      <c r="N50" s="145">
        <v>407.33333333333331</v>
      </c>
      <c r="O50" s="293">
        <f t="shared" ref="O50" si="20">SUM(C50:N50)</f>
        <v>4915.333333333333</v>
      </c>
    </row>
    <row r="51" spans="1:15" ht="9.9499999999999993" customHeight="1" x14ac:dyDescent="0.2">
      <c r="A51" s="36"/>
      <c r="B51" s="37">
        <v>2025</v>
      </c>
      <c r="C51" s="145">
        <v>422</v>
      </c>
      <c r="D51" s="145">
        <v>407</v>
      </c>
      <c r="E51" s="145">
        <v>415</v>
      </c>
      <c r="F51" s="145">
        <v>415</v>
      </c>
      <c r="G51" s="145"/>
      <c r="H51" s="145"/>
      <c r="I51" s="145"/>
      <c r="J51" s="145"/>
      <c r="K51" s="145"/>
      <c r="L51" s="145"/>
      <c r="M51" s="146"/>
      <c r="N51" s="145"/>
      <c r="O51" s="293"/>
    </row>
    <row r="52" spans="1:15" ht="9.9499999999999993" customHeight="1" x14ac:dyDescent="0.2">
      <c r="A52" s="36" t="s">
        <v>143</v>
      </c>
      <c r="B52" s="37">
        <v>2024</v>
      </c>
      <c r="C52" s="145">
        <v>519</v>
      </c>
      <c r="D52" s="145">
        <v>520</v>
      </c>
      <c r="E52" s="145">
        <v>524</v>
      </c>
      <c r="F52" s="145">
        <v>518</v>
      </c>
      <c r="G52" s="145">
        <v>529</v>
      </c>
      <c r="H52" s="145">
        <v>519</v>
      </c>
      <c r="I52" s="145">
        <v>521</v>
      </c>
      <c r="J52" s="145">
        <v>522</v>
      </c>
      <c r="K52" s="145">
        <v>520</v>
      </c>
      <c r="L52" s="145">
        <v>520</v>
      </c>
      <c r="M52" s="146">
        <v>523</v>
      </c>
      <c r="N52" s="145">
        <v>523.66666666666663</v>
      </c>
      <c r="O52" s="293">
        <f t="shared" ref="O52" si="21">SUM(C52:N52)</f>
        <v>6258.666666666667</v>
      </c>
    </row>
    <row r="53" spans="1:15" ht="9.9499999999999993" customHeight="1" x14ac:dyDescent="0.2">
      <c r="A53" s="36"/>
      <c r="B53" s="37">
        <v>2025</v>
      </c>
      <c r="C53" s="145">
        <v>560</v>
      </c>
      <c r="D53" s="145">
        <v>521</v>
      </c>
      <c r="E53" s="145">
        <v>541</v>
      </c>
      <c r="F53" s="145">
        <v>541</v>
      </c>
      <c r="G53" s="145"/>
      <c r="H53" s="145"/>
      <c r="I53" s="145"/>
      <c r="J53" s="145"/>
      <c r="K53" s="145"/>
      <c r="L53" s="145"/>
      <c r="M53" s="146"/>
      <c r="N53" s="145"/>
      <c r="O53" s="293"/>
    </row>
    <row r="54" spans="1:15" ht="9.9499999999999993" customHeight="1" x14ac:dyDescent="0.2">
      <c r="A54" s="36" t="s">
        <v>33</v>
      </c>
      <c r="B54" s="37">
        <v>2024</v>
      </c>
      <c r="C54" s="145">
        <v>0</v>
      </c>
      <c r="D54" s="145">
        <v>0</v>
      </c>
      <c r="E54" s="145">
        <v>0</v>
      </c>
      <c r="F54" s="145">
        <v>0</v>
      </c>
      <c r="G54" s="145">
        <v>0</v>
      </c>
      <c r="H54" s="145">
        <v>0</v>
      </c>
      <c r="I54" s="145">
        <v>0</v>
      </c>
      <c r="J54" s="145">
        <v>0</v>
      </c>
      <c r="K54" s="145">
        <v>0</v>
      </c>
      <c r="L54" s="145">
        <v>0</v>
      </c>
      <c r="M54" s="146">
        <v>0</v>
      </c>
      <c r="N54" s="145">
        <v>0</v>
      </c>
      <c r="O54" s="293">
        <f t="shared" ref="O54" si="22">SUM(C54:N54)</f>
        <v>0</v>
      </c>
    </row>
    <row r="55" spans="1:15" ht="9.9499999999999993" customHeight="1" x14ac:dyDescent="0.2">
      <c r="A55" s="36"/>
      <c r="B55" s="37">
        <v>2025</v>
      </c>
      <c r="C55" s="145">
        <v>0</v>
      </c>
      <c r="D55" s="145">
        <v>0</v>
      </c>
      <c r="E55" s="145">
        <v>0</v>
      </c>
      <c r="F55" s="145">
        <v>0</v>
      </c>
      <c r="G55" s="145"/>
      <c r="H55" s="145"/>
      <c r="I55" s="145"/>
      <c r="J55" s="145"/>
      <c r="K55" s="145"/>
      <c r="L55" s="145"/>
      <c r="M55" s="146"/>
      <c r="N55" s="145"/>
      <c r="O55" s="293"/>
    </row>
    <row r="56" spans="1:15" ht="9.9499999999999993" customHeight="1" x14ac:dyDescent="0.2">
      <c r="A56" s="36" t="s">
        <v>34</v>
      </c>
      <c r="B56" s="37">
        <v>2024</v>
      </c>
      <c r="C56" s="145">
        <v>338</v>
      </c>
      <c r="D56" s="145">
        <v>347</v>
      </c>
      <c r="E56" s="145">
        <v>327</v>
      </c>
      <c r="F56" s="145">
        <v>378</v>
      </c>
      <c r="G56" s="145">
        <v>390</v>
      </c>
      <c r="H56" s="145">
        <v>482</v>
      </c>
      <c r="I56" s="145">
        <v>392</v>
      </c>
      <c r="J56" s="145">
        <v>393</v>
      </c>
      <c r="K56" s="145">
        <v>380</v>
      </c>
      <c r="L56" s="145">
        <v>366</v>
      </c>
      <c r="M56" s="146">
        <v>421</v>
      </c>
      <c r="N56" s="145">
        <v>394</v>
      </c>
      <c r="O56" s="293">
        <f t="shared" ref="O56" si="23">SUM(C56:N56)</f>
        <v>4608</v>
      </c>
    </row>
    <row r="57" spans="1:15" ht="9.9499999999999993" customHeight="1" x14ac:dyDescent="0.2">
      <c r="A57" s="36"/>
      <c r="B57" s="37">
        <v>2025</v>
      </c>
      <c r="C57" s="145">
        <v>367</v>
      </c>
      <c r="D57" s="145">
        <v>357</v>
      </c>
      <c r="E57" s="145">
        <v>362</v>
      </c>
      <c r="F57" s="145">
        <v>362</v>
      </c>
      <c r="G57" s="145"/>
      <c r="H57" s="145"/>
      <c r="I57" s="145"/>
      <c r="J57" s="145"/>
      <c r="K57" s="145"/>
      <c r="L57" s="145"/>
      <c r="M57" s="146"/>
      <c r="N57" s="145"/>
      <c r="O57" s="293"/>
    </row>
    <row r="58" spans="1:15" ht="9.9499999999999993" customHeight="1" x14ac:dyDescent="0.2">
      <c r="A58" s="36" t="s">
        <v>35</v>
      </c>
      <c r="B58" s="37">
        <v>2024</v>
      </c>
      <c r="C58" s="145">
        <v>6440</v>
      </c>
      <c r="D58" s="145">
        <v>6468</v>
      </c>
      <c r="E58" s="145">
        <v>6454</v>
      </c>
      <c r="F58" s="145">
        <v>6348</v>
      </c>
      <c r="G58" s="145">
        <v>6428</v>
      </c>
      <c r="H58" s="145">
        <v>6328</v>
      </c>
      <c r="I58" s="145">
        <v>6424</v>
      </c>
      <c r="J58" s="145">
        <v>6368</v>
      </c>
      <c r="K58" s="145">
        <v>6454</v>
      </c>
      <c r="L58" s="145">
        <v>6376</v>
      </c>
      <c r="M58" s="146">
        <v>6393</v>
      </c>
      <c r="N58" s="145">
        <v>6410</v>
      </c>
      <c r="O58" s="293">
        <f t="shared" ref="O58" si="24">SUM(C58:N58)</f>
        <v>76891</v>
      </c>
    </row>
    <row r="59" spans="1:15" ht="9.9499999999999993" customHeight="1" x14ac:dyDescent="0.2">
      <c r="A59" s="36"/>
      <c r="B59" s="37">
        <v>2025</v>
      </c>
      <c r="C59" s="145">
        <v>6573</v>
      </c>
      <c r="D59" s="145">
        <v>6401</v>
      </c>
      <c r="E59" s="145">
        <v>6687</v>
      </c>
      <c r="F59" s="145">
        <v>6554</v>
      </c>
      <c r="G59" s="145"/>
      <c r="H59" s="145"/>
      <c r="I59" s="145"/>
      <c r="J59" s="145"/>
      <c r="K59" s="145"/>
      <c r="L59" s="145"/>
      <c r="M59" s="146"/>
      <c r="N59" s="145"/>
      <c r="O59" s="293"/>
    </row>
    <row r="60" spans="1:15" ht="9.9499999999999993" customHeight="1" x14ac:dyDescent="0.2">
      <c r="A60" s="40" t="s">
        <v>62</v>
      </c>
      <c r="B60" s="37">
        <v>2024</v>
      </c>
      <c r="C60" s="145">
        <v>1926</v>
      </c>
      <c r="D60" s="145">
        <v>1904</v>
      </c>
      <c r="E60" s="145">
        <v>1915</v>
      </c>
      <c r="F60" s="145">
        <v>1901</v>
      </c>
      <c r="G60" s="145">
        <v>1982</v>
      </c>
      <c r="H60" s="145">
        <v>1912</v>
      </c>
      <c r="I60" s="145">
        <v>1907</v>
      </c>
      <c r="J60" s="145">
        <v>1932</v>
      </c>
      <c r="K60" s="145">
        <v>1915</v>
      </c>
      <c r="L60" s="145">
        <v>1909</v>
      </c>
      <c r="M60" s="146">
        <v>1934</v>
      </c>
      <c r="N60" s="145">
        <v>1932.6666666666667</v>
      </c>
      <c r="O60" s="293">
        <f t="shared" ref="O60" si="25">SUM(C60:N60)</f>
        <v>23069.666666666668</v>
      </c>
    </row>
    <row r="61" spans="1:15" ht="9.9499999999999993" customHeight="1" x14ac:dyDescent="0.2">
      <c r="A61" s="40"/>
      <c r="B61" s="37">
        <v>2025</v>
      </c>
      <c r="C61" s="145">
        <v>2044</v>
      </c>
      <c r="D61" s="145">
        <v>1908</v>
      </c>
      <c r="E61" s="145">
        <v>1976</v>
      </c>
      <c r="F61" s="145">
        <v>1976</v>
      </c>
      <c r="G61" s="145"/>
      <c r="H61" s="145"/>
      <c r="I61" s="145"/>
      <c r="J61" s="145"/>
      <c r="K61" s="145"/>
      <c r="L61" s="145"/>
      <c r="M61" s="146"/>
      <c r="N61" s="145"/>
      <c r="O61" s="293"/>
    </row>
    <row r="62" spans="1:15" ht="9.9499999999999993" customHeight="1" x14ac:dyDescent="0.2">
      <c r="A62" s="36" t="s">
        <v>144</v>
      </c>
      <c r="B62" s="37">
        <v>2024</v>
      </c>
      <c r="C62" s="145">
        <v>972</v>
      </c>
      <c r="D62" s="145">
        <v>907</v>
      </c>
      <c r="E62" s="145">
        <v>939</v>
      </c>
      <c r="F62" s="145">
        <v>906</v>
      </c>
      <c r="G62" s="145">
        <v>941</v>
      </c>
      <c r="H62" s="145">
        <v>731</v>
      </c>
      <c r="I62" s="145">
        <v>917</v>
      </c>
      <c r="J62" s="145">
        <v>860</v>
      </c>
      <c r="K62" s="145">
        <v>939</v>
      </c>
      <c r="L62" s="145">
        <v>824</v>
      </c>
      <c r="M62" s="146">
        <v>863</v>
      </c>
      <c r="N62" s="145">
        <v>928.66666666666663</v>
      </c>
      <c r="O62" s="293">
        <f t="shared" ref="O62" si="26">SUM(C62:N62)</f>
        <v>10727.666666666666</v>
      </c>
    </row>
    <row r="63" spans="1:15" ht="9.9499999999999993" customHeight="1" x14ac:dyDescent="0.2">
      <c r="A63" s="36"/>
      <c r="B63" s="37">
        <v>2025</v>
      </c>
      <c r="C63" s="145">
        <v>987</v>
      </c>
      <c r="D63" s="145">
        <v>922.5</v>
      </c>
      <c r="E63" s="145">
        <v>955</v>
      </c>
      <c r="F63" s="145">
        <v>955</v>
      </c>
      <c r="G63" s="145"/>
      <c r="H63" s="145"/>
      <c r="I63" s="145"/>
      <c r="J63" s="145"/>
      <c r="K63" s="145"/>
      <c r="L63" s="145"/>
      <c r="M63" s="146"/>
      <c r="N63" s="145"/>
      <c r="O63" s="293"/>
    </row>
    <row r="64" spans="1:15" ht="9.9499999999999993" customHeight="1" x14ac:dyDescent="0.2">
      <c r="A64" s="36" t="s">
        <v>63</v>
      </c>
      <c r="B64" s="37">
        <v>2024</v>
      </c>
      <c r="C64" s="145">
        <v>969</v>
      </c>
      <c r="D64" s="145">
        <v>1130</v>
      </c>
      <c r="E64" s="145">
        <v>1149</v>
      </c>
      <c r="F64" s="145">
        <v>1102</v>
      </c>
      <c r="G64" s="145">
        <v>1148</v>
      </c>
      <c r="H64" s="145">
        <v>1138</v>
      </c>
      <c r="I64" s="145">
        <v>1127</v>
      </c>
      <c r="J64" s="145">
        <v>1129</v>
      </c>
      <c r="K64" s="145">
        <v>1049</v>
      </c>
      <c r="L64" s="145">
        <v>1132</v>
      </c>
      <c r="M64" s="146">
        <v>1138</v>
      </c>
      <c r="N64" s="145">
        <v>1133</v>
      </c>
      <c r="O64" s="293">
        <f t="shared" ref="O64" si="27">SUM(C64:N64)</f>
        <v>13344</v>
      </c>
    </row>
    <row r="65" spans="1:15" ht="9.9499999999999993" customHeight="1" x14ac:dyDescent="0.2">
      <c r="A65" s="41"/>
      <c r="B65" s="42">
        <v>2025</v>
      </c>
      <c r="C65" s="147">
        <v>907</v>
      </c>
      <c r="D65" s="147">
        <v>1125.5</v>
      </c>
      <c r="E65" s="147">
        <v>1216</v>
      </c>
      <c r="F65" s="147">
        <v>1083</v>
      </c>
      <c r="G65" s="147"/>
      <c r="H65" s="147"/>
      <c r="I65" s="147"/>
      <c r="J65" s="147"/>
      <c r="K65" s="147"/>
      <c r="L65" s="147"/>
      <c r="M65" s="148"/>
      <c r="N65" s="147"/>
      <c r="O65" s="294"/>
    </row>
    <row r="66" spans="1:15" ht="8.25" customHeight="1" x14ac:dyDescent="0.3">
      <c r="A66" s="4" t="s">
        <v>75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10.5" customHeight="1" x14ac:dyDescent="0.3">
      <c r="A67" s="219" t="s">
        <v>171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8.25" customHeight="1" x14ac:dyDescent="0.2">
      <c r="A68" s="160" t="s">
        <v>185</v>
      </c>
    </row>
    <row r="69" spans="1:15" ht="8.25" customHeight="1" x14ac:dyDescent="0.15">
      <c r="A69" s="195" t="s">
        <v>186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CN16384 ECN1792:ECN16128 O66 O6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9"/>
  <sheetViews>
    <sheetView showGridLines="0" topLeftCell="A37" zoomScaleNormal="100" workbookViewId="0">
      <selection activeCell="F6" sqref="F6"/>
    </sheetView>
  </sheetViews>
  <sheetFormatPr baseColWidth="10" defaultColWidth="4.6640625" defaultRowHeight="14.1" customHeight="1" x14ac:dyDescent="0.2"/>
  <cols>
    <col min="1" max="1" width="12" style="31" customWidth="1"/>
    <col min="2" max="2" width="4.44140625" style="31" customWidth="1"/>
    <col min="3" max="14" width="4.6640625" style="31" customWidth="1"/>
    <col min="15" max="15" width="5.33203125" style="31" customWidth="1"/>
    <col min="16" max="16384" width="4.6640625" style="31"/>
  </cols>
  <sheetData>
    <row r="1" spans="1:15" ht="17.100000000000001" customHeight="1" x14ac:dyDescent="0.25">
      <c r="A1" s="29" t="s">
        <v>202</v>
      </c>
      <c r="B1" s="30"/>
      <c r="C1" s="30"/>
      <c r="D1" s="30"/>
      <c r="E1" s="30"/>
      <c r="F1" s="30"/>
    </row>
    <row r="2" spans="1:15" ht="12" customHeight="1" x14ac:dyDescent="0.2">
      <c r="A2" s="32" t="s">
        <v>38</v>
      </c>
      <c r="B2" s="30"/>
      <c r="C2" s="30"/>
      <c r="D2" s="30"/>
      <c r="E2" s="30"/>
      <c r="F2" s="30"/>
    </row>
    <row r="3" spans="1:15" ht="5.0999999999999996" customHeight="1" x14ac:dyDescent="0.2">
      <c r="A3" s="1"/>
    </row>
    <row r="4" spans="1:15" ht="15.95" customHeight="1" x14ac:dyDescent="0.2">
      <c r="A4" s="285" t="s">
        <v>24</v>
      </c>
      <c r="B4" s="285" t="s">
        <v>56</v>
      </c>
      <c r="C4" s="287" t="s">
        <v>45</v>
      </c>
      <c r="D4" s="287" t="s">
        <v>46</v>
      </c>
      <c r="E4" s="287" t="s">
        <v>47</v>
      </c>
      <c r="F4" s="287" t="s">
        <v>48</v>
      </c>
      <c r="G4" s="287" t="s">
        <v>49</v>
      </c>
      <c r="H4" s="287" t="s">
        <v>50</v>
      </c>
      <c r="I4" s="287" t="s">
        <v>51</v>
      </c>
      <c r="J4" s="287" t="s">
        <v>52</v>
      </c>
      <c r="K4" s="287" t="s">
        <v>53</v>
      </c>
      <c r="L4" s="287" t="s">
        <v>54</v>
      </c>
      <c r="M4" s="287" t="s">
        <v>36</v>
      </c>
      <c r="N4" s="287" t="s">
        <v>37</v>
      </c>
      <c r="O4" s="264" t="s">
        <v>27</v>
      </c>
    </row>
    <row r="5" spans="1:15" ht="12" customHeight="1" x14ac:dyDescent="0.25">
      <c r="A5" s="363" t="s">
        <v>28</v>
      </c>
      <c r="B5" s="289">
        <v>2024</v>
      </c>
      <c r="C5" s="290">
        <f>C8+C10+C12+C14+C16+C24+C26+C28+C30+C32+C34+C36+C38+C40+C42+C44+C46+C48+C54+C56+C58+C60+C62+C64</f>
        <v>11916.681824674999</v>
      </c>
      <c r="D5" s="290">
        <f t="shared" ref="D5:N5" si="0">D8+D10+D12+D14+D16+D24+D26+D28+D30+D32+D34+D36+D38+D40+D42+D44+D46+D48+D54+D56+D58+D60+D62+D64</f>
        <v>12895.098922537498</v>
      </c>
      <c r="E5" s="290">
        <f t="shared" si="0"/>
        <v>13648.986277604461</v>
      </c>
      <c r="F5" s="290">
        <f t="shared" si="0"/>
        <v>15036.547364535103</v>
      </c>
      <c r="G5" s="290">
        <f t="shared" si="0"/>
        <v>15247.148766534747</v>
      </c>
      <c r="H5" s="290">
        <f t="shared" si="0"/>
        <v>15221.797148869999</v>
      </c>
      <c r="I5" s="290">
        <f t="shared" si="0"/>
        <v>15240.046360739998</v>
      </c>
      <c r="J5" s="290">
        <f t="shared" si="0"/>
        <v>15103.451452116002</v>
      </c>
      <c r="K5" s="290">
        <f t="shared" si="0"/>
        <v>13952.294999999998</v>
      </c>
      <c r="L5" s="290">
        <f t="shared" si="0"/>
        <v>14577.181</v>
      </c>
      <c r="M5" s="290">
        <f t="shared" si="0"/>
        <v>15116.330758714916</v>
      </c>
      <c r="N5" s="290">
        <f t="shared" si="0"/>
        <v>18479.134158985154</v>
      </c>
      <c r="O5" s="290">
        <f>SUM(C5:N5)</f>
        <v>176434.69903531289</v>
      </c>
    </row>
    <row r="6" spans="1:15" ht="12" customHeight="1" x14ac:dyDescent="0.2">
      <c r="A6" s="364"/>
      <c r="B6" s="268" t="s">
        <v>177</v>
      </c>
      <c r="C6" s="291">
        <f>C9+C11+C13+C15+C17+C25+C27+C29+C31+C33+C35+C37+C39+C41+C43+C45+C47+C49+C55+C57+C59+C61+C63+C65</f>
        <v>12451.093000000003</v>
      </c>
      <c r="D6" s="291">
        <f>D9+D11+D13+D15+D17+D25+D27+D29+D31+D33+D35+D37+D39+D41+D43+D45+D47+D49+D55+D57+D59+D61+D63+D65</f>
        <v>13143.451855210407</v>
      </c>
      <c r="E6" s="291">
        <f>E9+E11+E13+E15+E17+E25+E27+E29+E31+E33+E35+E37+E39+E41+E43+E45+E47+E49+E55+E57+E59+E61+E63+E65</f>
        <v>13950.12499</v>
      </c>
      <c r="F6" s="291">
        <f>F9+F11+F13+F15+F17+F25+F27+F29+F31+F33+F35+F37+F39+F41+F43+F45+F47+F49+F55+F57+F59+F61+F63+F65</f>
        <v>14025.252075000002</v>
      </c>
      <c r="G6" s="291"/>
      <c r="H6" s="291"/>
      <c r="I6" s="291"/>
      <c r="J6" s="291"/>
      <c r="K6" s="291"/>
      <c r="L6" s="291"/>
      <c r="M6" s="291"/>
      <c r="N6" s="291"/>
      <c r="O6" s="291"/>
    </row>
    <row r="7" spans="1:15" ht="3.95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3"/>
    </row>
    <row r="8" spans="1:15" ht="9.9499999999999993" customHeight="1" x14ac:dyDescent="0.2">
      <c r="A8" s="36" t="s">
        <v>29</v>
      </c>
      <c r="B8" s="37">
        <v>2024</v>
      </c>
      <c r="C8" s="38">
        <v>8.1359999999999992</v>
      </c>
      <c r="D8" s="38">
        <v>7.35</v>
      </c>
      <c r="E8" s="38">
        <v>7.7429999999999994</v>
      </c>
      <c r="F8" s="38">
        <v>9.0440000000000005</v>
      </c>
      <c r="G8" s="38">
        <v>10.068</v>
      </c>
      <c r="H8" s="38">
        <v>8.0679999999999996</v>
      </c>
      <c r="I8" s="38">
        <v>8.0449999999999999</v>
      </c>
      <c r="J8" s="38">
        <v>9.06</v>
      </c>
      <c r="K8" s="38">
        <v>7.7430000000000003</v>
      </c>
      <c r="L8" s="38">
        <v>8.0570000000000004</v>
      </c>
      <c r="M8" s="143">
        <v>8.7269999999999985</v>
      </c>
      <c r="N8" s="38">
        <v>8.9516666666666662</v>
      </c>
      <c r="O8" s="290">
        <f>SUM(C8:N8)</f>
        <v>100.99266666666666</v>
      </c>
    </row>
    <row r="9" spans="1:15" ht="9.9499999999999993" customHeight="1" x14ac:dyDescent="0.2">
      <c r="A9" s="36"/>
      <c r="B9" s="37">
        <v>2025</v>
      </c>
      <c r="C9" s="38">
        <v>10.057</v>
      </c>
      <c r="D9" s="38">
        <v>8.3934999999999995</v>
      </c>
      <c r="E9" s="38">
        <v>9.0647000000000002</v>
      </c>
      <c r="F9" s="38">
        <v>9.8717000000000006</v>
      </c>
      <c r="G9" s="38"/>
      <c r="H9" s="38"/>
      <c r="I9" s="38"/>
      <c r="J9" s="38"/>
      <c r="K9" s="38"/>
      <c r="L9" s="38"/>
      <c r="M9" s="143"/>
      <c r="N9" s="38"/>
      <c r="O9" s="293"/>
    </row>
    <row r="10" spans="1:15" ht="9.9499999999999993" customHeight="1" x14ac:dyDescent="0.2">
      <c r="A10" s="36" t="s">
        <v>30</v>
      </c>
      <c r="B10" s="37">
        <v>2024</v>
      </c>
      <c r="C10" s="38">
        <v>160.55000000000001</v>
      </c>
      <c r="D10" s="38">
        <v>157.435</v>
      </c>
      <c r="E10" s="38">
        <v>158.99250000000001</v>
      </c>
      <c r="F10" s="38">
        <v>162.31399999999999</v>
      </c>
      <c r="G10" s="38">
        <v>165.82300000000001</v>
      </c>
      <c r="H10" s="38">
        <v>159.82300000000001</v>
      </c>
      <c r="I10" s="38">
        <v>159.5805</v>
      </c>
      <c r="J10" s="38">
        <v>162.65299999999999</v>
      </c>
      <c r="K10" s="38">
        <v>158.99299999999999</v>
      </c>
      <c r="L10" s="38">
        <v>159.702</v>
      </c>
      <c r="M10" s="143">
        <v>161.74216666666666</v>
      </c>
      <c r="N10" s="38">
        <v>162.37649999999999</v>
      </c>
      <c r="O10" s="290">
        <f t="shared" ref="O10" si="1">SUM(C10:N10)</f>
        <v>1929.9846666666667</v>
      </c>
    </row>
    <row r="11" spans="1:15" ht="9.9499999999999993" customHeight="1" x14ac:dyDescent="0.2">
      <c r="A11" s="36"/>
      <c r="B11" s="37">
        <v>2025</v>
      </c>
      <c r="C11" s="38">
        <v>165.339</v>
      </c>
      <c r="D11" s="38">
        <v>160.65325000000001</v>
      </c>
      <c r="E11" s="38">
        <v>167.99600000000001</v>
      </c>
      <c r="F11" s="38">
        <v>164.66274999999999</v>
      </c>
      <c r="G11" s="38"/>
      <c r="H11" s="38"/>
      <c r="I11" s="38"/>
      <c r="J11" s="38"/>
      <c r="K11" s="38"/>
      <c r="L11" s="38"/>
      <c r="M11" s="143"/>
      <c r="N11" s="38"/>
      <c r="O11" s="293"/>
    </row>
    <row r="12" spans="1:15" ht="9.9499999999999993" customHeight="1" x14ac:dyDescent="0.2">
      <c r="A12" s="36" t="s">
        <v>98</v>
      </c>
      <c r="B12" s="37">
        <v>2024</v>
      </c>
      <c r="C12" s="38">
        <v>189.72300000000001</v>
      </c>
      <c r="D12" s="38">
        <v>184.9325</v>
      </c>
      <c r="E12" s="38">
        <v>187.32775000000001</v>
      </c>
      <c r="F12" s="38">
        <v>190.14699999999999</v>
      </c>
      <c r="G12" s="38">
        <v>198.03299999999999</v>
      </c>
      <c r="H12" s="38">
        <v>188.03299999999999</v>
      </c>
      <c r="I12" s="38">
        <v>187.46899999999999</v>
      </c>
      <c r="J12" s="38">
        <v>192.071</v>
      </c>
      <c r="K12" s="38">
        <v>187.328</v>
      </c>
      <c r="L12" s="38">
        <v>187.751</v>
      </c>
      <c r="M12" s="143">
        <v>191.17833333333331</v>
      </c>
      <c r="N12" s="38">
        <v>191.83591666666666</v>
      </c>
      <c r="O12" s="290">
        <f t="shared" ref="O12" si="2">SUM(C12:N12)</f>
        <v>2275.8294999999998</v>
      </c>
    </row>
    <row r="13" spans="1:15" ht="9.9499999999999993" customHeight="1" x14ac:dyDescent="0.2">
      <c r="A13" s="36"/>
      <c r="B13" s="37">
        <v>2025</v>
      </c>
      <c r="C13" s="38">
        <v>194.07599999999999</v>
      </c>
      <c r="D13" s="38">
        <v>188.73737499999999</v>
      </c>
      <c r="E13" s="38">
        <v>191.40600000000001</v>
      </c>
      <c r="F13" s="38">
        <v>195.40645000000001</v>
      </c>
      <c r="G13" s="38"/>
      <c r="H13" s="38"/>
      <c r="I13" s="38"/>
      <c r="J13" s="38"/>
      <c r="K13" s="38"/>
      <c r="L13" s="38"/>
      <c r="M13" s="143"/>
      <c r="N13" s="38"/>
      <c r="O13" s="293"/>
    </row>
    <row r="14" spans="1:15" ht="9.9499999999999993" customHeight="1" x14ac:dyDescent="0.2">
      <c r="A14" s="36" t="s">
        <v>31</v>
      </c>
      <c r="B14" s="37">
        <v>2024</v>
      </c>
      <c r="C14" s="38">
        <v>894.70500000000004</v>
      </c>
      <c r="D14" s="38">
        <v>852.4</v>
      </c>
      <c r="E14" s="38">
        <v>873.55250000000001</v>
      </c>
      <c r="F14" s="38">
        <v>880.34100000000001</v>
      </c>
      <c r="G14" s="38">
        <v>895.25</v>
      </c>
      <c r="H14" s="38">
        <v>875.25</v>
      </c>
      <c r="I14" s="38">
        <v>868.76449999999988</v>
      </c>
      <c r="J14" s="38">
        <v>883.61400000000003</v>
      </c>
      <c r="K14" s="38">
        <v>873.553</v>
      </c>
      <c r="L14" s="38">
        <v>872.00699999999995</v>
      </c>
      <c r="M14" s="143">
        <v>879.75483333333329</v>
      </c>
      <c r="N14" s="38">
        <v>883.04783333333341</v>
      </c>
      <c r="O14" s="290">
        <f t="shared" ref="O14" si="3">SUM(C14:N14)</f>
        <v>10532.239666666666</v>
      </c>
    </row>
    <row r="15" spans="1:15" ht="9.9499999999999993" customHeight="1" x14ac:dyDescent="0.2">
      <c r="A15" s="36"/>
      <c r="B15" s="37">
        <v>2025</v>
      </c>
      <c r="C15" s="38">
        <v>904.31399999999996</v>
      </c>
      <c r="D15" s="38">
        <v>876.94675000000007</v>
      </c>
      <c r="E15" s="38">
        <v>898.63</v>
      </c>
      <c r="F15" s="38">
        <v>893.29600000000005</v>
      </c>
      <c r="G15" s="38"/>
      <c r="H15" s="38"/>
      <c r="I15" s="38"/>
      <c r="J15" s="38"/>
      <c r="K15" s="38"/>
      <c r="L15" s="38"/>
      <c r="M15" s="143"/>
      <c r="N15" s="38"/>
      <c r="O15" s="293"/>
    </row>
    <row r="16" spans="1:15" ht="9.9499999999999993" customHeight="1" x14ac:dyDescent="0.2">
      <c r="A16" s="39" t="s">
        <v>0</v>
      </c>
      <c r="B16" s="37">
        <v>2024</v>
      </c>
      <c r="C16" s="38">
        <v>354.41699999999997</v>
      </c>
      <c r="D16" s="38">
        <v>349.17036031249995</v>
      </c>
      <c r="E16" s="38">
        <v>353.79368015624993</v>
      </c>
      <c r="F16" s="38">
        <v>358.74170312500002</v>
      </c>
      <c r="G16" s="38">
        <v>366.78000000000003</v>
      </c>
      <c r="H16" s="38">
        <v>354.78000000000003</v>
      </c>
      <c r="I16" s="38">
        <v>353.90100000000001</v>
      </c>
      <c r="J16" s="38">
        <v>360.10200000000003</v>
      </c>
      <c r="K16" s="38">
        <v>351.79400000000004</v>
      </c>
      <c r="L16" s="38">
        <v>354.34100000000001</v>
      </c>
      <c r="M16" s="38">
        <v>358.48700000000002</v>
      </c>
      <c r="N16" s="38">
        <v>359.77179442708331</v>
      </c>
      <c r="O16" s="290">
        <f t="shared" ref="O16" si="4">SUM(C16:N16)</f>
        <v>4276.0795380208328</v>
      </c>
    </row>
    <row r="17" spans="1:15" ht="9.9499999999999993" customHeight="1" x14ac:dyDescent="0.2">
      <c r="A17" s="39"/>
      <c r="B17" s="37">
        <v>2025</v>
      </c>
      <c r="C17" s="38">
        <v>355.13499999999999</v>
      </c>
      <c r="D17" s="38">
        <v>356.267691640625</v>
      </c>
      <c r="E17" s="38">
        <v>358.70100000000002</v>
      </c>
      <c r="F17" s="38">
        <v>376.70119999999997</v>
      </c>
      <c r="G17" s="38"/>
      <c r="H17" s="38"/>
      <c r="I17" s="38"/>
      <c r="J17" s="38">
        <v>0</v>
      </c>
      <c r="K17" s="38"/>
      <c r="L17" s="38"/>
      <c r="M17" s="143"/>
      <c r="N17" s="38"/>
      <c r="O17" s="293"/>
    </row>
    <row r="18" spans="1:15" ht="9.9499999999999993" customHeight="1" x14ac:dyDescent="0.2">
      <c r="A18" s="36" t="s">
        <v>42</v>
      </c>
      <c r="B18" s="37">
        <v>2024</v>
      </c>
      <c r="C18" s="38">
        <v>147.20699999999999</v>
      </c>
      <c r="D18" s="38">
        <v>145.40562499999999</v>
      </c>
      <c r="E18" s="38">
        <v>147.30631249999999</v>
      </c>
      <c r="F18" s="38">
        <v>149.047</v>
      </c>
      <c r="G18" s="38">
        <v>152.74100000000001</v>
      </c>
      <c r="H18" s="38">
        <v>147.74100000000001</v>
      </c>
      <c r="I18" s="38">
        <v>147.25299999999999</v>
      </c>
      <c r="J18" s="38">
        <v>149.84299999999999</v>
      </c>
      <c r="K18" s="38">
        <v>146.30600000000001</v>
      </c>
      <c r="L18" s="38">
        <v>147.49700000000001</v>
      </c>
      <c r="M18" s="143">
        <v>149.245</v>
      </c>
      <c r="N18" s="38">
        <v>149.69810416666667</v>
      </c>
      <c r="O18" s="290">
        <f t="shared" ref="O18" si="5">SUM(C18:N18)</f>
        <v>1779.2900416666671</v>
      </c>
    </row>
    <row r="19" spans="1:15" ht="9.9499999999999993" customHeight="1" x14ac:dyDescent="0.2">
      <c r="A19" s="36"/>
      <c r="B19" s="37">
        <v>2025</v>
      </c>
      <c r="C19" s="38">
        <v>148.339</v>
      </c>
      <c r="D19" s="38">
        <v>148.17665625000001</v>
      </c>
      <c r="E19" s="38">
        <v>149.25700000000001</v>
      </c>
      <c r="F19" s="38">
        <v>148.5908</v>
      </c>
      <c r="G19" s="38"/>
      <c r="H19" s="38"/>
      <c r="I19" s="38"/>
      <c r="J19" s="38"/>
      <c r="K19" s="38"/>
      <c r="L19" s="38"/>
      <c r="M19" s="143"/>
      <c r="N19" s="38"/>
      <c r="O19" s="293"/>
    </row>
    <row r="20" spans="1:15" ht="9.9499999999999993" customHeight="1" x14ac:dyDescent="0.2">
      <c r="A20" s="36" t="s">
        <v>1</v>
      </c>
      <c r="B20" s="37">
        <v>2024</v>
      </c>
      <c r="C20" s="38">
        <v>139.27699999999999</v>
      </c>
      <c r="D20" s="38">
        <v>137.31040624999997</v>
      </c>
      <c r="E20" s="38">
        <v>138.29370312499998</v>
      </c>
      <c r="F20" s="38">
        <v>139.29370312500001</v>
      </c>
      <c r="G20" s="38">
        <v>141.29400000000001</v>
      </c>
      <c r="H20" s="38">
        <v>138.29400000000001</v>
      </c>
      <c r="I20" s="38">
        <v>138.29900000000001</v>
      </c>
      <c r="J20" s="38">
        <v>139.62700000000001</v>
      </c>
      <c r="K20" s="38">
        <v>138.29400000000001</v>
      </c>
      <c r="L20" s="38">
        <v>138.297</v>
      </c>
      <c r="M20" s="143">
        <v>139.29566666666668</v>
      </c>
      <c r="N20" s="38">
        <v>139.62713541666665</v>
      </c>
      <c r="O20" s="290">
        <f t="shared" ref="O20" si="6">SUM(C20:N20)</f>
        <v>1667.2026145833333</v>
      </c>
    </row>
    <row r="21" spans="1:15" ht="9.9499999999999993" customHeight="1" x14ac:dyDescent="0.2">
      <c r="A21" s="36"/>
      <c r="B21" s="37">
        <v>2025</v>
      </c>
      <c r="C21" s="38">
        <v>132.47800000000001</v>
      </c>
      <c r="D21" s="38">
        <v>138.79370312499998</v>
      </c>
      <c r="E21" s="38">
        <v>135.63499999999999</v>
      </c>
      <c r="F21" s="38">
        <v>137.63550000000001</v>
      </c>
      <c r="G21" s="38"/>
      <c r="H21" s="38"/>
      <c r="I21" s="38"/>
      <c r="J21" s="38"/>
      <c r="K21" s="38"/>
      <c r="L21" s="38"/>
      <c r="M21" s="143"/>
      <c r="N21" s="38"/>
      <c r="O21" s="293"/>
    </row>
    <row r="22" spans="1:15" ht="9.9499999999999993" customHeight="1" x14ac:dyDescent="0.2">
      <c r="A22" s="36" t="s">
        <v>2</v>
      </c>
      <c r="B22" s="37">
        <v>2024</v>
      </c>
      <c r="C22" s="38">
        <v>67.933000000000007</v>
      </c>
      <c r="D22" s="38">
        <v>66.454329062499994</v>
      </c>
      <c r="E22" s="38">
        <v>68.193664531249993</v>
      </c>
      <c r="F22" s="38">
        <v>70.400999999999996</v>
      </c>
      <c r="G22" s="38">
        <v>72.745000000000005</v>
      </c>
      <c r="H22" s="38">
        <v>68.745000000000005</v>
      </c>
      <c r="I22" s="38">
        <v>68.349000000000004</v>
      </c>
      <c r="J22" s="38">
        <v>70.632000000000005</v>
      </c>
      <c r="K22" s="38">
        <v>67.194000000000003</v>
      </c>
      <c r="L22" s="38">
        <v>68.546999999999997</v>
      </c>
      <c r="M22" s="143">
        <v>69.946333333333328</v>
      </c>
      <c r="N22" s="38">
        <v>70.446554843749993</v>
      </c>
      <c r="O22" s="290">
        <f t="shared" ref="O22" si="7">SUM(C22:N22)</f>
        <v>829.58688177083332</v>
      </c>
    </row>
    <row r="23" spans="1:15" ht="9.9499999999999993" customHeight="1" x14ac:dyDescent="0.2">
      <c r="A23" s="36"/>
      <c r="B23" s="37">
        <v>2025</v>
      </c>
      <c r="C23" s="38">
        <v>74.317999999999998</v>
      </c>
      <c r="D23" s="38">
        <v>69.297332265624988</v>
      </c>
      <c r="E23" s="38">
        <v>71.807000000000002</v>
      </c>
      <c r="F23" s="38">
        <v>71.80744</v>
      </c>
      <c r="G23" s="38"/>
      <c r="H23" s="38"/>
      <c r="I23" s="38"/>
      <c r="J23" s="38"/>
      <c r="K23" s="38"/>
      <c r="L23" s="38"/>
      <c r="M23" s="143"/>
      <c r="N23" s="38"/>
      <c r="O23" s="293"/>
    </row>
    <row r="24" spans="1:15" ht="9.9499999999999993" customHeight="1" x14ac:dyDescent="0.2">
      <c r="A24" s="36" t="s">
        <v>3</v>
      </c>
      <c r="B24" s="37">
        <v>2024</v>
      </c>
      <c r="C24" s="38">
        <v>70.509</v>
      </c>
      <c r="D24" s="38">
        <v>72.30700781249999</v>
      </c>
      <c r="E24" s="38">
        <v>71.408003906250002</v>
      </c>
      <c r="F24" s="38">
        <v>73.049000000000007</v>
      </c>
      <c r="G24" s="38">
        <v>74.817999999999998</v>
      </c>
      <c r="H24" s="38">
        <v>71.817999999999998</v>
      </c>
      <c r="I24" s="38">
        <v>72.254999999999995</v>
      </c>
      <c r="J24" s="38">
        <v>73.227999999999994</v>
      </c>
      <c r="K24" s="38">
        <v>71.408000000000001</v>
      </c>
      <c r="L24" s="38">
        <v>72.037000000000006</v>
      </c>
      <c r="M24" s="143">
        <v>72.963666666666668</v>
      </c>
      <c r="N24" s="38">
        <v>73.091667968750002</v>
      </c>
      <c r="O24" s="290">
        <f t="shared" ref="O24" si="8">SUM(C24:N24)</f>
        <v>868.89234635416665</v>
      </c>
    </row>
    <row r="25" spans="1:15" ht="9.9499999999999993" customHeight="1" x14ac:dyDescent="0.2">
      <c r="A25" s="36"/>
      <c r="B25" s="37">
        <v>2025</v>
      </c>
      <c r="C25" s="38">
        <v>73.448999999999998</v>
      </c>
      <c r="D25" s="38">
        <v>72.228501953125004</v>
      </c>
      <c r="E25" s="38">
        <v>72.864999999999995</v>
      </c>
      <c r="F25" s="38">
        <v>74.847499999999997</v>
      </c>
      <c r="G25" s="38"/>
      <c r="H25" s="38"/>
      <c r="I25" s="38"/>
      <c r="J25" s="38"/>
      <c r="K25" s="38"/>
      <c r="L25" s="38"/>
      <c r="M25" s="143"/>
      <c r="N25" s="38"/>
      <c r="O25" s="293"/>
    </row>
    <row r="26" spans="1:15" ht="9.9499999999999993" customHeight="1" x14ac:dyDescent="0.2">
      <c r="A26" s="36" t="s">
        <v>4</v>
      </c>
      <c r="B26" s="37">
        <v>2024</v>
      </c>
      <c r="C26" s="38">
        <v>83.925824675000015</v>
      </c>
      <c r="D26" s="38">
        <v>75.089439099999993</v>
      </c>
      <c r="E26" s="38">
        <v>59.253666666960946</v>
      </c>
      <c r="F26" s="38">
        <v>65.335661410103583</v>
      </c>
      <c r="G26" s="38">
        <v>80.998766534746181</v>
      </c>
      <c r="H26" s="38">
        <v>83.65314887000001</v>
      </c>
      <c r="I26" s="38">
        <v>91.779260739999998</v>
      </c>
      <c r="J26" s="38">
        <v>84.455852115999988</v>
      </c>
      <c r="K26" s="38">
        <v>73.816999999999993</v>
      </c>
      <c r="L26" s="38">
        <v>87.715999999999994</v>
      </c>
      <c r="M26" s="143">
        <v>85.477058714915401</v>
      </c>
      <c r="N26" s="38">
        <v>68.529364870603573</v>
      </c>
      <c r="O26" s="290">
        <f t="shared" ref="O26" si="9">SUM(C26:N26)</f>
        <v>940.03104369832965</v>
      </c>
    </row>
    <row r="27" spans="1:15" ht="9.9499999999999993" customHeight="1" x14ac:dyDescent="0.2">
      <c r="A27" s="36"/>
      <c r="B27" s="37">
        <v>2025</v>
      </c>
      <c r="C27" s="38">
        <v>82.391000000000005</v>
      </c>
      <c r="D27" s="38">
        <v>62.294664038532261</v>
      </c>
      <c r="E27" s="38">
        <v>72.341999999999999</v>
      </c>
      <c r="F27" s="38">
        <v>72.341999999999999</v>
      </c>
      <c r="G27" s="38"/>
      <c r="H27" s="38"/>
      <c r="I27" s="38"/>
      <c r="J27" s="38"/>
      <c r="K27" s="38"/>
      <c r="L27" s="38"/>
      <c r="M27" s="143"/>
      <c r="N27" s="38"/>
      <c r="O27" s="293"/>
    </row>
    <row r="28" spans="1:15" ht="9.9499999999999993" customHeight="1" x14ac:dyDescent="0.2">
      <c r="A28" s="36" t="s">
        <v>5</v>
      </c>
      <c r="B28" s="37">
        <v>2024</v>
      </c>
      <c r="C28" s="38">
        <v>6912.1270000000004</v>
      </c>
      <c r="D28" s="38">
        <v>7916.0739999999996</v>
      </c>
      <c r="E28" s="38">
        <v>8664.0660000000007</v>
      </c>
      <c r="F28" s="38">
        <v>9986.4179999999997</v>
      </c>
      <c r="G28" s="38">
        <v>9984.6540000000005</v>
      </c>
      <c r="H28" s="38">
        <v>9894.6540000000005</v>
      </c>
      <c r="I28" s="38">
        <v>10208.852999999999</v>
      </c>
      <c r="J28" s="38">
        <v>9888.5750000000007</v>
      </c>
      <c r="K28" s="38">
        <v>8964.1010000000006</v>
      </c>
      <c r="L28" s="38">
        <v>9401.7540000000008</v>
      </c>
      <c r="M28" s="143">
        <v>9909.3870000000006</v>
      </c>
      <c r="N28" s="38">
        <v>13378.3793333333</v>
      </c>
      <c r="O28" s="290">
        <f t="shared" ref="O28" si="10">SUM(C28:N28)</f>
        <v>115109.0423333333</v>
      </c>
    </row>
    <row r="29" spans="1:15" ht="9.9499999999999993" customHeight="1" x14ac:dyDescent="0.2">
      <c r="A29" s="36"/>
      <c r="B29" s="37">
        <v>2025</v>
      </c>
      <c r="C29" s="38">
        <v>7269.317</v>
      </c>
      <c r="D29" s="38">
        <v>8125.2420000000002</v>
      </c>
      <c r="E29" s="38">
        <v>8797.2795000000006</v>
      </c>
      <c r="F29" s="38">
        <v>8863.9460999999992</v>
      </c>
      <c r="G29" s="38"/>
      <c r="H29" s="38"/>
      <c r="I29" s="38"/>
      <c r="J29" s="38"/>
      <c r="K29" s="38"/>
      <c r="L29" s="38"/>
      <c r="M29" s="143"/>
      <c r="N29" s="38"/>
      <c r="O29" s="293"/>
    </row>
    <row r="30" spans="1:15" ht="9.9499999999999993" customHeight="1" x14ac:dyDescent="0.2">
      <c r="A30" s="36" t="s">
        <v>39</v>
      </c>
      <c r="B30" s="37">
        <v>2024</v>
      </c>
      <c r="C30" s="38">
        <v>112.526</v>
      </c>
      <c r="D30" s="38">
        <v>109.01939999999999</v>
      </c>
      <c r="E30" s="38">
        <v>110.77269999999999</v>
      </c>
      <c r="F30" s="38">
        <v>115.31699999999999</v>
      </c>
      <c r="G30" s="38">
        <v>117.90900000000001</v>
      </c>
      <c r="H30" s="38">
        <v>111.90900000000001</v>
      </c>
      <c r="I30" s="38">
        <v>111.703</v>
      </c>
      <c r="J30" s="38">
        <v>115.045</v>
      </c>
      <c r="K30" s="38">
        <v>110.773</v>
      </c>
      <c r="L30" s="38">
        <v>111.806</v>
      </c>
      <c r="M30" s="143">
        <v>113.84033333333333</v>
      </c>
      <c r="N30" s="38">
        <v>114.66623333333332</v>
      </c>
      <c r="O30" s="290">
        <f t="shared" ref="O30" si="11">SUM(C30:N30)</f>
        <v>1355.2866666666666</v>
      </c>
    </row>
    <row r="31" spans="1:15" ht="9.9499999999999993" customHeight="1" x14ac:dyDescent="0.2">
      <c r="A31" s="36"/>
      <c r="B31" s="37">
        <v>2025</v>
      </c>
      <c r="C31" s="38">
        <v>116.334</v>
      </c>
      <c r="D31" s="38">
        <v>113.04485</v>
      </c>
      <c r="E31" s="38">
        <v>114.68600000000001</v>
      </c>
      <c r="F31" s="38">
        <v>117.688</v>
      </c>
      <c r="G31" s="38"/>
      <c r="H31" s="38"/>
      <c r="I31" s="38"/>
      <c r="J31" s="38"/>
      <c r="K31" s="38"/>
      <c r="L31" s="38"/>
      <c r="M31" s="143"/>
      <c r="N31" s="38"/>
      <c r="O31" s="293"/>
    </row>
    <row r="32" spans="1:15" ht="9.9499999999999993" customHeight="1" x14ac:dyDescent="0.2">
      <c r="A32" s="36" t="s">
        <v>40</v>
      </c>
      <c r="B32" s="37">
        <v>2024</v>
      </c>
      <c r="C32" s="38">
        <v>100.66200000000001</v>
      </c>
      <c r="D32" s="38">
        <v>94.508785000000003</v>
      </c>
      <c r="E32" s="38">
        <v>97.585392500000012</v>
      </c>
      <c r="F32" s="38">
        <v>94.78</v>
      </c>
      <c r="G32" s="38">
        <v>108.134</v>
      </c>
      <c r="H32" s="38">
        <v>102.134</v>
      </c>
      <c r="I32" s="38">
        <v>95.625</v>
      </c>
      <c r="J32" s="38">
        <v>101.682</v>
      </c>
      <c r="K32" s="38">
        <v>97.584999999999994</v>
      </c>
      <c r="L32" s="38">
        <v>98.88</v>
      </c>
      <c r="M32" s="143">
        <v>101.96433333333334</v>
      </c>
      <c r="N32" s="38">
        <v>100.16646416666667</v>
      </c>
      <c r="O32" s="290">
        <f t="shared" ref="O32" si="12">SUM(C32:N32)</f>
        <v>1193.7069750000001</v>
      </c>
    </row>
    <row r="33" spans="1:15" ht="9.9499999999999993" customHeight="1" x14ac:dyDescent="0.2">
      <c r="A33" s="36"/>
      <c r="B33" s="37">
        <v>2025</v>
      </c>
      <c r="C33" s="38">
        <v>104.669</v>
      </c>
      <c r="D33" s="38">
        <v>96.182696250000006</v>
      </c>
      <c r="E33" s="38">
        <v>100.425</v>
      </c>
      <c r="F33" s="38">
        <v>100.425</v>
      </c>
      <c r="G33" s="38"/>
      <c r="H33" s="38"/>
      <c r="I33" s="38"/>
      <c r="J33" s="38"/>
      <c r="K33" s="38"/>
      <c r="L33" s="38"/>
      <c r="M33" s="143"/>
      <c r="N33" s="38"/>
      <c r="O33" s="293"/>
    </row>
    <row r="34" spans="1:15" ht="9.9499999999999993" customHeight="1" x14ac:dyDescent="0.2">
      <c r="A34" s="36" t="s">
        <v>41</v>
      </c>
      <c r="B34" s="37">
        <v>2024</v>
      </c>
      <c r="C34" s="38">
        <v>10.291</v>
      </c>
      <c r="D34" s="38">
        <v>13.013875000000001</v>
      </c>
      <c r="E34" s="38">
        <v>11.652437500000001</v>
      </c>
      <c r="F34" s="38">
        <v>11.417</v>
      </c>
      <c r="G34" s="38">
        <v>14.093999999999999</v>
      </c>
      <c r="H34" s="38">
        <v>12.093999999999999</v>
      </c>
      <c r="I34" s="38">
        <v>12.028</v>
      </c>
      <c r="J34" s="38">
        <v>12.534999999999998</v>
      </c>
      <c r="K34" s="38">
        <v>11.651999999999999</v>
      </c>
      <c r="L34" s="38">
        <v>12.061</v>
      </c>
      <c r="M34" s="143">
        <v>12.738666666666667</v>
      </c>
      <c r="N34" s="38">
        <v>12.387812500000001</v>
      </c>
      <c r="O34" s="290">
        <f t="shared" ref="O34" si="13">SUM(C34:N34)</f>
        <v>145.96479166666666</v>
      </c>
    </row>
    <row r="35" spans="1:15" ht="9.9499999999999993" customHeight="1" x14ac:dyDescent="0.2">
      <c r="A35" s="36"/>
      <c r="B35" s="37">
        <v>2025</v>
      </c>
      <c r="C35" s="38">
        <v>12.337</v>
      </c>
      <c r="D35" s="38">
        <v>11.53471875</v>
      </c>
      <c r="E35" s="38">
        <v>11.9358</v>
      </c>
      <c r="F35" s="38">
        <v>12.9358</v>
      </c>
      <c r="G35" s="38"/>
      <c r="H35" s="38"/>
      <c r="I35" s="38"/>
      <c r="J35" s="38"/>
      <c r="K35" s="38"/>
      <c r="L35" s="38"/>
      <c r="M35" s="143"/>
      <c r="N35" s="38"/>
      <c r="O35" s="293"/>
    </row>
    <row r="36" spans="1:15" ht="9.9499999999999993" customHeight="1" x14ac:dyDescent="0.2">
      <c r="A36" s="36" t="s">
        <v>17</v>
      </c>
      <c r="B36" s="37">
        <v>2024</v>
      </c>
      <c r="C36" s="38">
        <v>58.725000000000001</v>
      </c>
      <c r="D36" s="38">
        <v>65.562999999999988</v>
      </c>
      <c r="E36" s="38">
        <v>62.143999999999991</v>
      </c>
      <c r="F36" s="38">
        <v>64.019000000000005</v>
      </c>
      <c r="G36" s="38">
        <v>78.613</v>
      </c>
      <c r="H36" s="38">
        <v>62.613</v>
      </c>
      <c r="I36" s="38">
        <v>63.908000000000001</v>
      </c>
      <c r="J36" s="38">
        <v>63.081000000000003</v>
      </c>
      <c r="K36" s="38">
        <v>62.143999999999998</v>
      </c>
      <c r="L36" s="38">
        <v>63.261000000000003</v>
      </c>
      <c r="M36" s="143">
        <v>68.378</v>
      </c>
      <c r="N36" s="38">
        <v>68.25866666666667</v>
      </c>
      <c r="O36" s="290">
        <f t="shared" ref="O36" si="14">SUM(C36:N36)</f>
        <v>780.70766666666668</v>
      </c>
    </row>
    <row r="37" spans="1:15" ht="9.9499999999999993" customHeight="1" x14ac:dyDescent="0.2">
      <c r="A37" s="36"/>
      <c r="B37" s="37">
        <v>2025</v>
      </c>
      <c r="C37" s="38">
        <v>66.471999999999994</v>
      </c>
      <c r="D37" s="38">
        <v>63.081499999999998</v>
      </c>
      <c r="E37" s="38">
        <v>64.776749999999993</v>
      </c>
      <c r="F37" s="38">
        <v>64.776749999999993</v>
      </c>
      <c r="G37" s="38"/>
      <c r="H37" s="38"/>
      <c r="I37" s="38"/>
      <c r="J37" s="38"/>
      <c r="K37" s="38"/>
      <c r="L37" s="38"/>
      <c r="M37" s="143"/>
      <c r="N37" s="38"/>
      <c r="O37" s="293"/>
    </row>
    <row r="38" spans="1:15" ht="9.9499999999999993" customHeight="1" x14ac:dyDescent="0.2">
      <c r="A38" s="36" t="s">
        <v>18</v>
      </c>
      <c r="B38" s="37">
        <v>2024</v>
      </c>
      <c r="C38" s="38">
        <v>17.887</v>
      </c>
      <c r="D38" s="38">
        <v>14.944593749999999</v>
      </c>
      <c r="E38" s="38">
        <v>16.415796874999998</v>
      </c>
      <c r="F38" s="38">
        <v>17.068000000000001</v>
      </c>
      <c r="G38" s="38">
        <v>17.579000000000001</v>
      </c>
      <c r="H38" s="38">
        <v>15.579000000000001</v>
      </c>
      <c r="I38" s="38">
        <v>16.143000000000001</v>
      </c>
      <c r="J38" s="38">
        <v>16.742000000000001</v>
      </c>
      <c r="K38" s="38">
        <v>16.416</v>
      </c>
      <c r="L38" s="38">
        <v>15.861000000000001</v>
      </c>
      <c r="M38" s="143">
        <v>16.433666666666667</v>
      </c>
      <c r="N38" s="38">
        <v>17.020932291666664</v>
      </c>
      <c r="O38" s="290">
        <f t="shared" ref="O38" si="15">SUM(C38:N38)</f>
        <v>198.08998958333331</v>
      </c>
    </row>
    <row r="39" spans="1:15" ht="9.9499999999999993" customHeight="1" x14ac:dyDescent="0.2">
      <c r="A39" s="36"/>
      <c r="B39" s="37">
        <v>2025</v>
      </c>
      <c r="C39" s="38">
        <v>19.608000000000001</v>
      </c>
      <c r="D39" s="38">
        <v>16.741898437499998</v>
      </c>
      <c r="E39" s="38">
        <v>18.174939999999999</v>
      </c>
      <c r="F39" s="38">
        <v>18.174900000000001</v>
      </c>
      <c r="G39" s="38"/>
      <c r="H39" s="38"/>
      <c r="I39" s="38"/>
      <c r="J39" s="38"/>
      <c r="K39" s="38"/>
      <c r="L39" s="38"/>
      <c r="M39" s="143"/>
      <c r="N39" s="38"/>
      <c r="O39" s="293"/>
    </row>
    <row r="40" spans="1:15" ht="9.9499999999999993" customHeight="1" x14ac:dyDescent="0.2">
      <c r="A40" s="36" t="s">
        <v>19</v>
      </c>
      <c r="B40" s="37">
        <v>2024</v>
      </c>
      <c r="C40" s="38">
        <v>1922.7429999999999</v>
      </c>
      <c r="D40" s="38">
        <v>1913.1915624999999</v>
      </c>
      <c r="E40" s="38">
        <v>1924.96728125</v>
      </c>
      <c r="F40" s="38">
        <v>1944.0940000000001</v>
      </c>
      <c r="G40" s="38">
        <v>2028.249</v>
      </c>
      <c r="H40" s="38">
        <v>2243.3519999999999</v>
      </c>
      <c r="I40" s="38">
        <v>1927.4169999999999</v>
      </c>
      <c r="J40" s="38">
        <v>2071.8980000000001</v>
      </c>
      <c r="K40" s="38">
        <v>1917.9670000000001</v>
      </c>
      <c r="L40" s="38">
        <v>2085.3850000000002</v>
      </c>
      <c r="M40" s="143">
        <v>2066.3393333333333</v>
      </c>
      <c r="N40" s="38">
        <v>1965.7700937500001</v>
      </c>
      <c r="O40" s="290">
        <f t="shared" ref="O40" si="16">SUM(C40:N40)</f>
        <v>24011.373270833334</v>
      </c>
    </row>
    <row r="41" spans="1:15" ht="9.9499999999999993" customHeight="1" x14ac:dyDescent="0.2">
      <c r="A41" s="36"/>
      <c r="B41" s="37">
        <v>2025</v>
      </c>
      <c r="C41" s="38">
        <v>2034.1079999999999</v>
      </c>
      <c r="D41" s="38">
        <v>1934.5306406250002</v>
      </c>
      <c r="E41" s="38">
        <v>2010.3193000000001</v>
      </c>
      <c r="F41" s="38">
        <v>1992.9849999999999</v>
      </c>
      <c r="G41" s="38"/>
      <c r="H41" s="38"/>
      <c r="I41" s="38"/>
      <c r="J41" s="38"/>
      <c r="K41" s="38"/>
      <c r="L41" s="38"/>
      <c r="M41" s="143"/>
      <c r="N41" s="38"/>
      <c r="O41" s="293"/>
    </row>
    <row r="42" spans="1:15" ht="9.9499999999999993" customHeight="1" x14ac:dyDescent="0.2">
      <c r="A42" s="36" t="s">
        <v>20</v>
      </c>
      <c r="B42" s="37">
        <v>2024</v>
      </c>
      <c r="C42" s="38">
        <v>88.759</v>
      </c>
      <c r="D42" s="38">
        <v>86.41</v>
      </c>
      <c r="E42" s="38">
        <v>88.606437499999998</v>
      </c>
      <c r="F42" s="38">
        <v>91.046999999999997</v>
      </c>
      <c r="G42" s="38">
        <v>93.073999999999998</v>
      </c>
      <c r="H42" s="38">
        <v>89.216999999999999</v>
      </c>
      <c r="I42" s="38">
        <v>88.686999999999998</v>
      </c>
      <c r="J42" s="38">
        <v>91.113</v>
      </c>
      <c r="K42" s="38">
        <v>87.584999999999994</v>
      </c>
      <c r="L42" s="38">
        <v>88.951999999999998</v>
      </c>
      <c r="M42" s="143">
        <v>90.326000000000008</v>
      </c>
      <c r="N42" s="38">
        <v>90.909145833333341</v>
      </c>
      <c r="O42" s="290">
        <f t="shared" ref="O42" si="17">SUM(C42:N42)</f>
        <v>1074.6855833333334</v>
      </c>
    </row>
    <row r="43" spans="1:15" ht="9.9499999999999993" customHeight="1" x14ac:dyDescent="0.2">
      <c r="A43" s="36"/>
      <c r="B43" s="37">
        <v>2025</v>
      </c>
      <c r="C43" s="38">
        <v>90.647000000000006</v>
      </c>
      <c r="D43" s="38">
        <v>89.826718749999998</v>
      </c>
      <c r="E43" s="38">
        <v>90.236800000000002</v>
      </c>
      <c r="F43" s="38">
        <v>93.236000000000004</v>
      </c>
      <c r="G43" s="38"/>
      <c r="H43" s="38"/>
      <c r="I43" s="38"/>
      <c r="J43" s="38"/>
      <c r="K43" s="38"/>
      <c r="L43" s="38"/>
      <c r="M43" s="143"/>
      <c r="N43" s="38"/>
      <c r="O43" s="293"/>
    </row>
    <row r="44" spans="1:15" ht="9.9499999999999993" customHeight="1" x14ac:dyDescent="0.2">
      <c r="A44" s="36" t="s">
        <v>21</v>
      </c>
      <c r="B44" s="37">
        <v>2024</v>
      </c>
      <c r="C44" s="38">
        <v>68.343999999999994</v>
      </c>
      <c r="D44" s="38">
        <v>67.183156249999996</v>
      </c>
      <c r="E44" s="38">
        <v>67.763578124999995</v>
      </c>
      <c r="F44" s="38">
        <v>70.414000000000001</v>
      </c>
      <c r="G44" s="38">
        <v>73.025000000000006</v>
      </c>
      <c r="H44" s="38">
        <v>68.426000000000002</v>
      </c>
      <c r="I44" s="38">
        <v>68.453000000000003</v>
      </c>
      <c r="J44" s="38">
        <v>70.620999999999995</v>
      </c>
      <c r="K44" s="38">
        <v>67.763999999999996</v>
      </c>
      <c r="L44" s="38">
        <v>68.44</v>
      </c>
      <c r="M44" s="143">
        <v>69.968000000000004</v>
      </c>
      <c r="N44" s="38">
        <v>70.400859374999996</v>
      </c>
      <c r="O44" s="290">
        <f t="shared" ref="O44" si="18">SUM(C44:N44)</f>
        <v>830.80259375000003</v>
      </c>
    </row>
    <row r="45" spans="1:15" ht="9.9499999999999993" customHeight="1" x14ac:dyDescent="0.2">
      <c r="A45" s="36"/>
      <c r="B45" s="37">
        <v>2025</v>
      </c>
      <c r="C45" s="38">
        <v>71.334000000000003</v>
      </c>
      <c r="D45" s="38">
        <v>69.088789062499998</v>
      </c>
      <c r="E45" s="38">
        <v>70.211299999999994</v>
      </c>
      <c r="F45" s="38">
        <v>70.211299999999994</v>
      </c>
      <c r="G45" s="38"/>
      <c r="H45" s="38"/>
      <c r="I45" s="38"/>
      <c r="J45" s="38"/>
      <c r="K45" s="38"/>
      <c r="L45" s="38"/>
      <c r="M45" s="143"/>
      <c r="N45" s="38"/>
      <c r="O45" s="293"/>
    </row>
    <row r="46" spans="1:15" ht="9.9499999999999993" customHeight="1" x14ac:dyDescent="0.2">
      <c r="A46" s="36" t="s">
        <v>141</v>
      </c>
      <c r="B46" s="37">
        <v>2024</v>
      </c>
      <c r="C46" s="38">
        <v>144.69300000000001</v>
      </c>
      <c r="D46" s="38">
        <v>156.40799999999999</v>
      </c>
      <c r="E46" s="38">
        <v>154.06100000000004</v>
      </c>
      <c r="F46" s="38">
        <v>156.417</v>
      </c>
      <c r="G46" s="38">
        <v>175.36099999999999</v>
      </c>
      <c r="H46" s="38">
        <v>135.65799999999999</v>
      </c>
      <c r="I46" s="38">
        <v>155.62799999999999</v>
      </c>
      <c r="J46" s="38">
        <v>155.81200000000001</v>
      </c>
      <c r="K46" s="38">
        <v>150.55099999999999</v>
      </c>
      <c r="L46" s="38">
        <v>145.643</v>
      </c>
      <c r="M46" s="143">
        <v>155.54900000000001</v>
      </c>
      <c r="N46" s="38">
        <v>161.94633333333334</v>
      </c>
      <c r="O46" s="290">
        <f t="shared" ref="O46" si="19">SUM(C46:N46)</f>
        <v>1847.7273333333333</v>
      </c>
    </row>
    <row r="47" spans="1:15" ht="9.9499999999999993" customHeight="1" x14ac:dyDescent="0.2">
      <c r="A47" s="36"/>
      <c r="B47" s="37">
        <v>2025</v>
      </c>
      <c r="C47" s="38">
        <v>143.50399999999999</v>
      </c>
      <c r="D47" s="38">
        <v>155.23900000000003</v>
      </c>
      <c r="E47" s="38">
        <v>149.37150000000003</v>
      </c>
      <c r="F47" s="38">
        <v>149.37150000000003</v>
      </c>
      <c r="G47" s="38"/>
      <c r="H47" s="38"/>
      <c r="I47" s="38"/>
      <c r="J47" s="38"/>
      <c r="K47" s="38"/>
      <c r="L47" s="38"/>
      <c r="M47" s="143"/>
      <c r="N47" s="38"/>
      <c r="O47" s="293"/>
    </row>
    <row r="48" spans="1:15" ht="9.9499999999999993" customHeight="1" x14ac:dyDescent="0.2">
      <c r="A48" s="36" t="s">
        <v>32</v>
      </c>
      <c r="B48" s="37">
        <v>2024</v>
      </c>
      <c r="C48" s="38">
        <v>43.460999999999999</v>
      </c>
      <c r="D48" s="38">
        <v>38.503031249999999</v>
      </c>
      <c r="E48" s="38">
        <v>40.982015624999995</v>
      </c>
      <c r="F48" s="38">
        <v>42.786999999999999</v>
      </c>
      <c r="G48" s="38">
        <v>46.704000000000001</v>
      </c>
      <c r="H48" s="38">
        <v>41.433</v>
      </c>
      <c r="I48" s="38">
        <v>40.756999999999998</v>
      </c>
      <c r="J48" s="38">
        <v>43.640999999999998</v>
      </c>
      <c r="K48" s="38">
        <v>40.981999999999999</v>
      </c>
      <c r="L48" s="38">
        <v>41.094999999999999</v>
      </c>
      <c r="M48" s="38">
        <v>42.964666666666666</v>
      </c>
      <c r="N48" s="38">
        <v>43.491005208333327</v>
      </c>
      <c r="O48" s="290">
        <f t="shared" ref="O48" si="20">SUM(C48:N48)</f>
        <v>506.8007187500001</v>
      </c>
    </row>
    <row r="49" spans="1:15" ht="9.9499999999999993" customHeight="1" x14ac:dyDescent="0.2">
      <c r="A49" s="36"/>
      <c r="B49" s="37">
        <v>2025</v>
      </c>
      <c r="C49" s="38">
        <v>46.951999999999998</v>
      </c>
      <c r="D49" s="38">
        <v>41.884507812499997</v>
      </c>
      <c r="E49" s="38">
        <v>44.418199999999999</v>
      </c>
      <c r="F49" s="38">
        <v>44.418199999999999</v>
      </c>
      <c r="G49" s="38"/>
      <c r="H49" s="38"/>
      <c r="I49" s="38"/>
      <c r="J49" s="38"/>
      <c r="K49" s="38"/>
      <c r="L49" s="38"/>
      <c r="M49" s="143"/>
      <c r="N49" s="38"/>
      <c r="O49" s="293"/>
    </row>
    <row r="50" spans="1:15" ht="9.9499999999999993" customHeight="1" x14ac:dyDescent="0.2">
      <c r="A50" s="36" t="s">
        <v>142</v>
      </c>
      <c r="B50" s="37">
        <v>2024</v>
      </c>
      <c r="C50" s="38">
        <v>19.673999999999999</v>
      </c>
      <c r="D50" s="38">
        <v>16.649906249999997</v>
      </c>
      <c r="E50" s="38">
        <v>18.161953124999997</v>
      </c>
      <c r="F50" s="38">
        <v>19.047000000000001</v>
      </c>
      <c r="G50" s="38">
        <v>21.04</v>
      </c>
      <c r="H50" s="38">
        <v>18.382999999999999</v>
      </c>
      <c r="I50" s="38">
        <v>17.952999999999999</v>
      </c>
      <c r="J50" s="38">
        <v>19.489999999999998</v>
      </c>
      <c r="K50" s="38">
        <v>18.161999999999999</v>
      </c>
      <c r="L50" s="38">
        <v>18.167999999999999</v>
      </c>
      <c r="M50" s="143">
        <v>19.125333333333334</v>
      </c>
      <c r="N50" s="38">
        <v>19.416317708333331</v>
      </c>
      <c r="O50" s="290">
        <f t="shared" ref="O50" si="21">SUM(C50:N50)</f>
        <v>225.27051041666667</v>
      </c>
    </row>
    <row r="51" spans="1:15" ht="9.9499999999999993" customHeight="1" x14ac:dyDescent="0.2">
      <c r="A51" s="36"/>
      <c r="B51" s="37">
        <v>2025</v>
      </c>
      <c r="C51" s="38">
        <v>21.617000000000001</v>
      </c>
      <c r="D51" s="38">
        <v>18.604476562499997</v>
      </c>
      <c r="E51" s="38">
        <v>20.110700000000001</v>
      </c>
      <c r="F51" s="38">
        <v>20.110700000000001</v>
      </c>
      <c r="G51" s="38"/>
      <c r="H51" s="38"/>
      <c r="I51" s="38"/>
      <c r="J51" s="38"/>
      <c r="K51" s="38"/>
      <c r="L51" s="38"/>
      <c r="M51" s="143"/>
      <c r="N51" s="38"/>
      <c r="O51" s="293"/>
    </row>
    <row r="52" spans="1:15" ht="9.9499999999999993" customHeight="1" x14ac:dyDescent="0.2">
      <c r="A52" s="36" t="s">
        <v>143</v>
      </c>
      <c r="B52" s="37">
        <v>2024</v>
      </c>
      <c r="C52" s="38">
        <v>23.786999999999999</v>
      </c>
      <c r="D52" s="38">
        <v>21.853125000000002</v>
      </c>
      <c r="E52" s="38">
        <v>22.820062499999999</v>
      </c>
      <c r="F52" s="38">
        <v>23.74</v>
      </c>
      <c r="G52" s="38">
        <v>25.664000000000001</v>
      </c>
      <c r="H52" s="38">
        <v>23.05</v>
      </c>
      <c r="I52" s="38">
        <v>22.803999999999998</v>
      </c>
      <c r="J52" s="38">
        <v>24.151</v>
      </c>
      <c r="K52" s="38">
        <v>22.82</v>
      </c>
      <c r="L52" s="38">
        <v>22.927</v>
      </c>
      <c r="M52" s="143">
        <v>23.839333333333332</v>
      </c>
      <c r="N52" s="38">
        <v>24.0746875</v>
      </c>
      <c r="O52" s="290">
        <f t="shared" ref="O52" si="22">SUM(C52:N52)</f>
        <v>281.53020833333329</v>
      </c>
    </row>
    <row r="53" spans="1:15" ht="9.9499999999999993" customHeight="1" x14ac:dyDescent="0.2">
      <c r="A53" s="36"/>
      <c r="B53" s="37">
        <v>2025</v>
      </c>
      <c r="C53" s="38">
        <v>25.335000000000001</v>
      </c>
      <c r="D53" s="38">
        <v>23.28003125</v>
      </c>
      <c r="E53" s="38">
        <v>24.307300000000001</v>
      </c>
      <c r="F53" s="38">
        <v>24.307400000000001</v>
      </c>
      <c r="G53" s="38"/>
      <c r="H53" s="38"/>
      <c r="I53" s="38"/>
      <c r="J53" s="38"/>
      <c r="K53" s="38"/>
      <c r="L53" s="38"/>
      <c r="M53" s="143"/>
      <c r="N53" s="38"/>
      <c r="O53" s="293"/>
    </row>
    <row r="54" spans="1:15" ht="9.9499999999999993" customHeight="1" x14ac:dyDescent="0.2">
      <c r="A54" s="36" t="s">
        <v>33</v>
      </c>
      <c r="B54" s="37">
        <v>2024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43">
        <v>0</v>
      </c>
      <c r="N54" s="38">
        <v>0</v>
      </c>
      <c r="O54" s="290">
        <f t="shared" ref="O54" si="23">SUM(C54:N54)</f>
        <v>0</v>
      </c>
    </row>
    <row r="55" spans="1:15" ht="9.9499999999999993" customHeight="1" x14ac:dyDescent="0.2">
      <c r="A55" s="36"/>
      <c r="B55" s="37">
        <v>2025</v>
      </c>
      <c r="C55" s="38">
        <v>0</v>
      </c>
      <c r="D55" s="38">
        <v>0</v>
      </c>
      <c r="E55" s="38">
        <v>0</v>
      </c>
      <c r="F55" s="38">
        <v>0</v>
      </c>
      <c r="G55" s="38"/>
      <c r="H55" s="38"/>
      <c r="I55" s="38"/>
      <c r="J55" s="38"/>
      <c r="K55" s="38"/>
      <c r="L55" s="38"/>
      <c r="M55" s="143"/>
      <c r="N55" s="38"/>
      <c r="O55" s="293"/>
    </row>
    <row r="56" spans="1:15" ht="9.9499999999999993" customHeight="1" x14ac:dyDescent="0.2">
      <c r="A56" s="36" t="s">
        <v>34</v>
      </c>
      <c r="B56" s="37">
        <v>2024</v>
      </c>
      <c r="C56" s="38">
        <v>12.326000000000001</v>
      </c>
      <c r="D56" s="38">
        <v>13.55</v>
      </c>
      <c r="E56" s="38">
        <v>12.79</v>
      </c>
      <c r="F56" s="38">
        <v>13.78</v>
      </c>
      <c r="G56" s="38">
        <v>14.79</v>
      </c>
      <c r="H56" s="38">
        <v>20.11</v>
      </c>
      <c r="I56" s="38">
        <v>14.66</v>
      </c>
      <c r="J56" s="38">
        <v>15.39</v>
      </c>
      <c r="K56" s="38">
        <v>15.03</v>
      </c>
      <c r="L56" s="38">
        <v>13.64</v>
      </c>
      <c r="M56" s="143">
        <v>16.52</v>
      </c>
      <c r="N56" s="38">
        <v>15.36</v>
      </c>
      <c r="O56" s="290">
        <f t="shared" ref="O56" si="24">SUM(C56:N56)</f>
        <v>177.94599999999997</v>
      </c>
    </row>
    <row r="57" spans="1:15" ht="9.9499999999999993" customHeight="1" x14ac:dyDescent="0.2">
      <c r="A57" s="36"/>
      <c r="B57" s="37">
        <v>2025</v>
      </c>
      <c r="C57" s="38">
        <v>16</v>
      </c>
      <c r="D57" s="38">
        <v>13.97</v>
      </c>
      <c r="E57" s="38">
        <v>14.984999999999999</v>
      </c>
      <c r="F57" s="38">
        <v>14.984999999999999</v>
      </c>
      <c r="G57" s="38"/>
      <c r="H57" s="38"/>
      <c r="I57" s="38"/>
      <c r="J57" s="38"/>
      <c r="K57" s="38"/>
      <c r="L57" s="38"/>
      <c r="M57" s="143"/>
      <c r="N57" s="38"/>
      <c r="O57" s="293"/>
    </row>
    <row r="58" spans="1:15" ht="9.9499999999999993" customHeight="1" x14ac:dyDescent="0.2">
      <c r="A58" s="36" t="s">
        <v>35</v>
      </c>
      <c r="B58" s="37">
        <v>2024</v>
      </c>
      <c r="C58" s="38">
        <v>400.75200000000001</v>
      </c>
      <c r="D58" s="38">
        <v>402.76633656249999</v>
      </c>
      <c r="E58" s="38">
        <v>401.75909999999999</v>
      </c>
      <c r="F58" s="38">
        <v>405.33</v>
      </c>
      <c r="G58" s="38">
        <v>415.339</v>
      </c>
      <c r="H58" s="38">
        <v>400.75900000000001</v>
      </c>
      <c r="I58" s="38">
        <v>403.28500000000003</v>
      </c>
      <c r="J58" s="38">
        <v>407.142</v>
      </c>
      <c r="K58" s="38">
        <v>401.75900000000001</v>
      </c>
      <c r="L58" s="38">
        <v>402.02199999999999</v>
      </c>
      <c r="M58" s="143">
        <v>406.46100000000001</v>
      </c>
      <c r="N58" s="38">
        <v>407.47605609375</v>
      </c>
      <c r="O58" s="290">
        <f t="shared" ref="O58" si="25">SUM(C58:N58)</f>
        <v>4854.85049265625</v>
      </c>
    </row>
    <row r="59" spans="1:15" ht="9.9499999999999993" customHeight="1" x14ac:dyDescent="0.2">
      <c r="A59" s="36"/>
      <c r="B59" s="37">
        <v>2025</v>
      </c>
      <c r="C59" s="38">
        <v>405.33800000000002</v>
      </c>
      <c r="D59" s="38">
        <v>403.54458414062503</v>
      </c>
      <c r="E59" s="38">
        <v>404.44119999999998</v>
      </c>
      <c r="F59" s="38">
        <v>412.44119999999998</v>
      </c>
      <c r="G59" s="38"/>
      <c r="H59" s="38"/>
      <c r="I59" s="38"/>
      <c r="J59" s="38"/>
      <c r="K59" s="38"/>
      <c r="L59" s="38"/>
      <c r="M59" s="143"/>
      <c r="N59" s="38"/>
      <c r="O59" s="293"/>
    </row>
    <row r="60" spans="1:15" ht="9.9499999999999993" customHeight="1" x14ac:dyDescent="0.2">
      <c r="A60" s="40" t="s">
        <v>62</v>
      </c>
      <c r="B60" s="37">
        <v>2024</v>
      </c>
      <c r="C60" s="38">
        <v>141.16300000000001</v>
      </c>
      <c r="D60" s="38">
        <v>149.30349999999999</v>
      </c>
      <c r="E60" s="38">
        <v>145.23325</v>
      </c>
      <c r="F60" s="38">
        <v>147.089</v>
      </c>
      <c r="G60" s="38">
        <v>145.697</v>
      </c>
      <c r="H60" s="38">
        <v>145.697</v>
      </c>
      <c r="I60" s="38">
        <v>147.20859999999999</v>
      </c>
      <c r="J60" s="38">
        <v>146.161</v>
      </c>
      <c r="K60" s="38">
        <v>145.233</v>
      </c>
      <c r="L60" s="38">
        <v>146.453</v>
      </c>
      <c r="M60" s="143">
        <v>146.20086666666666</v>
      </c>
      <c r="N60" s="38">
        <v>146.00641666666667</v>
      </c>
      <c r="O60" s="290">
        <f t="shared" ref="O60" si="26">SUM(C60:N60)</f>
        <v>1751.445633333333</v>
      </c>
    </row>
    <row r="61" spans="1:15" ht="9.9499999999999993" customHeight="1" x14ac:dyDescent="0.2">
      <c r="A61" s="40"/>
      <c r="B61" s="37">
        <v>2025</v>
      </c>
      <c r="C61" s="38">
        <v>143.18799999999999</v>
      </c>
      <c r="D61" s="38">
        <v>146.161125</v>
      </c>
      <c r="E61" s="38">
        <v>144.67400000000001</v>
      </c>
      <c r="F61" s="38">
        <v>144.67437499999997</v>
      </c>
      <c r="G61" s="38"/>
      <c r="H61" s="38"/>
      <c r="I61" s="38"/>
      <c r="J61" s="38"/>
      <c r="K61" s="38"/>
      <c r="L61" s="38"/>
      <c r="M61" s="143"/>
      <c r="N61" s="38"/>
      <c r="O61" s="293"/>
    </row>
    <row r="62" spans="1:15" ht="9.9499999999999993" customHeight="1" x14ac:dyDescent="0.2">
      <c r="A62" s="36" t="s">
        <v>144</v>
      </c>
      <c r="B62" s="37">
        <v>2024</v>
      </c>
      <c r="C62" s="38">
        <v>62.533999999999999</v>
      </c>
      <c r="D62" s="38">
        <v>64.105374999999995</v>
      </c>
      <c r="E62" s="38">
        <v>63.319687500000001</v>
      </c>
      <c r="F62" s="38">
        <v>61.076999999999998</v>
      </c>
      <c r="G62" s="38">
        <v>63.509</v>
      </c>
      <c r="H62" s="38">
        <v>61.509</v>
      </c>
      <c r="I62" s="38">
        <v>62.834000000000003</v>
      </c>
      <c r="J62" s="38">
        <v>62.031599999999997</v>
      </c>
      <c r="K62" s="38">
        <v>63.32</v>
      </c>
      <c r="L62" s="38">
        <v>62.171999999999997</v>
      </c>
      <c r="M62" s="143">
        <v>62.617333333333335</v>
      </c>
      <c r="N62" s="38">
        <v>62.635229166666669</v>
      </c>
      <c r="O62" s="290">
        <f t="shared" ref="O62" si="27">SUM(C62:N62)</f>
        <v>751.66422500000022</v>
      </c>
    </row>
    <row r="63" spans="1:15" ht="9.9499999999999993" customHeight="1" x14ac:dyDescent="0.2">
      <c r="A63" s="36"/>
      <c r="B63" s="37">
        <v>2025</v>
      </c>
      <c r="C63" s="38">
        <v>66.406000000000006</v>
      </c>
      <c r="D63" s="38">
        <v>62.198343749999999</v>
      </c>
      <c r="E63" s="38">
        <v>64.302000000000007</v>
      </c>
      <c r="F63" s="38">
        <v>64.302099999999996</v>
      </c>
      <c r="G63" s="38"/>
      <c r="H63" s="38"/>
      <c r="I63" s="38"/>
      <c r="J63" s="38"/>
      <c r="K63" s="38"/>
      <c r="L63" s="38"/>
      <c r="M63" s="143"/>
      <c r="N63" s="38"/>
      <c r="O63" s="293"/>
    </row>
    <row r="64" spans="1:15" ht="9.9499999999999993" customHeight="1" x14ac:dyDescent="0.2">
      <c r="A64" s="36" t="s">
        <v>63</v>
      </c>
      <c r="B64" s="37">
        <v>2024</v>
      </c>
      <c r="C64" s="38">
        <v>57.722999999999999</v>
      </c>
      <c r="D64" s="38">
        <v>91.87</v>
      </c>
      <c r="E64" s="38">
        <v>74.796500000000009</v>
      </c>
      <c r="F64" s="38">
        <v>76.521000000000001</v>
      </c>
      <c r="G64" s="38">
        <v>78.647000000000006</v>
      </c>
      <c r="H64" s="38">
        <v>75.227999999999994</v>
      </c>
      <c r="I64" s="38">
        <v>81.0625</v>
      </c>
      <c r="J64" s="38">
        <v>76.798000000000002</v>
      </c>
      <c r="K64" s="38">
        <v>74.796999999999997</v>
      </c>
      <c r="L64" s="38">
        <v>78.144999999999996</v>
      </c>
      <c r="M64" s="143">
        <v>78.3125</v>
      </c>
      <c r="N64" s="38">
        <v>76.654833333333329</v>
      </c>
      <c r="O64" s="290">
        <f t="shared" ref="O64" si="28">SUM(C64:N64)</f>
        <v>920.55533333333324</v>
      </c>
    </row>
    <row r="65" spans="1:15" ht="9.9499999999999993" customHeight="1" x14ac:dyDescent="0.2">
      <c r="A65" s="41"/>
      <c r="B65" s="42">
        <v>2025</v>
      </c>
      <c r="C65" s="43">
        <v>60.118000000000002</v>
      </c>
      <c r="D65" s="43">
        <v>75.658749999999998</v>
      </c>
      <c r="E65" s="43">
        <v>78.882999999999996</v>
      </c>
      <c r="F65" s="43">
        <v>73.553250000000006</v>
      </c>
      <c r="G65" s="43"/>
      <c r="H65" s="43"/>
      <c r="I65" s="43"/>
      <c r="J65" s="43"/>
      <c r="K65" s="43"/>
      <c r="L65" s="43"/>
      <c r="M65" s="141"/>
      <c r="N65" s="43"/>
      <c r="O65" s="294"/>
    </row>
    <row r="66" spans="1:15" ht="9" customHeight="1" x14ac:dyDescent="0.3">
      <c r="A66" s="4" t="s">
        <v>75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42"/>
      <c r="N66" s="47"/>
      <c r="O66" s="47"/>
    </row>
    <row r="67" spans="1:15" ht="9" customHeight="1" x14ac:dyDescent="0.3">
      <c r="A67" s="219" t="s">
        <v>171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42"/>
      <c r="N67" s="48"/>
      <c r="O67" s="48"/>
    </row>
    <row r="68" spans="1:15" ht="9" customHeight="1" x14ac:dyDescent="0.2">
      <c r="A68" s="160" t="s">
        <v>185</v>
      </c>
    </row>
    <row r="69" spans="1:15" ht="9" customHeight="1" x14ac:dyDescent="0.15">
      <c r="A69" s="195" t="s">
        <v>186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R1792:EDR1612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9"/>
  <sheetViews>
    <sheetView showGridLines="0" topLeftCell="A43" zoomScale="115" zoomScaleNormal="115" workbookViewId="0"/>
  </sheetViews>
  <sheetFormatPr baseColWidth="10" defaultColWidth="6.109375" defaultRowHeight="14.1" customHeight="1" x14ac:dyDescent="0.2"/>
  <cols>
    <col min="1" max="1" width="10.5546875" style="31" customWidth="1"/>
    <col min="2" max="2" width="5.33203125" style="31" customWidth="1"/>
    <col min="3" max="14" width="4.33203125" style="31" customWidth="1"/>
    <col min="15" max="15" width="5.44140625" style="31" customWidth="1"/>
    <col min="16" max="16384" width="6.109375" style="31"/>
  </cols>
  <sheetData>
    <row r="1" spans="1:15" ht="17.100000000000001" customHeight="1" x14ac:dyDescent="0.25">
      <c r="A1" s="29" t="s">
        <v>201</v>
      </c>
      <c r="B1" s="30"/>
      <c r="C1" s="30"/>
      <c r="D1" s="30"/>
      <c r="E1" s="30"/>
      <c r="F1" s="30"/>
    </row>
    <row r="2" spans="1:15" ht="12" customHeight="1" x14ac:dyDescent="0.2">
      <c r="A2" s="32" t="s">
        <v>192</v>
      </c>
      <c r="B2" s="30"/>
      <c r="C2" s="30"/>
      <c r="D2" s="30"/>
      <c r="E2" s="30"/>
      <c r="F2" s="30"/>
    </row>
    <row r="3" spans="1:15" ht="5.0999999999999996" customHeight="1" x14ac:dyDescent="0.2">
      <c r="A3" s="1"/>
    </row>
    <row r="4" spans="1:15" ht="15.95" customHeight="1" x14ac:dyDescent="0.2">
      <c r="A4" s="285" t="s">
        <v>24</v>
      </c>
      <c r="B4" s="285" t="s">
        <v>56</v>
      </c>
      <c r="C4" s="292" t="s">
        <v>45</v>
      </c>
      <c r="D4" s="287" t="s">
        <v>46</v>
      </c>
      <c r="E4" s="287" t="s">
        <v>47</v>
      </c>
      <c r="F4" s="287" t="s">
        <v>48</v>
      </c>
      <c r="G4" s="287" t="s">
        <v>49</v>
      </c>
      <c r="H4" s="287" t="s">
        <v>50</v>
      </c>
      <c r="I4" s="287" t="s">
        <v>51</v>
      </c>
      <c r="J4" s="287" t="s">
        <v>52</v>
      </c>
      <c r="K4" s="287" t="s">
        <v>53</v>
      </c>
      <c r="L4" s="287" t="s">
        <v>54</v>
      </c>
      <c r="M4" s="287" t="s">
        <v>36</v>
      </c>
      <c r="N4" s="287" t="s">
        <v>37</v>
      </c>
      <c r="O4" s="264" t="s">
        <v>27</v>
      </c>
    </row>
    <row r="5" spans="1:15" ht="12" customHeight="1" x14ac:dyDescent="0.25">
      <c r="A5" s="363" t="s">
        <v>28</v>
      </c>
      <c r="B5" s="289">
        <v>2024</v>
      </c>
      <c r="C5" s="290">
        <f>C8+C10+C12+C14+C16+C24+C26+C28+C30+C32+C34+C36+C38+C40+C42+C44+C46+C48+C54+C56+C58+C60+C62+C64</f>
        <v>83099</v>
      </c>
      <c r="D5" s="290">
        <f t="shared" ref="D5:N5" si="0">D8+D10+D12+D14+D16+D24+D26+D28+D30+D32+D34+D36+D38+D40+D42+D44+D46+D48+D54+D56+D58+D60+D62+D64</f>
        <v>82977</v>
      </c>
      <c r="E5" s="290">
        <f t="shared" si="0"/>
        <v>83219</v>
      </c>
      <c r="F5" s="290">
        <f t="shared" si="0"/>
        <v>83843</v>
      </c>
      <c r="G5" s="290">
        <f t="shared" si="0"/>
        <v>84634</v>
      </c>
      <c r="H5" s="290">
        <f t="shared" si="0"/>
        <v>84377</v>
      </c>
      <c r="I5" s="290">
        <f t="shared" si="0"/>
        <v>85037</v>
      </c>
      <c r="J5" s="290">
        <f t="shared" si="0"/>
        <v>85549</v>
      </c>
      <c r="K5" s="290">
        <f t="shared" si="0"/>
        <v>84809</v>
      </c>
      <c r="L5" s="290">
        <f t="shared" si="0"/>
        <v>85711</v>
      </c>
      <c r="M5" s="290">
        <f t="shared" si="0"/>
        <v>84617</v>
      </c>
      <c r="N5" s="290">
        <f t="shared" si="0"/>
        <v>84884</v>
      </c>
      <c r="O5" s="290">
        <f>SUM(C5:N5)</f>
        <v>1012756</v>
      </c>
    </row>
    <row r="6" spans="1:15" ht="12" customHeight="1" x14ac:dyDescent="0.2">
      <c r="A6" s="364"/>
      <c r="B6" s="268" t="s">
        <v>177</v>
      </c>
      <c r="C6" s="291">
        <f>C9+C11+C13+C15+C17+C25+C27+C29+C31+C33+C35+C37+C39+C41+C43+C45+C47+C49+C55+C57+C59+C61+C63+C65</f>
        <v>85423</v>
      </c>
      <c r="D6" s="291">
        <f t="shared" ref="D6:F6" si="1">D9+D11+D13+D15+D17+D25+D27+D29+D31+D33+D35+D37+D39+D41+D43+D45+D47+D49+D55+D57+D59+D61+D63+D65</f>
        <v>83307.5</v>
      </c>
      <c r="E6" s="291">
        <f t="shared" si="1"/>
        <v>83307.5</v>
      </c>
      <c r="F6" s="291">
        <f t="shared" si="1"/>
        <v>84013</v>
      </c>
      <c r="G6" s="291"/>
      <c r="H6" s="291"/>
      <c r="I6" s="291"/>
      <c r="J6" s="291"/>
      <c r="K6" s="291"/>
      <c r="L6" s="291"/>
      <c r="M6" s="291"/>
      <c r="N6" s="291"/>
      <c r="O6" s="291"/>
    </row>
    <row r="7" spans="1:15" ht="3.95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3"/>
    </row>
    <row r="8" spans="1:15" ht="9.9499999999999993" customHeight="1" x14ac:dyDescent="0.25">
      <c r="A8" s="36" t="s">
        <v>29</v>
      </c>
      <c r="B8" s="37">
        <v>2024</v>
      </c>
      <c r="C8" s="50">
        <v>191</v>
      </c>
      <c r="D8" s="50">
        <v>189</v>
      </c>
      <c r="E8" s="50">
        <v>190</v>
      </c>
      <c r="F8" s="50">
        <v>204</v>
      </c>
      <c r="G8" s="50">
        <v>194</v>
      </c>
      <c r="H8" s="50">
        <v>191</v>
      </c>
      <c r="I8" s="50">
        <v>194</v>
      </c>
      <c r="J8" s="50">
        <v>193</v>
      </c>
      <c r="K8" s="50">
        <v>190</v>
      </c>
      <c r="L8" s="50">
        <v>192</v>
      </c>
      <c r="M8" s="149">
        <v>193</v>
      </c>
      <c r="N8" s="50">
        <v>196</v>
      </c>
      <c r="O8" s="290">
        <f>SUM(C8:N8)</f>
        <v>2317</v>
      </c>
    </row>
    <row r="9" spans="1:15" ht="9.9499999999999993" customHeight="1" x14ac:dyDescent="0.25">
      <c r="A9" s="36"/>
      <c r="B9" s="37">
        <v>2025</v>
      </c>
      <c r="C9" s="50">
        <v>187</v>
      </c>
      <c r="D9" s="50">
        <v>197</v>
      </c>
      <c r="E9" s="50">
        <v>197</v>
      </c>
      <c r="F9" s="50">
        <v>194</v>
      </c>
      <c r="G9" s="50"/>
      <c r="H9" s="50"/>
      <c r="I9" s="50"/>
      <c r="J9" s="50"/>
      <c r="K9" s="50"/>
      <c r="L9" s="50"/>
      <c r="M9" s="149"/>
      <c r="N9" s="50"/>
      <c r="O9" s="293"/>
    </row>
    <row r="10" spans="1:15" ht="9.9499999999999993" customHeight="1" x14ac:dyDescent="0.25">
      <c r="A10" s="36" t="s">
        <v>30</v>
      </c>
      <c r="B10" s="37">
        <v>2024</v>
      </c>
      <c r="C10" s="50">
        <v>3041</v>
      </c>
      <c r="D10" s="50">
        <v>3415</v>
      </c>
      <c r="E10" s="50">
        <v>3228</v>
      </c>
      <c r="F10" s="50">
        <v>3242</v>
      </c>
      <c r="G10" s="50">
        <v>3231</v>
      </c>
      <c r="H10" s="50">
        <v>3188</v>
      </c>
      <c r="I10" s="50">
        <v>3295</v>
      </c>
      <c r="J10" s="50">
        <v>3224</v>
      </c>
      <c r="K10" s="50">
        <v>3228</v>
      </c>
      <c r="L10" s="50">
        <v>3241</v>
      </c>
      <c r="M10" s="149">
        <v>3238</v>
      </c>
      <c r="N10" s="50">
        <v>3234</v>
      </c>
      <c r="O10" s="290">
        <f t="shared" ref="O10" si="2">SUM(C10:N10)</f>
        <v>38805</v>
      </c>
    </row>
    <row r="11" spans="1:15" ht="9.9499999999999993" customHeight="1" x14ac:dyDescent="0.25">
      <c r="A11" s="36"/>
      <c r="B11" s="37">
        <v>2025</v>
      </c>
      <c r="C11" s="50">
        <v>3109</v>
      </c>
      <c r="D11" s="50">
        <v>3235</v>
      </c>
      <c r="E11" s="50">
        <v>3235</v>
      </c>
      <c r="F11" s="50">
        <v>3193</v>
      </c>
      <c r="G11" s="50"/>
      <c r="H11" s="50"/>
      <c r="I11" s="50"/>
      <c r="J11" s="50"/>
      <c r="K11" s="50"/>
      <c r="L11" s="50"/>
      <c r="M11" s="149"/>
      <c r="N11" s="50"/>
      <c r="O11" s="293"/>
    </row>
    <row r="12" spans="1:15" ht="9.9499999999999993" customHeight="1" x14ac:dyDescent="0.25">
      <c r="A12" s="36" t="s">
        <v>98</v>
      </c>
      <c r="B12" s="37">
        <v>2024</v>
      </c>
      <c r="C12" s="50">
        <v>4001</v>
      </c>
      <c r="D12" s="50">
        <v>4257</v>
      </c>
      <c r="E12" s="50">
        <v>4129</v>
      </c>
      <c r="F12" s="50">
        <v>4143</v>
      </c>
      <c r="G12" s="50">
        <v>4132</v>
      </c>
      <c r="H12" s="50">
        <v>4108</v>
      </c>
      <c r="I12" s="50">
        <v>4176</v>
      </c>
      <c r="J12" s="50">
        <v>4128</v>
      </c>
      <c r="K12" s="50">
        <v>4129</v>
      </c>
      <c r="L12" s="50">
        <v>4142</v>
      </c>
      <c r="M12" s="149">
        <v>4139</v>
      </c>
      <c r="N12" s="50">
        <v>4135</v>
      </c>
      <c r="O12" s="290">
        <f t="shared" ref="O12" si="3">SUM(C12:N12)</f>
        <v>49619</v>
      </c>
    </row>
    <row r="13" spans="1:15" ht="9.9499999999999993" customHeight="1" x14ac:dyDescent="0.25">
      <c r="A13" s="36"/>
      <c r="B13" s="37">
        <v>2025</v>
      </c>
      <c r="C13" s="50">
        <v>4128</v>
      </c>
      <c r="D13" s="50">
        <v>4136</v>
      </c>
      <c r="E13" s="50">
        <v>4136</v>
      </c>
      <c r="F13" s="50">
        <v>4133</v>
      </c>
      <c r="G13" s="50"/>
      <c r="H13" s="50"/>
      <c r="I13" s="50"/>
      <c r="J13" s="50"/>
      <c r="K13" s="50"/>
      <c r="L13" s="50"/>
      <c r="M13" s="149"/>
      <c r="N13" s="50"/>
      <c r="O13" s="293"/>
    </row>
    <row r="14" spans="1:15" ht="9.9499999999999993" customHeight="1" x14ac:dyDescent="0.25">
      <c r="A14" s="36" t="s">
        <v>31</v>
      </c>
      <c r="B14" s="37">
        <v>2024</v>
      </c>
      <c r="C14" s="50">
        <v>4347</v>
      </c>
      <c r="D14" s="50">
        <v>3822</v>
      </c>
      <c r="E14" s="50">
        <v>4084</v>
      </c>
      <c r="F14" s="50">
        <v>4098</v>
      </c>
      <c r="G14" s="50">
        <v>4088</v>
      </c>
      <c r="H14" s="50">
        <v>3997</v>
      </c>
      <c r="I14" s="50">
        <v>4001</v>
      </c>
      <c r="J14" s="50">
        <v>4073</v>
      </c>
      <c r="K14" s="50">
        <v>4084</v>
      </c>
      <c r="L14" s="50">
        <v>3999</v>
      </c>
      <c r="M14" s="149">
        <v>4029</v>
      </c>
      <c r="N14" s="50">
        <v>4090</v>
      </c>
      <c r="O14" s="290">
        <f t="shared" ref="O14" si="4">SUM(C14:N14)</f>
        <v>48712</v>
      </c>
    </row>
    <row r="15" spans="1:15" ht="9.9499999999999993" customHeight="1" x14ac:dyDescent="0.25">
      <c r="A15" s="36"/>
      <c r="B15" s="37">
        <v>2025</v>
      </c>
      <c r="C15" s="50">
        <v>4429</v>
      </c>
      <c r="D15" s="50">
        <v>4091</v>
      </c>
      <c r="E15" s="50">
        <v>4091</v>
      </c>
      <c r="F15" s="50">
        <v>4204</v>
      </c>
      <c r="G15" s="50"/>
      <c r="H15" s="50"/>
      <c r="I15" s="50"/>
      <c r="J15" s="50"/>
      <c r="K15" s="50"/>
      <c r="L15" s="50"/>
      <c r="M15" s="149"/>
      <c r="N15" s="50"/>
      <c r="O15" s="293"/>
    </row>
    <row r="16" spans="1:15" ht="9.9499999999999993" customHeight="1" x14ac:dyDescent="0.25">
      <c r="A16" s="39" t="s">
        <v>0</v>
      </c>
      <c r="B16" s="37">
        <v>2024</v>
      </c>
      <c r="C16" s="50">
        <v>3197</v>
      </c>
      <c r="D16" s="50">
        <v>3201</v>
      </c>
      <c r="E16" s="50">
        <v>3200</v>
      </c>
      <c r="F16" s="50">
        <v>3242</v>
      </c>
      <c r="G16" s="50">
        <v>3210</v>
      </c>
      <c r="H16" s="50">
        <v>3165</v>
      </c>
      <c r="I16" s="50">
        <v>3214</v>
      </c>
      <c r="J16" s="50">
        <v>3202</v>
      </c>
      <c r="K16" s="50">
        <v>3200</v>
      </c>
      <c r="L16" s="50">
        <v>3190</v>
      </c>
      <c r="M16" s="50">
        <v>3196</v>
      </c>
      <c r="N16" s="50">
        <v>3217</v>
      </c>
      <c r="O16" s="290">
        <f t="shared" ref="O16" si="5">SUM(C16:N16)</f>
        <v>38434</v>
      </c>
    </row>
    <row r="17" spans="1:15" ht="9.9499999999999993" customHeight="1" x14ac:dyDescent="0.25">
      <c r="A17" s="39"/>
      <c r="B17" s="37">
        <v>2025</v>
      </c>
      <c r="C17" s="50">
        <v>3303</v>
      </c>
      <c r="D17" s="50">
        <v>3221</v>
      </c>
      <c r="E17" s="50">
        <v>3221</v>
      </c>
      <c r="F17" s="50">
        <v>3248</v>
      </c>
      <c r="G17" s="50"/>
      <c r="H17" s="50"/>
      <c r="I17" s="50"/>
      <c r="J17" s="50"/>
      <c r="K17" s="50"/>
      <c r="L17" s="50"/>
      <c r="M17" s="149"/>
      <c r="N17" s="50"/>
      <c r="O17" s="293"/>
    </row>
    <row r="18" spans="1:15" ht="9.9499999999999993" customHeight="1" x14ac:dyDescent="0.25">
      <c r="A18" s="36" t="s">
        <v>42</v>
      </c>
      <c r="B18" s="37">
        <v>2024</v>
      </c>
      <c r="C18" s="50">
        <v>1131</v>
      </c>
      <c r="D18" s="50">
        <v>1128</v>
      </c>
      <c r="E18" s="50">
        <v>1130</v>
      </c>
      <c r="F18" s="50">
        <v>1144</v>
      </c>
      <c r="G18" s="50">
        <v>1133</v>
      </c>
      <c r="H18" s="50">
        <v>1128</v>
      </c>
      <c r="I18" s="50">
        <v>1134</v>
      </c>
      <c r="J18" s="50">
        <v>1132</v>
      </c>
      <c r="K18" s="50">
        <v>1130</v>
      </c>
      <c r="L18" s="50">
        <v>1131</v>
      </c>
      <c r="M18" s="149">
        <v>1132</v>
      </c>
      <c r="N18" s="50">
        <v>1136</v>
      </c>
      <c r="O18" s="290">
        <f t="shared" ref="O18" si="6">SUM(C18:N18)</f>
        <v>13589</v>
      </c>
    </row>
    <row r="19" spans="1:15" ht="9.9499999999999993" customHeight="1" x14ac:dyDescent="0.25">
      <c r="A19" s="36"/>
      <c r="B19" s="37">
        <v>2025</v>
      </c>
      <c r="C19" s="50">
        <v>1204</v>
      </c>
      <c r="D19" s="50">
        <v>1137</v>
      </c>
      <c r="E19" s="50">
        <v>1137</v>
      </c>
      <c r="F19" s="50">
        <v>1159</v>
      </c>
      <c r="G19" s="50"/>
      <c r="H19" s="50"/>
      <c r="I19" s="50"/>
      <c r="J19" s="50"/>
      <c r="K19" s="50"/>
      <c r="L19" s="50"/>
      <c r="M19" s="149"/>
      <c r="N19" s="50"/>
      <c r="O19" s="293"/>
    </row>
    <row r="20" spans="1:15" ht="9.9499999999999993" customHeight="1" x14ac:dyDescent="0.25">
      <c r="A20" s="36" t="s">
        <v>1</v>
      </c>
      <c r="B20" s="37">
        <v>2024</v>
      </c>
      <c r="C20" s="50">
        <v>937</v>
      </c>
      <c r="D20" s="50">
        <v>932</v>
      </c>
      <c r="E20" s="50">
        <v>935</v>
      </c>
      <c r="F20" s="50">
        <v>949</v>
      </c>
      <c r="G20" s="50">
        <v>938</v>
      </c>
      <c r="H20" s="50">
        <v>931</v>
      </c>
      <c r="I20" s="50">
        <v>938</v>
      </c>
      <c r="J20" s="50">
        <v>937</v>
      </c>
      <c r="K20" s="50">
        <v>935</v>
      </c>
      <c r="L20" s="50">
        <v>935</v>
      </c>
      <c r="M20" s="149">
        <v>936</v>
      </c>
      <c r="N20" s="50">
        <v>941</v>
      </c>
      <c r="O20" s="290">
        <f t="shared" ref="O20" si="7">SUM(C20:N20)</f>
        <v>11244</v>
      </c>
    </row>
    <row r="21" spans="1:15" ht="9.9499999999999993" customHeight="1" x14ac:dyDescent="0.25">
      <c r="A21" s="36"/>
      <c r="B21" s="37">
        <v>2025</v>
      </c>
      <c r="C21" s="50">
        <v>912</v>
      </c>
      <c r="D21" s="50">
        <v>942</v>
      </c>
      <c r="E21" s="50">
        <v>942</v>
      </c>
      <c r="F21" s="50">
        <v>932</v>
      </c>
      <c r="G21" s="50"/>
      <c r="H21" s="50"/>
      <c r="I21" s="50"/>
      <c r="J21" s="50"/>
      <c r="K21" s="50"/>
      <c r="L21" s="50"/>
      <c r="M21" s="149"/>
      <c r="N21" s="50"/>
      <c r="O21" s="293"/>
    </row>
    <row r="22" spans="1:15" ht="9.9499999999999993" customHeight="1" x14ac:dyDescent="0.25">
      <c r="A22" s="36" t="s">
        <v>2</v>
      </c>
      <c r="B22" s="37">
        <v>2024</v>
      </c>
      <c r="C22" s="50">
        <v>1129</v>
      </c>
      <c r="D22" s="50">
        <v>1141</v>
      </c>
      <c r="E22" s="50">
        <v>1135</v>
      </c>
      <c r="F22" s="50">
        <v>1149</v>
      </c>
      <c r="G22" s="50">
        <v>1139</v>
      </c>
      <c r="H22" s="50">
        <v>1106</v>
      </c>
      <c r="I22" s="50">
        <v>1142</v>
      </c>
      <c r="J22" s="50">
        <v>1133</v>
      </c>
      <c r="K22" s="50">
        <v>1135</v>
      </c>
      <c r="L22" s="50">
        <v>1124</v>
      </c>
      <c r="M22" s="149">
        <v>1129</v>
      </c>
      <c r="N22" s="50">
        <v>1141</v>
      </c>
      <c r="O22" s="290">
        <f t="shared" ref="O22" si="8">SUM(C22:N22)</f>
        <v>13603</v>
      </c>
    </row>
    <row r="23" spans="1:15" ht="9.9499999999999993" customHeight="1" x14ac:dyDescent="0.25">
      <c r="A23" s="36"/>
      <c r="B23" s="37">
        <v>2025</v>
      </c>
      <c r="C23" s="50">
        <v>1187</v>
      </c>
      <c r="D23" s="50">
        <v>1142</v>
      </c>
      <c r="E23" s="50">
        <v>1142</v>
      </c>
      <c r="F23" s="50">
        <v>1157</v>
      </c>
      <c r="G23" s="50"/>
      <c r="H23" s="50"/>
      <c r="I23" s="50"/>
      <c r="J23" s="50"/>
      <c r="K23" s="50"/>
      <c r="L23" s="50"/>
      <c r="M23" s="149"/>
      <c r="N23" s="50"/>
      <c r="O23" s="293"/>
    </row>
    <row r="24" spans="1:15" ht="9.9499999999999993" customHeight="1" x14ac:dyDescent="0.25">
      <c r="A24" s="36" t="s">
        <v>3</v>
      </c>
      <c r="B24" s="37">
        <v>2024</v>
      </c>
      <c r="C24" s="50">
        <v>1631</v>
      </c>
      <c r="D24" s="50">
        <v>1634</v>
      </c>
      <c r="E24" s="50">
        <v>1632</v>
      </c>
      <c r="F24" s="50">
        <v>1646</v>
      </c>
      <c r="G24" s="50">
        <v>1636</v>
      </c>
      <c r="H24" s="50">
        <v>1603</v>
      </c>
      <c r="I24" s="50">
        <v>1637</v>
      </c>
      <c r="J24" s="50">
        <v>1630</v>
      </c>
      <c r="K24" s="50">
        <v>1632</v>
      </c>
      <c r="L24" s="50">
        <v>1620</v>
      </c>
      <c r="M24" s="149">
        <v>1625</v>
      </c>
      <c r="N24" s="50">
        <v>1638</v>
      </c>
      <c r="O24" s="290">
        <f t="shared" ref="O24" si="9">SUM(C24:N24)</f>
        <v>19564</v>
      </c>
    </row>
    <row r="25" spans="1:15" ht="9.9499999999999993" customHeight="1" x14ac:dyDescent="0.25">
      <c r="A25" s="36"/>
      <c r="B25" s="37">
        <v>2025</v>
      </c>
      <c r="C25" s="50">
        <v>1612</v>
      </c>
      <c r="D25" s="50">
        <v>1639</v>
      </c>
      <c r="E25" s="50">
        <v>1639</v>
      </c>
      <c r="F25" s="50">
        <v>1630</v>
      </c>
      <c r="G25" s="50"/>
      <c r="H25" s="50"/>
      <c r="I25" s="50"/>
      <c r="J25" s="50"/>
      <c r="K25" s="50"/>
      <c r="L25" s="50"/>
      <c r="M25" s="149"/>
      <c r="N25" s="50"/>
      <c r="O25" s="293"/>
    </row>
    <row r="26" spans="1:15" ht="9.9499999999999993" customHeight="1" x14ac:dyDescent="0.25">
      <c r="A26" s="36" t="s">
        <v>4</v>
      </c>
      <c r="B26" s="37">
        <v>2024</v>
      </c>
      <c r="C26" s="50">
        <v>3090</v>
      </c>
      <c r="D26" s="50">
        <v>2924</v>
      </c>
      <c r="E26" s="50">
        <v>2981</v>
      </c>
      <c r="F26" s="50">
        <v>3024</v>
      </c>
      <c r="G26" s="50">
        <v>3103</v>
      </c>
      <c r="H26" s="50">
        <v>3094</v>
      </c>
      <c r="I26" s="50">
        <v>3102</v>
      </c>
      <c r="J26" s="50">
        <v>3782</v>
      </c>
      <c r="K26" s="50">
        <v>3506</v>
      </c>
      <c r="L26" s="50">
        <v>3098</v>
      </c>
      <c r="M26" s="149">
        <v>3100</v>
      </c>
      <c r="N26" s="50">
        <v>3036</v>
      </c>
      <c r="O26" s="290">
        <f t="shared" ref="O26" si="10">SUM(C26:N26)</f>
        <v>37840</v>
      </c>
    </row>
    <row r="27" spans="1:15" ht="9.9499999999999993" customHeight="1" x14ac:dyDescent="0.25">
      <c r="A27" s="36"/>
      <c r="B27" s="37">
        <v>2025</v>
      </c>
      <c r="C27" s="50">
        <v>3044</v>
      </c>
      <c r="D27" s="50">
        <v>3002.5</v>
      </c>
      <c r="E27" s="50">
        <v>3002.5</v>
      </c>
      <c r="F27" s="50">
        <v>3016</v>
      </c>
      <c r="G27" s="50"/>
      <c r="H27" s="50"/>
      <c r="I27" s="50"/>
      <c r="J27" s="50"/>
      <c r="K27" s="50"/>
      <c r="L27" s="50"/>
      <c r="M27" s="149"/>
      <c r="N27" s="50"/>
      <c r="O27" s="293"/>
    </row>
    <row r="28" spans="1:15" ht="9.9499999999999993" customHeight="1" x14ac:dyDescent="0.25">
      <c r="A28" s="36" t="s">
        <v>5</v>
      </c>
      <c r="B28" s="37">
        <v>2024</v>
      </c>
      <c r="C28" s="50">
        <v>28584</v>
      </c>
      <c r="D28" s="50">
        <v>28494</v>
      </c>
      <c r="E28" s="50">
        <v>28539</v>
      </c>
      <c r="F28" s="50">
        <v>28653</v>
      </c>
      <c r="G28" s="50">
        <v>28843</v>
      </c>
      <c r="H28" s="50">
        <v>28747</v>
      </c>
      <c r="I28" s="50">
        <v>28729</v>
      </c>
      <c r="J28" s="50">
        <v>28627</v>
      </c>
      <c r="K28" s="50">
        <v>28539</v>
      </c>
      <c r="L28" s="50">
        <v>29438</v>
      </c>
      <c r="M28" s="149">
        <v>28706</v>
      </c>
      <c r="N28" s="50">
        <v>28645</v>
      </c>
      <c r="O28" s="290">
        <f t="shared" ref="O28" si="11">SUM(C28:N28)</f>
        <v>344544</v>
      </c>
    </row>
    <row r="29" spans="1:15" ht="9.9499999999999993" customHeight="1" x14ac:dyDescent="0.25">
      <c r="A29" s="36"/>
      <c r="B29" s="37">
        <v>2025</v>
      </c>
      <c r="C29" s="50">
        <v>28973</v>
      </c>
      <c r="D29" s="50">
        <v>28596</v>
      </c>
      <c r="E29" s="50">
        <v>28596</v>
      </c>
      <c r="F29" s="50">
        <v>28722</v>
      </c>
      <c r="G29" s="50"/>
      <c r="H29" s="50"/>
      <c r="I29" s="50"/>
      <c r="J29" s="50"/>
      <c r="K29" s="50"/>
      <c r="L29" s="50"/>
      <c r="M29" s="149"/>
      <c r="N29" s="50"/>
      <c r="O29" s="293"/>
    </row>
    <row r="30" spans="1:15" ht="9.9499999999999993" customHeight="1" x14ac:dyDescent="0.25">
      <c r="A30" s="36" t="s">
        <v>39</v>
      </c>
      <c r="B30" s="37">
        <v>2024</v>
      </c>
      <c r="C30" s="50">
        <v>2116</v>
      </c>
      <c r="D30" s="50">
        <v>2104</v>
      </c>
      <c r="E30" s="50">
        <v>2110</v>
      </c>
      <c r="F30" s="50">
        <v>2124</v>
      </c>
      <c r="G30" s="50">
        <v>2114</v>
      </c>
      <c r="H30" s="50">
        <v>2104</v>
      </c>
      <c r="I30" s="50">
        <v>2113</v>
      </c>
      <c r="J30" s="50">
        <v>2112</v>
      </c>
      <c r="K30" s="50">
        <v>2110</v>
      </c>
      <c r="L30" s="50">
        <v>2108</v>
      </c>
      <c r="M30" s="149">
        <v>2110</v>
      </c>
      <c r="N30" s="50">
        <v>2116</v>
      </c>
      <c r="O30" s="290">
        <f t="shared" ref="O30" si="12">SUM(C30:N30)</f>
        <v>25341</v>
      </c>
    </row>
    <row r="31" spans="1:15" ht="9.9499999999999993" customHeight="1" x14ac:dyDescent="0.25">
      <c r="A31" s="36"/>
      <c r="B31" s="37">
        <v>2025</v>
      </c>
      <c r="C31" s="50">
        <v>2217</v>
      </c>
      <c r="D31" s="50">
        <v>2117</v>
      </c>
      <c r="E31" s="50">
        <v>2117</v>
      </c>
      <c r="F31" s="50">
        <v>2150</v>
      </c>
      <c r="G31" s="50"/>
      <c r="H31" s="50"/>
      <c r="I31" s="50"/>
      <c r="J31" s="50"/>
      <c r="K31" s="50"/>
      <c r="L31" s="50"/>
      <c r="M31" s="149"/>
      <c r="N31" s="50"/>
      <c r="O31" s="293"/>
    </row>
    <row r="32" spans="1:15" ht="9.9499999999999993" customHeight="1" x14ac:dyDescent="0.25">
      <c r="A32" s="36" t="s">
        <v>40</v>
      </c>
      <c r="B32" s="37">
        <v>2024</v>
      </c>
      <c r="C32" s="50">
        <v>1739</v>
      </c>
      <c r="D32" s="50">
        <v>1683</v>
      </c>
      <c r="E32" s="50">
        <v>1711</v>
      </c>
      <c r="F32" s="50">
        <v>1725</v>
      </c>
      <c r="G32" s="50">
        <v>1714</v>
      </c>
      <c r="H32" s="50">
        <v>1710</v>
      </c>
      <c r="I32" s="50">
        <v>1706</v>
      </c>
      <c r="J32" s="50">
        <v>1714</v>
      </c>
      <c r="K32" s="50">
        <v>1711</v>
      </c>
      <c r="L32" s="50">
        <v>1708</v>
      </c>
      <c r="M32" s="149">
        <v>1710</v>
      </c>
      <c r="N32" s="50">
        <v>1717</v>
      </c>
      <c r="O32" s="290">
        <f t="shared" ref="O32" si="13">SUM(C32:N32)</f>
        <v>20548</v>
      </c>
    </row>
    <row r="33" spans="1:15" ht="9.9499999999999993" customHeight="1" x14ac:dyDescent="0.25">
      <c r="A33" s="36"/>
      <c r="B33" s="37">
        <v>2025</v>
      </c>
      <c r="C33" s="50">
        <v>1783</v>
      </c>
      <c r="D33" s="50">
        <v>1718</v>
      </c>
      <c r="E33" s="50">
        <v>1718</v>
      </c>
      <c r="F33" s="50">
        <v>1740</v>
      </c>
      <c r="G33" s="50"/>
      <c r="H33" s="50"/>
      <c r="I33" s="50"/>
      <c r="J33" s="50"/>
      <c r="K33" s="50"/>
      <c r="L33" s="50"/>
      <c r="M33" s="149"/>
      <c r="N33" s="50"/>
      <c r="O33" s="293"/>
    </row>
    <row r="34" spans="1:15" ht="9.9499999999999993" customHeight="1" x14ac:dyDescent="0.25">
      <c r="A34" s="36" t="s">
        <v>41</v>
      </c>
      <c r="B34" s="37">
        <v>2024</v>
      </c>
      <c r="C34" s="50">
        <v>494</v>
      </c>
      <c r="D34" s="50">
        <v>509</v>
      </c>
      <c r="E34" s="50">
        <v>502</v>
      </c>
      <c r="F34" s="50">
        <v>516</v>
      </c>
      <c r="G34" s="50">
        <v>505</v>
      </c>
      <c r="H34" s="50">
        <v>501</v>
      </c>
      <c r="I34" s="50">
        <v>509</v>
      </c>
      <c r="J34" s="50">
        <v>504</v>
      </c>
      <c r="K34" s="50">
        <v>502</v>
      </c>
      <c r="L34" s="50">
        <v>505</v>
      </c>
      <c r="M34" s="149">
        <v>505</v>
      </c>
      <c r="N34" s="50">
        <v>508</v>
      </c>
      <c r="O34" s="290">
        <f t="shared" ref="O34" si="14">SUM(C34:N34)</f>
        <v>6060</v>
      </c>
    </row>
    <row r="35" spans="1:15" ht="9.9499999999999993" customHeight="1" x14ac:dyDescent="0.25">
      <c r="A35" s="36"/>
      <c r="B35" s="37">
        <v>2025</v>
      </c>
      <c r="C35" s="50">
        <v>438</v>
      </c>
      <c r="D35" s="50">
        <v>509</v>
      </c>
      <c r="E35" s="50">
        <v>509</v>
      </c>
      <c r="F35" s="50">
        <v>485</v>
      </c>
      <c r="G35" s="50"/>
      <c r="H35" s="50"/>
      <c r="I35" s="50"/>
      <c r="J35" s="50"/>
      <c r="K35" s="50"/>
      <c r="L35" s="50"/>
      <c r="M35" s="149"/>
      <c r="N35" s="50"/>
      <c r="O35" s="293"/>
    </row>
    <row r="36" spans="1:15" ht="9.9499999999999993" customHeight="1" x14ac:dyDescent="0.25">
      <c r="A36" s="36" t="s">
        <v>17</v>
      </c>
      <c r="B36" s="37">
        <v>2024</v>
      </c>
      <c r="C36" s="50">
        <v>973</v>
      </c>
      <c r="D36" s="50">
        <v>908</v>
      </c>
      <c r="E36" s="50">
        <v>941</v>
      </c>
      <c r="F36" s="50">
        <v>955</v>
      </c>
      <c r="G36" s="50">
        <v>944</v>
      </c>
      <c r="H36" s="50">
        <v>912</v>
      </c>
      <c r="I36" s="50">
        <v>934</v>
      </c>
      <c r="J36" s="50">
        <v>939</v>
      </c>
      <c r="K36" s="50">
        <v>941</v>
      </c>
      <c r="L36" s="50">
        <v>923</v>
      </c>
      <c r="M36" s="149">
        <v>930</v>
      </c>
      <c r="N36" s="50">
        <v>947</v>
      </c>
      <c r="O36" s="290">
        <f t="shared" ref="O36" si="15">SUM(C36:N36)</f>
        <v>11247</v>
      </c>
    </row>
    <row r="37" spans="1:15" ht="9.9499999999999993" customHeight="1" x14ac:dyDescent="0.25">
      <c r="A37" s="36"/>
      <c r="B37" s="37">
        <v>2025</v>
      </c>
      <c r="C37" s="50">
        <v>918</v>
      </c>
      <c r="D37" s="50">
        <v>948</v>
      </c>
      <c r="E37" s="50">
        <v>948</v>
      </c>
      <c r="F37" s="50">
        <v>938</v>
      </c>
      <c r="G37" s="50"/>
      <c r="H37" s="50"/>
      <c r="I37" s="50"/>
      <c r="J37" s="50"/>
      <c r="K37" s="50"/>
      <c r="L37" s="50"/>
      <c r="M37" s="149"/>
      <c r="N37" s="50"/>
      <c r="O37" s="293"/>
    </row>
    <row r="38" spans="1:15" ht="9.9499999999999993" customHeight="1" x14ac:dyDescent="0.25">
      <c r="A38" s="36" t="s">
        <v>18</v>
      </c>
      <c r="B38" s="37">
        <v>2024</v>
      </c>
      <c r="C38" s="50">
        <v>129</v>
      </c>
      <c r="D38" s="50">
        <v>131</v>
      </c>
      <c r="E38" s="50">
        <v>130</v>
      </c>
      <c r="F38" s="50">
        <v>144</v>
      </c>
      <c r="G38" s="50">
        <v>133</v>
      </c>
      <c r="H38" s="50">
        <v>129</v>
      </c>
      <c r="I38" s="50">
        <v>135</v>
      </c>
      <c r="J38" s="50">
        <v>133</v>
      </c>
      <c r="K38" s="50">
        <v>130</v>
      </c>
      <c r="L38" s="50">
        <v>132</v>
      </c>
      <c r="M38" s="149">
        <v>132</v>
      </c>
      <c r="N38" s="50">
        <v>136</v>
      </c>
      <c r="O38" s="290">
        <f t="shared" ref="O38" si="16">SUM(C38:N38)</f>
        <v>1594</v>
      </c>
    </row>
    <row r="39" spans="1:15" ht="9.9499999999999993" customHeight="1" x14ac:dyDescent="0.25">
      <c r="A39" s="36"/>
      <c r="B39" s="37">
        <v>2025</v>
      </c>
      <c r="C39" s="50">
        <v>106</v>
      </c>
      <c r="D39" s="50">
        <v>137</v>
      </c>
      <c r="E39" s="50">
        <v>137</v>
      </c>
      <c r="F39" s="50">
        <v>127</v>
      </c>
      <c r="G39" s="50"/>
      <c r="H39" s="50"/>
      <c r="I39" s="50"/>
      <c r="J39" s="50"/>
      <c r="K39" s="50"/>
      <c r="L39" s="50"/>
      <c r="M39" s="149"/>
      <c r="N39" s="50"/>
      <c r="O39" s="293"/>
    </row>
    <row r="40" spans="1:15" ht="9.9499999999999993" customHeight="1" x14ac:dyDescent="0.25">
      <c r="A40" s="36" t="s">
        <v>19</v>
      </c>
      <c r="B40" s="37">
        <v>2024</v>
      </c>
      <c r="C40" s="50">
        <v>9530</v>
      </c>
      <c r="D40" s="50">
        <v>8722</v>
      </c>
      <c r="E40" s="50">
        <v>9126</v>
      </c>
      <c r="F40" s="50">
        <v>9140</v>
      </c>
      <c r="G40" s="50">
        <v>9830</v>
      </c>
      <c r="H40" s="50">
        <v>10199</v>
      </c>
      <c r="I40" s="50">
        <v>8996</v>
      </c>
      <c r="J40" s="50">
        <v>9425</v>
      </c>
      <c r="K40" s="50">
        <v>9126</v>
      </c>
      <c r="L40" s="50">
        <v>9598</v>
      </c>
      <c r="M40" s="149">
        <v>9675</v>
      </c>
      <c r="N40" s="50">
        <v>9365</v>
      </c>
      <c r="O40" s="290">
        <f t="shared" ref="O40" si="17">SUM(C40:N40)</f>
        <v>112732</v>
      </c>
    </row>
    <row r="41" spans="1:15" ht="9.9499999999999993" customHeight="1" x14ac:dyDescent="0.25">
      <c r="A41" s="36"/>
      <c r="B41" s="37">
        <v>2025</v>
      </c>
      <c r="C41" s="50">
        <v>9677</v>
      </c>
      <c r="D41" s="50">
        <v>9133</v>
      </c>
      <c r="E41" s="50">
        <v>9133</v>
      </c>
      <c r="F41" s="50">
        <v>9314</v>
      </c>
      <c r="G41" s="50"/>
      <c r="H41" s="50"/>
      <c r="I41" s="50"/>
      <c r="J41" s="50"/>
      <c r="K41" s="50"/>
      <c r="L41" s="50"/>
      <c r="M41" s="149"/>
      <c r="N41" s="50"/>
      <c r="O41" s="293"/>
    </row>
    <row r="42" spans="1:15" ht="9.9499999999999993" customHeight="1" x14ac:dyDescent="0.25">
      <c r="A42" s="36" t="s">
        <v>20</v>
      </c>
      <c r="B42" s="37">
        <v>2024</v>
      </c>
      <c r="C42" s="50">
        <v>700</v>
      </c>
      <c r="D42" s="50">
        <v>702</v>
      </c>
      <c r="E42" s="50">
        <v>701</v>
      </c>
      <c r="F42" s="50">
        <v>715</v>
      </c>
      <c r="G42" s="50">
        <v>704</v>
      </c>
      <c r="H42" s="50">
        <v>699</v>
      </c>
      <c r="I42" s="50">
        <v>706</v>
      </c>
      <c r="J42" s="50">
        <v>703</v>
      </c>
      <c r="K42" s="50">
        <v>701</v>
      </c>
      <c r="L42" s="50">
        <v>702</v>
      </c>
      <c r="M42" s="149">
        <v>703</v>
      </c>
      <c r="N42" s="50">
        <v>707</v>
      </c>
      <c r="O42" s="290">
        <f t="shared" ref="O42" si="18">SUM(C42:N42)</f>
        <v>8443</v>
      </c>
    </row>
    <row r="43" spans="1:15" ht="9.9499999999999993" customHeight="1" x14ac:dyDescent="0.25">
      <c r="A43" s="36"/>
      <c r="B43" s="37">
        <v>2025</v>
      </c>
      <c r="C43" s="50">
        <v>648</v>
      </c>
      <c r="D43" s="50">
        <v>708</v>
      </c>
      <c r="E43" s="50">
        <v>708</v>
      </c>
      <c r="F43" s="50">
        <v>688</v>
      </c>
      <c r="G43" s="50"/>
      <c r="H43" s="50"/>
      <c r="I43" s="50"/>
      <c r="J43" s="50"/>
      <c r="K43" s="50"/>
      <c r="L43" s="50"/>
      <c r="M43" s="149"/>
      <c r="N43" s="50"/>
      <c r="O43" s="293"/>
    </row>
    <row r="44" spans="1:15" ht="9.9499999999999993" customHeight="1" x14ac:dyDescent="0.25">
      <c r="A44" s="36" t="s">
        <v>21</v>
      </c>
      <c r="B44" s="37">
        <v>2024</v>
      </c>
      <c r="C44" s="50">
        <v>987</v>
      </c>
      <c r="D44" s="50">
        <v>1071</v>
      </c>
      <c r="E44" s="50">
        <v>1029</v>
      </c>
      <c r="F44" s="50">
        <v>1043</v>
      </c>
      <c r="G44" s="50">
        <v>1032</v>
      </c>
      <c r="H44" s="50">
        <v>1003</v>
      </c>
      <c r="I44" s="50">
        <v>1048</v>
      </c>
      <c r="J44" s="50">
        <v>1027</v>
      </c>
      <c r="K44" s="50">
        <v>1029</v>
      </c>
      <c r="L44" s="50">
        <v>1025</v>
      </c>
      <c r="M44" s="149">
        <v>1028</v>
      </c>
      <c r="N44" s="50">
        <v>1035</v>
      </c>
      <c r="O44" s="290">
        <f t="shared" ref="O44" si="19">SUM(C44:N44)</f>
        <v>12357</v>
      </c>
    </row>
    <row r="45" spans="1:15" ht="9.9499999999999993" customHeight="1" x14ac:dyDescent="0.25">
      <c r="A45" s="36"/>
      <c r="B45" s="37">
        <v>2025</v>
      </c>
      <c r="C45" s="50">
        <v>941</v>
      </c>
      <c r="D45" s="50">
        <v>1036</v>
      </c>
      <c r="E45" s="50">
        <v>1036</v>
      </c>
      <c r="F45" s="50">
        <v>1004</v>
      </c>
      <c r="G45" s="50"/>
      <c r="H45" s="50"/>
      <c r="I45" s="50"/>
      <c r="J45" s="50"/>
      <c r="K45" s="50"/>
      <c r="L45" s="50"/>
      <c r="M45" s="149"/>
      <c r="N45" s="50"/>
      <c r="O45" s="293"/>
    </row>
    <row r="46" spans="1:15" ht="9.9499999999999993" customHeight="1" x14ac:dyDescent="0.25">
      <c r="A46" s="36" t="s">
        <v>141</v>
      </c>
      <c r="B46" s="37">
        <v>2024</v>
      </c>
      <c r="C46" s="50">
        <v>3418</v>
      </c>
      <c r="D46" s="50">
        <v>3328</v>
      </c>
      <c r="E46" s="50">
        <v>3373</v>
      </c>
      <c r="F46" s="50">
        <v>3387</v>
      </c>
      <c r="G46" s="50">
        <v>3376</v>
      </c>
      <c r="H46" s="50">
        <v>3278</v>
      </c>
      <c r="I46" s="50">
        <v>3362</v>
      </c>
      <c r="J46" s="50">
        <v>3360</v>
      </c>
      <c r="K46" s="50">
        <v>3373</v>
      </c>
      <c r="L46" s="50">
        <v>3320</v>
      </c>
      <c r="M46" s="149">
        <v>3339</v>
      </c>
      <c r="N46" s="50">
        <v>3379</v>
      </c>
      <c r="O46" s="290">
        <f t="shared" ref="O46" si="20">SUM(C46:N46)</f>
        <v>40293</v>
      </c>
    </row>
    <row r="47" spans="1:15" ht="9.9499999999999993" customHeight="1" x14ac:dyDescent="0.25">
      <c r="A47" s="36"/>
      <c r="B47" s="37">
        <v>2025</v>
      </c>
      <c r="C47" s="50">
        <v>3379</v>
      </c>
      <c r="D47" s="50">
        <v>3380</v>
      </c>
      <c r="E47" s="50">
        <v>3380</v>
      </c>
      <c r="F47" s="50">
        <v>3380</v>
      </c>
      <c r="G47" s="50"/>
      <c r="H47" s="50"/>
      <c r="I47" s="50"/>
      <c r="J47" s="50"/>
      <c r="K47" s="50"/>
      <c r="L47" s="50"/>
      <c r="M47" s="149"/>
      <c r="N47" s="50"/>
      <c r="O47" s="293"/>
    </row>
    <row r="48" spans="1:15" ht="9.9499999999999993" customHeight="1" x14ac:dyDescent="0.25">
      <c r="A48" s="36" t="s">
        <v>32</v>
      </c>
      <c r="B48" s="37">
        <v>2024</v>
      </c>
      <c r="C48" s="50">
        <v>1283</v>
      </c>
      <c r="D48" s="50">
        <v>1313</v>
      </c>
      <c r="E48" s="50">
        <v>1298</v>
      </c>
      <c r="F48" s="50">
        <v>1326</v>
      </c>
      <c r="G48" s="50">
        <v>1306</v>
      </c>
      <c r="H48" s="50">
        <v>1283</v>
      </c>
      <c r="I48" s="50">
        <v>1313</v>
      </c>
      <c r="J48" s="50">
        <v>1302</v>
      </c>
      <c r="K48" s="50">
        <v>1298</v>
      </c>
      <c r="L48" s="50">
        <v>1297</v>
      </c>
      <c r="M48" s="50">
        <v>1301</v>
      </c>
      <c r="N48" s="50">
        <v>1310</v>
      </c>
      <c r="O48" s="290">
        <f t="shared" ref="O48" si="21">SUM(C48:N48)</f>
        <v>15630</v>
      </c>
    </row>
    <row r="49" spans="1:15" ht="9.9499999999999993" customHeight="1" x14ac:dyDescent="0.25">
      <c r="A49" s="36"/>
      <c r="B49" s="37">
        <v>2025</v>
      </c>
      <c r="C49" s="50">
        <v>1162</v>
      </c>
      <c r="D49" s="50">
        <v>1312</v>
      </c>
      <c r="E49" s="50">
        <v>1312</v>
      </c>
      <c r="F49" s="50">
        <v>1262</v>
      </c>
      <c r="G49" s="50"/>
      <c r="H49" s="50"/>
      <c r="I49" s="50"/>
      <c r="J49" s="50"/>
      <c r="K49" s="50"/>
      <c r="L49" s="50"/>
      <c r="M49" s="149"/>
      <c r="N49" s="50"/>
      <c r="O49" s="293"/>
    </row>
    <row r="50" spans="1:15" ht="9.9499999999999993" customHeight="1" x14ac:dyDescent="0.25">
      <c r="A50" s="36" t="s">
        <v>142</v>
      </c>
      <c r="B50" s="37">
        <v>2024</v>
      </c>
      <c r="C50" s="50">
        <v>586</v>
      </c>
      <c r="D50" s="50">
        <v>598</v>
      </c>
      <c r="E50" s="50">
        <v>592</v>
      </c>
      <c r="F50" s="50">
        <v>606</v>
      </c>
      <c r="G50" s="50">
        <v>596</v>
      </c>
      <c r="H50" s="50">
        <v>580</v>
      </c>
      <c r="I50" s="50">
        <v>599</v>
      </c>
      <c r="J50" s="50">
        <v>593</v>
      </c>
      <c r="K50" s="50">
        <v>592</v>
      </c>
      <c r="L50" s="50">
        <v>589</v>
      </c>
      <c r="M50" s="149">
        <v>592</v>
      </c>
      <c r="N50" s="50">
        <v>598</v>
      </c>
      <c r="O50" s="290">
        <f t="shared" ref="O50" si="22">SUM(C50:N50)</f>
        <v>7121</v>
      </c>
    </row>
    <row r="51" spans="1:15" ht="9.9499999999999993" customHeight="1" x14ac:dyDescent="0.25">
      <c r="A51" s="36"/>
      <c r="B51" s="37">
        <v>2025</v>
      </c>
      <c r="C51" s="50">
        <v>518</v>
      </c>
      <c r="D51" s="50">
        <v>599</v>
      </c>
      <c r="E51" s="50">
        <v>599</v>
      </c>
      <c r="F51" s="50">
        <v>572</v>
      </c>
      <c r="G51" s="50"/>
      <c r="H51" s="50"/>
      <c r="I51" s="50"/>
      <c r="J51" s="50"/>
      <c r="K51" s="50"/>
      <c r="L51" s="50"/>
      <c r="M51" s="149"/>
      <c r="N51" s="50"/>
      <c r="O51" s="293"/>
    </row>
    <row r="52" spans="1:15" ht="9.9499999999999993" customHeight="1" x14ac:dyDescent="0.25">
      <c r="A52" s="36" t="s">
        <v>143</v>
      </c>
      <c r="B52" s="37">
        <v>2024</v>
      </c>
      <c r="C52" s="50">
        <v>697</v>
      </c>
      <c r="D52" s="50">
        <v>715</v>
      </c>
      <c r="E52" s="50">
        <v>706</v>
      </c>
      <c r="F52" s="50">
        <v>720</v>
      </c>
      <c r="G52" s="50">
        <v>710</v>
      </c>
      <c r="H52" s="50">
        <v>703</v>
      </c>
      <c r="I52" s="50">
        <v>714</v>
      </c>
      <c r="J52" s="50">
        <v>709</v>
      </c>
      <c r="K52" s="50">
        <v>706</v>
      </c>
      <c r="L52" s="50">
        <v>708</v>
      </c>
      <c r="M52" s="149">
        <v>709</v>
      </c>
      <c r="N52" s="50">
        <v>712</v>
      </c>
      <c r="O52" s="290">
        <f t="shared" ref="O52" si="23">SUM(C52:N52)</f>
        <v>8509</v>
      </c>
    </row>
    <row r="53" spans="1:15" ht="9.9499999999999993" customHeight="1" x14ac:dyDescent="0.25">
      <c r="A53" s="36"/>
      <c r="B53" s="37">
        <v>2025</v>
      </c>
      <c r="C53" s="50">
        <v>644</v>
      </c>
      <c r="D53" s="50">
        <v>713</v>
      </c>
      <c r="E53" s="50">
        <v>713</v>
      </c>
      <c r="F53" s="50">
        <v>690</v>
      </c>
      <c r="G53" s="50"/>
      <c r="H53" s="50"/>
      <c r="I53" s="50"/>
      <c r="J53" s="50"/>
      <c r="K53" s="50"/>
      <c r="L53" s="50"/>
      <c r="M53" s="149"/>
      <c r="N53" s="50"/>
      <c r="O53" s="293"/>
    </row>
    <row r="54" spans="1:15" ht="9.9499999999999993" customHeight="1" x14ac:dyDescent="0.25">
      <c r="A54" s="36" t="s">
        <v>33</v>
      </c>
      <c r="B54" s="37">
        <v>2024</v>
      </c>
      <c r="C54" s="50">
        <v>6392</v>
      </c>
      <c r="D54" s="50">
        <v>6685</v>
      </c>
      <c r="E54" s="50">
        <v>6538</v>
      </c>
      <c r="F54" s="50">
        <v>6552</v>
      </c>
      <c r="G54" s="50">
        <v>6542</v>
      </c>
      <c r="H54" s="50">
        <v>6459</v>
      </c>
      <c r="I54" s="50">
        <v>6592</v>
      </c>
      <c r="J54" s="50">
        <v>6528</v>
      </c>
      <c r="K54" s="50">
        <v>6538</v>
      </c>
      <c r="L54" s="50">
        <v>6525</v>
      </c>
      <c r="M54" s="149">
        <v>6531</v>
      </c>
      <c r="N54" s="50">
        <v>6544</v>
      </c>
      <c r="O54" s="290">
        <f t="shared" ref="O54" si="24">SUM(C54:N54)</f>
        <v>78426</v>
      </c>
    </row>
    <row r="55" spans="1:15" ht="9.9499999999999993" customHeight="1" x14ac:dyDescent="0.25">
      <c r="A55" s="36"/>
      <c r="B55" s="37">
        <v>2025</v>
      </c>
      <c r="C55" s="50">
        <v>6422</v>
      </c>
      <c r="D55" s="50">
        <v>6545</v>
      </c>
      <c r="E55" s="50">
        <v>6545</v>
      </c>
      <c r="F55" s="50">
        <v>6504</v>
      </c>
      <c r="G55" s="50"/>
      <c r="H55" s="50"/>
      <c r="I55" s="50"/>
      <c r="J55" s="50"/>
      <c r="K55" s="50"/>
      <c r="L55" s="50"/>
      <c r="M55" s="149"/>
      <c r="N55" s="50"/>
      <c r="O55" s="293"/>
    </row>
    <row r="56" spans="1:15" ht="9.9499999999999993" customHeight="1" x14ac:dyDescent="0.25">
      <c r="A56" s="36" t="s">
        <v>34</v>
      </c>
      <c r="B56" s="37">
        <v>2024</v>
      </c>
      <c r="C56" s="50">
        <v>2790</v>
      </c>
      <c r="D56" s="50">
        <v>3216</v>
      </c>
      <c r="E56" s="50">
        <v>3209</v>
      </c>
      <c r="F56" s="50">
        <v>3340</v>
      </c>
      <c r="G56" s="50">
        <v>3416</v>
      </c>
      <c r="H56" s="50">
        <v>3524</v>
      </c>
      <c r="I56" s="50">
        <v>4656</v>
      </c>
      <c r="J56" s="50">
        <v>4377</v>
      </c>
      <c r="K56" s="50">
        <v>4274</v>
      </c>
      <c r="L56" s="50">
        <v>4395</v>
      </c>
      <c r="M56" s="149">
        <v>3865</v>
      </c>
      <c r="N56" s="50">
        <v>4337</v>
      </c>
      <c r="O56" s="290">
        <f t="shared" ref="O56" si="25">SUM(C56:N56)</f>
        <v>45399</v>
      </c>
    </row>
    <row r="57" spans="1:15" ht="9.9499999999999993" customHeight="1" x14ac:dyDescent="0.25">
      <c r="A57" s="36"/>
      <c r="B57" s="37">
        <v>2025</v>
      </c>
      <c r="C57" s="50">
        <v>4505</v>
      </c>
      <c r="D57" s="50">
        <v>3051</v>
      </c>
      <c r="E57" s="50">
        <v>3051</v>
      </c>
      <c r="F57" s="50">
        <v>3536</v>
      </c>
      <c r="G57" s="50"/>
      <c r="H57" s="50"/>
      <c r="I57" s="50"/>
      <c r="J57" s="50"/>
      <c r="K57" s="50"/>
      <c r="L57" s="50"/>
      <c r="M57" s="149"/>
      <c r="N57" s="50"/>
      <c r="O57" s="293"/>
    </row>
    <row r="58" spans="1:15" ht="9.9499999999999993" customHeight="1" x14ac:dyDescent="0.25">
      <c r="A58" s="36" t="s">
        <v>35</v>
      </c>
      <c r="B58" s="37">
        <v>2024</v>
      </c>
      <c r="C58" s="50">
        <v>1864</v>
      </c>
      <c r="D58" s="50">
        <v>1868</v>
      </c>
      <c r="E58" s="50">
        <v>1866</v>
      </c>
      <c r="F58" s="50">
        <v>1880</v>
      </c>
      <c r="G58" s="50">
        <v>1869</v>
      </c>
      <c r="H58" s="50">
        <v>1806</v>
      </c>
      <c r="I58" s="50">
        <v>1871</v>
      </c>
      <c r="J58" s="50">
        <v>1859</v>
      </c>
      <c r="K58" s="50">
        <v>1866</v>
      </c>
      <c r="L58" s="50">
        <v>1839</v>
      </c>
      <c r="M58" s="149">
        <v>1849</v>
      </c>
      <c r="N58" s="50">
        <v>1872</v>
      </c>
      <c r="O58" s="290">
        <f t="shared" ref="O58" si="26">SUM(C58:N58)</f>
        <v>22309</v>
      </c>
    </row>
    <row r="59" spans="1:15" ht="9.9499999999999993" customHeight="1" x14ac:dyDescent="0.25">
      <c r="A59" s="36"/>
      <c r="B59" s="37">
        <v>2025</v>
      </c>
      <c r="C59" s="50">
        <v>1910</v>
      </c>
      <c r="D59" s="50">
        <v>1873</v>
      </c>
      <c r="E59" s="50">
        <v>1873</v>
      </c>
      <c r="F59" s="50">
        <v>1885</v>
      </c>
      <c r="G59" s="50"/>
      <c r="H59" s="50"/>
      <c r="I59" s="50"/>
      <c r="J59" s="50"/>
      <c r="K59" s="50"/>
      <c r="L59" s="50"/>
      <c r="M59" s="149"/>
      <c r="N59" s="50"/>
      <c r="O59" s="293"/>
    </row>
    <row r="60" spans="1:15" ht="9.9499999999999993" customHeight="1" x14ac:dyDescent="0.25">
      <c r="A60" s="40" t="s">
        <v>62</v>
      </c>
      <c r="B60" s="37">
        <v>2024</v>
      </c>
      <c r="C60" s="50">
        <v>1046</v>
      </c>
      <c r="D60" s="50">
        <v>984</v>
      </c>
      <c r="E60" s="50">
        <v>1015</v>
      </c>
      <c r="F60" s="50">
        <v>1029</v>
      </c>
      <c r="G60" s="50">
        <v>1018</v>
      </c>
      <c r="H60" s="50">
        <v>1002</v>
      </c>
      <c r="I60" s="50">
        <v>1009</v>
      </c>
      <c r="J60" s="50">
        <v>1016</v>
      </c>
      <c r="K60" s="50">
        <v>1015</v>
      </c>
      <c r="L60" s="50">
        <v>1006</v>
      </c>
      <c r="M60" s="149">
        <v>1010</v>
      </c>
      <c r="N60" s="50">
        <v>1021</v>
      </c>
      <c r="O60" s="290">
        <f t="shared" ref="O60" si="27">SUM(C60:N60)</f>
        <v>12171</v>
      </c>
    </row>
    <row r="61" spans="1:15" ht="9.9499999999999993" customHeight="1" x14ac:dyDescent="0.25">
      <c r="A61" s="40"/>
      <c r="B61" s="37">
        <v>2025</v>
      </c>
      <c r="C61" s="50">
        <v>982</v>
      </c>
      <c r="D61" s="50">
        <v>1022</v>
      </c>
      <c r="E61" s="50">
        <v>1022</v>
      </c>
      <c r="F61" s="50">
        <v>1009</v>
      </c>
      <c r="G61" s="50"/>
      <c r="H61" s="50"/>
      <c r="I61" s="50"/>
      <c r="J61" s="50"/>
      <c r="K61" s="50"/>
      <c r="L61" s="50"/>
      <c r="M61" s="149"/>
      <c r="N61" s="50"/>
      <c r="O61" s="293"/>
    </row>
    <row r="62" spans="1:15" ht="9.9499999999999993" customHeight="1" x14ac:dyDescent="0.25">
      <c r="A62" s="36" t="s">
        <v>144</v>
      </c>
      <c r="B62" s="37">
        <v>2024</v>
      </c>
      <c r="C62" s="50">
        <v>731</v>
      </c>
      <c r="D62" s="50">
        <v>814</v>
      </c>
      <c r="E62" s="50">
        <v>773</v>
      </c>
      <c r="F62" s="50">
        <v>787</v>
      </c>
      <c r="G62" s="50">
        <v>776</v>
      </c>
      <c r="H62" s="50">
        <v>770</v>
      </c>
      <c r="I62" s="50">
        <v>791</v>
      </c>
      <c r="J62" s="50">
        <v>775</v>
      </c>
      <c r="K62" s="50">
        <v>773</v>
      </c>
      <c r="L62" s="50">
        <v>781</v>
      </c>
      <c r="M62" s="149">
        <v>779</v>
      </c>
      <c r="N62" s="50">
        <v>779</v>
      </c>
      <c r="O62" s="290">
        <f t="shared" ref="O62" si="28">SUM(C62:N62)</f>
        <v>9329</v>
      </c>
    </row>
    <row r="63" spans="1:15" ht="9.9499999999999993" customHeight="1" x14ac:dyDescent="0.25">
      <c r="A63" s="36"/>
      <c r="B63" s="37">
        <v>2025</v>
      </c>
      <c r="C63" s="50">
        <v>744</v>
      </c>
      <c r="D63" s="50">
        <v>780</v>
      </c>
      <c r="E63" s="50">
        <v>780</v>
      </c>
      <c r="F63" s="50">
        <v>768</v>
      </c>
      <c r="G63" s="50"/>
      <c r="H63" s="50"/>
      <c r="I63" s="50"/>
      <c r="J63" s="50"/>
      <c r="K63" s="50"/>
      <c r="L63" s="50"/>
      <c r="M63" s="149"/>
      <c r="N63" s="50"/>
      <c r="O63" s="293"/>
    </row>
    <row r="64" spans="1:15" ht="9.9499999999999993" customHeight="1" x14ac:dyDescent="0.25">
      <c r="A64" s="36" t="s">
        <v>63</v>
      </c>
      <c r="B64" s="37">
        <v>2024</v>
      </c>
      <c r="C64" s="50">
        <v>825</v>
      </c>
      <c r="D64" s="50">
        <v>1003</v>
      </c>
      <c r="E64" s="50">
        <v>914</v>
      </c>
      <c r="F64" s="50">
        <v>928</v>
      </c>
      <c r="G64" s="50">
        <v>918</v>
      </c>
      <c r="H64" s="50">
        <v>905</v>
      </c>
      <c r="I64" s="50">
        <v>948</v>
      </c>
      <c r="J64" s="50">
        <v>916</v>
      </c>
      <c r="K64" s="50">
        <v>914</v>
      </c>
      <c r="L64" s="50">
        <v>927</v>
      </c>
      <c r="M64" s="149">
        <v>924</v>
      </c>
      <c r="N64" s="50">
        <v>920</v>
      </c>
      <c r="O64" s="290">
        <f t="shared" ref="O64" si="29">SUM(C64:N64)</f>
        <v>11042</v>
      </c>
    </row>
    <row r="65" spans="1:15" ht="9.9499999999999993" customHeight="1" x14ac:dyDescent="0.25">
      <c r="A65" s="41"/>
      <c r="B65" s="42">
        <v>2025</v>
      </c>
      <c r="C65" s="51">
        <v>806</v>
      </c>
      <c r="D65" s="51">
        <v>921</v>
      </c>
      <c r="E65" s="51">
        <v>921</v>
      </c>
      <c r="F65" s="51">
        <v>883</v>
      </c>
      <c r="G65" s="51"/>
      <c r="H65" s="51"/>
      <c r="I65" s="51"/>
      <c r="J65" s="51"/>
      <c r="K65" s="51"/>
      <c r="L65" s="51"/>
      <c r="M65" s="150"/>
      <c r="N65" s="51"/>
      <c r="O65" s="294"/>
    </row>
    <row r="66" spans="1:15" ht="9" customHeight="1" x14ac:dyDescent="0.3">
      <c r="A66" s="4" t="s">
        <v>75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42"/>
      <c r="N66" s="47"/>
      <c r="O66" s="47"/>
    </row>
    <row r="67" spans="1:15" ht="9" customHeight="1" x14ac:dyDescent="0.3">
      <c r="A67" s="219" t="s">
        <v>171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">
      <c r="A68" s="160" t="s">
        <v>185</v>
      </c>
    </row>
    <row r="69" spans="1:15" ht="9" customHeight="1" x14ac:dyDescent="0.15">
      <c r="A69" s="195" t="s">
        <v>186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CZ1024 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9"/>
  <sheetViews>
    <sheetView showGridLines="0" topLeftCell="A43" zoomScaleNormal="100" workbookViewId="0">
      <selection activeCell="L1" sqref="L1"/>
    </sheetView>
  </sheetViews>
  <sheetFormatPr baseColWidth="10" defaultColWidth="5.33203125" defaultRowHeight="13.35" customHeight="1" x14ac:dyDescent="0.2"/>
  <cols>
    <col min="1" max="1" width="9.88671875" style="31" customWidth="1"/>
    <col min="2" max="2" width="4.6640625" style="31" customWidth="1"/>
    <col min="3" max="14" width="4.33203125" style="31" customWidth="1"/>
    <col min="15" max="15" width="5.44140625" style="31" customWidth="1"/>
    <col min="16" max="16384" width="5.33203125" style="31"/>
  </cols>
  <sheetData>
    <row r="1" spans="1:15" ht="17.100000000000001" customHeight="1" x14ac:dyDescent="0.25">
      <c r="A1" s="29" t="s">
        <v>200</v>
      </c>
      <c r="B1" s="1"/>
      <c r="C1" s="1"/>
      <c r="D1" s="30"/>
      <c r="E1" s="30"/>
      <c r="F1" s="30"/>
    </row>
    <row r="2" spans="1:15" ht="13.5" customHeight="1" x14ac:dyDescent="0.2">
      <c r="A2" s="32" t="s">
        <v>71</v>
      </c>
      <c r="B2" s="1"/>
      <c r="C2" s="1"/>
      <c r="D2" s="30"/>
      <c r="E2" s="30"/>
      <c r="F2" s="30"/>
    </row>
    <row r="3" spans="1:15" ht="5.0999999999999996" customHeight="1" x14ac:dyDescent="0.2">
      <c r="A3" s="30"/>
    </row>
    <row r="4" spans="1:15" ht="15.95" customHeight="1" x14ac:dyDescent="0.2">
      <c r="A4" s="285" t="s">
        <v>24</v>
      </c>
      <c r="B4" s="285" t="s">
        <v>56</v>
      </c>
      <c r="C4" s="287" t="s">
        <v>45</v>
      </c>
      <c r="D4" s="287" t="s">
        <v>46</v>
      </c>
      <c r="E4" s="287" t="s">
        <v>47</v>
      </c>
      <c r="F4" s="287" t="s">
        <v>48</v>
      </c>
      <c r="G4" s="287" t="s">
        <v>94</v>
      </c>
      <c r="H4" s="287" t="s">
        <v>50</v>
      </c>
      <c r="I4" s="287" t="s">
        <v>51</v>
      </c>
      <c r="J4" s="287" t="s">
        <v>52</v>
      </c>
      <c r="K4" s="287" t="s">
        <v>53</v>
      </c>
      <c r="L4" s="287" t="s">
        <v>54</v>
      </c>
      <c r="M4" s="287" t="s">
        <v>36</v>
      </c>
      <c r="N4" s="287" t="s">
        <v>37</v>
      </c>
      <c r="O4" s="264" t="s">
        <v>27</v>
      </c>
    </row>
    <row r="5" spans="1:15" ht="12" customHeight="1" x14ac:dyDescent="0.25">
      <c r="A5" s="363" t="s">
        <v>28</v>
      </c>
      <c r="B5" s="289">
        <v>2024</v>
      </c>
      <c r="C5" s="290">
        <v>16294.859833106679</v>
      </c>
      <c r="D5" s="290">
        <v>15888.392821920586</v>
      </c>
      <c r="E5" s="290">
        <v>16142.34528288396</v>
      </c>
      <c r="F5" s="290">
        <v>16161.451888177622</v>
      </c>
      <c r="G5" s="290">
        <v>16322.445311720001</v>
      </c>
      <c r="H5" s="290">
        <v>16407.669858510395</v>
      </c>
      <c r="I5" s="290">
        <v>16457.109473592784</v>
      </c>
      <c r="J5" s="290">
        <v>16547.252933034229</v>
      </c>
      <c r="K5" s="290">
        <v>16448.496000000003</v>
      </c>
      <c r="L5" s="290">
        <v>16437.010000000002</v>
      </c>
      <c r="M5" s="290">
        <v>16395.741547941052</v>
      </c>
      <c r="N5" s="290">
        <v>16260.349160927193</v>
      </c>
      <c r="O5" s="290">
        <v>195763.12411181448</v>
      </c>
    </row>
    <row r="6" spans="1:15" ht="12" customHeight="1" x14ac:dyDescent="0.2">
      <c r="A6" s="364"/>
      <c r="B6" s="268" t="s">
        <v>177</v>
      </c>
      <c r="C6" s="291">
        <f>C9+C11+C13+C15+C17+C25+C27+C29+C31+C33+C35+C37+C39+C41+C43+C45+C47+C49+C55+C57+C59+C61+C63+C65</f>
        <v>16600.977300000006</v>
      </c>
      <c r="D6" s="291">
        <f>D9+D11+D13+D15+D17+D25+D27+D29+D31+D33+D35+D37+D39+D41+D43+D45+D47+D49+D55+D57+D59+D61+D63+D65</f>
        <v>16172.087585530791</v>
      </c>
      <c r="E6" s="291">
        <f>E9+E11+E13+E15+E17+E25+E27+E29+E31+E33+E35+E37+E39+E41+E43+E45+E47+E49+E55+E57+E59+E61+E63+E65</f>
        <v>16172.087585530791</v>
      </c>
      <c r="F6" s="291">
        <f>F9+F11+F13+F15+F17+F25+F27+F29+F31+F33+F35+F37+F39+F41+F43+F45+F47+F49+F55+F57+F59+F61+F63+F65</f>
        <v>16315.060680000002</v>
      </c>
      <c r="G6" s="291"/>
      <c r="H6" s="291"/>
      <c r="I6" s="291"/>
      <c r="J6" s="291"/>
      <c r="K6" s="291"/>
      <c r="L6" s="291"/>
      <c r="M6" s="291"/>
      <c r="N6" s="291"/>
      <c r="O6" s="291"/>
    </row>
    <row r="7" spans="1:15" ht="3.95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3"/>
    </row>
    <row r="8" spans="1:15" ht="9.9499999999999993" customHeight="1" x14ac:dyDescent="0.2">
      <c r="A8" s="36" t="s">
        <v>29</v>
      </c>
      <c r="B8" s="37">
        <v>2024</v>
      </c>
      <c r="C8" s="38">
        <v>32.603000000000002</v>
      </c>
      <c r="D8" s="38">
        <v>36.884999999999998</v>
      </c>
      <c r="E8" s="38">
        <v>34.744</v>
      </c>
      <c r="F8" s="38">
        <v>38.744</v>
      </c>
      <c r="G8" s="38">
        <v>36.429000000000002</v>
      </c>
      <c r="H8" s="38">
        <v>34.014000000000003</v>
      </c>
      <c r="I8" s="38">
        <v>36.790999999999997</v>
      </c>
      <c r="J8" s="38">
        <v>35.57</v>
      </c>
      <c r="K8" s="38">
        <v>34.744</v>
      </c>
      <c r="L8" s="38">
        <v>35.402999999999999</v>
      </c>
      <c r="M8" s="143">
        <v>35.744666666666667</v>
      </c>
      <c r="N8" s="38">
        <v>36.639000000000003</v>
      </c>
      <c r="O8" s="293">
        <v>428.31066666666669</v>
      </c>
    </row>
    <row r="9" spans="1:15" ht="9.9499999999999993" customHeight="1" x14ac:dyDescent="0.2">
      <c r="A9" s="36"/>
      <c r="B9" s="37">
        <v>2025</v>
      </c>
      <c r="C9" s="38">
        <v>34.046999999999997</v>
      </c>
      <c r="D9" s="38">
        <v>36.744</v>
      </c>
      <c r="E9" s="38">
        <v>36.744</v>
      </c>
      <c r="F9" s="38">
        <v>35.844999999999999</v>
      </c>
      <c r="G9" s="38"/>
      <c r="H9" s="38"/>
      <c r="I9" s="38"/>
      <c r="J9" s="38"/>
      <c r="K9" s="38"/>
      <c r="L9" s="38"/>
      <c r="M9" s="143"/>
      <c r="N9" s="38"/>
      <c r="O9" s="293"/>
    </row>
    <row r="10" spans="1:15" ht="9.9499999999999993" customHeight="1" x14ac:dyDescent="0.2">
      <c r="A10" s="36" t="s">
        <v>30</v>
      </c>
      <c r="B10" s="37">
        <v>2024</v>
      </c>
      <c r="C10" s="38">
        <v>485.22300000000001</v>
      </c>
      <c r="D10" s="38">
        <v>681.13499999999999</v>
      </c>
      <c r="E10" s="38">
        <v>583.17899999999997</v>
      </c>
      <c r="F10" s="38">
        <v>587.17899999999997</v>
      </c>
      <c r="G10" s="38">
        <v>584.17899999999997</v>
      </c>
      <c r="H10" s="38">
        <v>580.14</v>
      </c>
      <c r="I10" s="38">
        <v>617.16433333333327</v>
      </c>
      <c r="J10" s="38">
        <v>583.50599999999997</v>
      </c>
      <c r="K10" s="38">
        <v>583.17899999999997</v>
      </c>
      <c r="L10" s="38">
        <v>598.65200000000004</v>
      </c>
      <c r="M10" s="143">
        <v>593.82777777777767</v>
      </c>
      <c r="N10" s="38">
        <v>584.8456666666666</v>
      </c>
      <c r="O10" s="293">
        <v>7062.2097777777781</v>
      </c>
    </row>
    <row r="11" spans="1:15" ht="9.9499999999999993" customHeight="1" x14ac:dyDescent="0.2">
      <c r="A11" s="36"/>
      <c r="B11" s="37">
        <v>2025</v>
      </c>
      <c r="C11" s="38">
        <v>480.34399999999999</v>
      </c>
      <c r="D11" s="38">
        <v>585.17899999999997</v>
      </c>
      <c r="E11" s="38">
        <v>585.17899999999997</v>
      </c>
      <c r="F11" s="38">
        <v>550.23399999999992</v>
      </c>
      <c r="G11" s="38"/>
      <c r="H11" s="38"/>
      <c r="I11" s="38"/>
      <c r="J11" s="38"/>
      <c r="K11" s="38"/>
      <c r="L11" s="38"/>
      <c r="M11" s="143"/>
      <c r="N11" s="38"/>
      <c r="O11" s="293"/>
    </row>
    <row r="12" spans="1:15" ht="9.9499999999999993" customHeight="1" x14ac:dyDescent="0.2">
      <c r="A12" s="36" t="s">
        <v>98</v>
      </c>
      <c r="B12" s="37">
        <v>2024</v>
      </c>
      <c r="C12" s="38">
        <v>690.67600000000004</v>
      </c>
      <c r="D12" s="38">
        <v>520.875</v>
      </c>
      <c r="E12" s="38">
        <v>605.77549999999997</v>
      </c>
      <c r="F12" s="38">
        <v>609.77549999999997</v>
      </c>
      <c r="G12" s="38">
        <v>612.14</v>
      </c>
      <c r="H12" s="38">
        <v>606.77599999999995</v>
      </c>
      <c r="I12" s="38">
        <v>578.80866666666668</v>
      </c>
      <c r="J12" s="38">
        <v>607.66999999999996</v>
      </c>
      <c r="K12" s="38">
        <v>605.77599999999995</v>
      </c>
      <c r="L12" s="38">
        <v>592.79200000000003</v>
      </c>
      <c r="M12" s="143">
        <v>599.24155555555546</v>
      </c>
      <c r="N12" s="38">
        <v>609.23033333333331</v>
      </c>
      <c r="O12" s="293">
        <v>7239.5365555555545</v>
      </c>
    </row>
    <row r="13" spans="1:15" ht="9.9499999999999993" customHeight="1" x14ac:dyDescent="0.2">
      <c r="A13" s="36"/>
      <c r="B13" s="37">
        <v>2025</v>
      </c>
      <c r="C13" s="38">
        <v>693.41700000000003</v>
      </c>
      <c r="D13" s="38">
        <v>607.77549999999997</v>
      </c>
      <c r="E13" s="38">
        <v>607.77549999999997</v>
      </c>
      <c r="F13" s="38">
        <v>636.32270000000005</v>
      </c>
      <c r="G13" s="38"/>
      <c r="H13" s="38"/>
      <c r="I13" s="38"/>
      <c r="J13" s="38"/>
      <c r="K13" s="38"/>
      <c r="L13" s="38"/>
      <c r="M13" s="143"/>
      <c r="N13" s="38"/>
      <c r="O13" s="293"/>
    </row>
    <row r="14" spans="1:15" ht="9.9499999999999993" customHeight="1" x14ac:dyDescent="0.2">
      <c r="A14" s="36" t="s">
        <v>31</v>
      </c>
      <c r="B14" s="37">
        <v>2024</v>
      </c>
      <c r="C14" s="38">
        <v>846.24599999999998</v>
      </c>
      <c r="D14" s="38">
        <v>767.98599999999999</v>
      </c>
      <c r="E14" s="38">
        <v>807.11599999999999</v>
      </c>
      <c r="F14" s="38">
        <v>811.11599999999999</v>
      </c>
      <c r="G14" s="38">
        <v>814.69</v>
      </c>
      <c r="H14" s="38">
        <v>808.11599999999999</v>
      </c>
      <c r="I14" s="38">
        <v>795.40599999999995</v>
      </c>
      <c r="J14" s="38">
        <v>809.21199999999999</v>
      </c>
      <c r="K14" s="38">
        <v>807.11599999999999</v>
      </c>
      <c r="L14" s="38">
        <v>801.76099999999997</v>
      </c>
      <c r="M14" s="143">
        <v>806.07066666666663</v>
      </c>
      <c r="N14" s="38">
        <v>810.97400000000005</v>
      </c>
      <c r="O14" s="293">
        <v>9685.8096666666679</v>
      </c>
    </row>
    <row r="15" spans="1:15" ht="9.9499999999999993" customHeight="1" x14ac:dyDescent="0.2">
      <c r="A15" s="36"/>
      <c r="B15" s="37">
        <v>2025</v>
      </c>
      <c r="C15" s="38">
        <v>848.66700000000003</v>
      </c>
      <c r="D15" s="38">
        <v>809.11599999999999</v>
      </c>
      <c r="E15" s="38">
        <v>809.11599999999999</v>
      </c>
      <c r="F15" s="38">
        <v>822.29989999999998</v>
      </c>
      <c r="G15" s="38"/>
      <c r="H15" s="38"/>
      <c r="I15" s="38"/>
      <c r="J15" s="38"/>
      <c r="K15" s="38"/>
      <c r="L15" s="38"/>
      <c r="M15" s="143"/>
      <c r="N15" s="38"/>
      <c r="O15" s="293"/>
    </row>
    <row r="16" spans="1:15" ht="9.9499999999999993" customHeight="1" x14ac:dyDescent="0.2">
      <c r="A16" s="39" t="s">
        <v>0</v>
      </c>
      <c r="B16" s="37">
        <v>2024</v>
      </c>
      <c r="C16" s="38">
        <v>594.03200000000004</v>
      </c>
      <c r="D16" s="38">
        <v>581.54517570312498</v>
      </c>
      <c r="E16" s="38">
        <v>587.78858785156251</v>
      </c>
      <c r="F16" s="38">
        <v>599.78858785156251</v>
      </c>
      <c r="G16" s="38">
        <v>590.78800000000001</v>
      </c>
      <c r="H16" s="38">
        <v>583.65599999999995</v>
      </c>
      <c r="I16" s="38">
        <v>589.70745046875004</v>
      </c>
      <c r="J16" s="38">
        <v>589.59899999999993</v>
      </c>
      <c r="K16" s="38">
        <v>587.78800000000001</v>
      </c>
      <c r="L16" s="38">
        <v>586.68200000000002</v>
      </c>
      <c r="M16" s="38">
        <v>588.05048348958337</v>
      </c>
      <c r="N16" s="38">
        <v>592.78839190104168</v>
      </c>
      <c r="O16" s="293">
        <v>7072.2136772656258</v>
      </c>
    </row>
    <row r="17" spans="1:15" ht="9.9499999999999993" customHeight="1" x14ac:dyDescent="0.2">
      <c r="A17" s="39"/>
      <c r="B17" s="37">
        <v>2025</v>
      </c>
      <c r="C17" s="38">
        <v>596.21499999999992</v>
      </c>
      <c r="D17" s="38">
        <v>593.78858785156251</v>
      </c>
      <c r="E17" s="38">
        <v>593.78858785156251</v>
      </c>
      <c r="F17" s="38">
        <v>594.59730000000002</v>
      </c>
      <c r="G17" s="38"/>
      <c r="H17" s="38"/>
      <c r="I17" s="38"/>
      <c r="J17" s="38"/>
      <c r="K17" s="38"/>
      <c r="L17" s="38"/>
      <c r="M17" s="38"/>
      <c r="N17" s="38"/>
      <c r="O17" s="293"/>
    </row>
    <row r="18" spans="1:15" ht="9.9499999999999993" customHeight="1" x14ac:dyDescent="0.2">
      <c r="A18" s="36" t="s">
        <v>42</v>
      </c>
      <c r="B18" s="37">
        <v>2024</v>
      </c>
      <c r="C18" s="38">
        <v>267.71500000000003</v>
      </c>
      <c r="D18" s="38">
        <v>266.65125</v>
      </c>
      <c r="E18" s="38">
        <v>267.18312500000002</v>
      </c>
      <c r="F18" s="38">
        <v>271.18312500000002</v>
      </c>
      <c r="G18" s="38">
        <v>268.18299999999999</v>
      </c>
      <c r="H18" s="38">
        <v>263.39</v>
      </c>
      <c r="I18" s="38">
        <v>268.3391666666667</v>
      </c>
      <c r="J18" s="38">
        <v>267.38400000000001</v>
      </c>
      <c r="K18" s="38">
        <v>267.18299999999999</v>
      </c>
      <c r="L18" s="38">
        <v>265.86500000000001</v>
      </c>
      <c r="M18" s="143">
        <v>266.63738888888889</v>
      </c>
      <c r="N18" s="38">
        <v>268.84975000000003</v>
      </c>
      <c r="O18" s="293">
        <v>3208.5638055555555</v>
      </c>
    </row>
    <row r="19" spans="1:15" ht="9.9499999999999993" customHeight="1" x14ac:dyDescent="0.2">
      <c r="A19" s="36"/>
      <c r="B19" s="37">
        <v>2025</v>
      </c>
      <c r="C19" s="38">
        <v>266.339</v>
      </c>
      <c r="D19" s="38">
        <v>269.18312500000002</v>
      </c>
      <c r="E19" s="38">
        <v>269.18312500000002</v>
      </c>
      <c r="F19" s="38">
        <v>268.23507999999998</v>
      </c>
      <c r="G19" s="38"/>
      <c r="H19" s="38"/>
      <c r="I19" s="38"/>
      <c r="J19" s="38"/>
      <c r="K19" s="38"/>
      <c r="L19" s="38"/>
      <c r="M19" s="143"/>
      <c r="N19" s="38"/>
      <c r="O19" s="293"/>
    </row>
    <row r="20" spans="1:15" ht="9.9499999999999993" customHeight="1" x14ac:dyDescent="0.2">
      <c r="A20" s="36" t="s">
        <v>1</v>
      </c>
      <c r="B20" s="37">
        <v>2024</v>
      </c>
      <c r="C20" s="38">
        <v>140.209</v>
      </c>
      <c r="D20" s="38">
        <v>136.78305468749997</v>
      </c>
      <c r="E20" s="38">
        <v>138.49602734374997</v>
      </c>
      <c r="F20" s="38">
        <v>142.49602734374997</v>
      </c>
      <c r="G20" s="38">
        <v>139.49600000000001</v>
      </c>
      <c r="H20" s="38">
        <v>139.49600000000001</v>
      </c>
      <c r="I20" s="38">
        <v>139.25836979166664</v>
      </c>
      <c r="J20" s="38">
        <v>139.49600000000001</v>
      </c>
      <c r="K20" s="38">
        <v>138.49600000000001</v>
      </c>
      <c r="L20" s="38">
        <v>139.37700000000001</v>
      </c>
      <c r="M20" s="143">
        <v>139.41678993055555</v>
      </c>
      <c r="N20" s="38">
        <v>140.16268489583331</v>
      </c>
      <c r="O20" s="293">
        <v>1673.1829539930554</v>
      </c>
    </row>
    <row r="21" spans="1:15" ht="9.9499999999999993" customHeight="1" x14ac:dyDescent="0.2">
      <c r="A21" s="36"/>
      <c r="B21" s="37">
        <v>2025</v>
      </c>
      <c r="C21" s="38">
        <v>141.22900000000001</v>
      </c>
      <c r="D21" s="38">
        <v>140.49602734374997</v>
      </c>
      <c r="E21" s="38">
        <v>140.49602734374997</v>
      </c>
      <c r="F21" s="38">
        <v>140.74029999999999</v>
      </c>
      <c r="G21" s="38"/>
      <c r="H21" s="38"/>
      <c r="I21" s="38"/>
      <c r="J21" s="38"/>
      <c r="K21" s="38"/>
      <c r="L21" s="38"/>
      <c r="M21" s="143"/>
      <c r="N21" s="38"/>
      <c r="O21" s="293"/>
    </row>
    <row r="22" spans="1:15" ht="9.9499999999999993" customHeight="1" x14ac:dyDescent="0.2">
      <c r="A22" s="36" t="s">
        <v>2</v>
      </c>
      <c r="B22" s="37">
        <v>2024</v>
      </c>
      <c r="C22" s="38">
        <v>186.108</v>
      </c>
      <c r="D22" s="38">
        <v>178.11087101562498</v>
      </c>
      <c r="E22" s="38">
        <v>182.10943550781249</v>
      </c>
      <c r="F22" s="38">
        <v>186.10943550781249</v>
      </c>
      <c r="G22" s="38">
        <v>183.10900000000001</v>
      </c>
      <c r="H22" s="38">
        <v>180.77</v>
      </c>
      <c r="I22" s="38">
        <v>182.10991401041665</v>
      </c>
      <c r="J22" s="38">
        <v>182.71899999999999</v>
      </c>
      <c r="K22" s="38">
        <v>182.10900000000001</v>
      </c>
      <c r="L22" s="38">
        <v>181.44</v>
      </c>
      <c r="M22" s="143">
        <v>181.9963046701389</v>
      </c>
      <c r="N22" s="38">
        <v>183.77595700520831</v>
      </c>
      <c r="O22" s="293">
        <v>2190.466917717014</v>
      </c>
    </row>
    <row r="23" spans="1:15" ht="9.9499999999999993" customHeight="1" x14ac:dyDescent="0.2">
      <c r="A23" s="36"/>
      <c r="B23" s="37">
        <v>2025</v>
      </c>
      <c r="C23" s="38">
        <v>188.64699999999999</v>
      </c>
      <c r="D23" s="38">
        <v>184.10943550781249</v>
      </c>
      <c r="E23" s="38">
        <v>184.10943550781249</v>
      </c>
      <c r="F23" s="38">
        <v>185.62190000000001</v>
      </c>
      <c r="G23" s="38"/>
      <c r="H23" s="38"/>
      <c r="I23" s="38"/>
      <c r="J23" s="38"/>
      <c r="K23" s="38"/>
      <c r="L23" s="38"/>
      <c r="M23" s="143"/>
      <c r="N23" s="38"/>
      <c r="O23" s="293"/>
    </row>
    <row r="24" spans="1:15" ht="9.9499999999999993" customHeight="1" x14ac:dyDescent="0.2">
      <c r="A24" s="36" t="s">
        <v>3</v>
      </c>
      <c r="B24" s="37">
        <v>2024</v>
      </c>
      <c r="C24" s="38">
        <v>201.28899999999999</v>
      </c>
      <c r="D24" s="38">
        <v>202.52623046875001</v>
      </c>
      <c r="E24" s="38">
        <v>201.90761523437499</v>
      </c>
      <c r="F24" s="38">
        <v>205.90761523437496</v>
      </c>
      <c r="G24" s="38">
        <v>202.90799999999999</v>
      </c>
      <c r="H24" s="38">
        <v>202.90799999999999</v>
      </c>
      <c r="I24" s="38">
        <v>203.44715364583331</v>
      </c>
      <c r="J24" s="38">
        <v>202.90799999999999</v>
      </c>
      <c r="K24" s="38">
        <v>201.90799999999999</v>
      </c>
      <c r="L24" s="38">
        <v>203.178</v>
      </c>
      <c r="M24" s="143">
        <v>203.08771788194443</v>
      </c>
      <c r="N24" s="38">
        <v>203.57441015625</v>
      </c>
      <c r="O24" s="293">
        <v>2435.5497426215275</v>
      </c>
    </row>
    <row r="25" spans="1:15" ht="9.9499999999999993" customHeight="1" x14ac:dyDescent="0.2">
      <c r="A25" s="36"/>
      <c r="B25" s="37">
        <v>2025</v>
      </c>
      <c r="C25" s="38">
        <v>203.447</v>
      </c>
      <c r="D25" s="38">
        <v>203.90761523437499</v>
      </c>
      <c r="E25" s="38">
        <v>203.90761523437499</v>
      </c>
      <c r="F25" s="38">
        <v>203.75407000000001</v>
      </c>
      <c r="G25" s="38"/>
      <c r="H25" s="38"/>
      <c r="I25" s="38"/>
      <c r="J25" s="38"/>
      <c r="K25" s="38"/>
      <c r="L25" s="38"/>
      <c r="M25" s="143"/>
      <c r="N25" s="38"/>
      <c r="O25" s="293"/>
    </row>
    <row r="26" spans="1:15" ht="9.9499999999999993" customHeight="1" x14ac:dyDescent="0.2">
      <c r="A26" s="36" t="s">
        <v>4</v>
      </c>
      <c r="B26" s="37">
        <v>2024</v>
      </c>
      <c r="C26" s="38">
        <v>409.25583310667997</v>
      </c>
      <c r="D26" s="38">
        <v>394.52432008464842</v>
      </c>
      <c r="E26" s="38">
        <v>390.11727561833879</v>
      </c>
      <c r="F26" s="38">
        <v>394.8818809120001</v>
      </c>
      <c r="G26" s="38">
        <v>403.33231172000001</v>
      </c>
      <c r="H26" s="38">
        <v>401.26185851039401</v>
      </c>
      <c r="I26" s="38">
        <v>401.651301470394</v>
      </c>
      <c r="J26" s="38">
        <v>511.99093303422666</v>
      </c>
      <c r="K26" s="38">
        <v>467.84800000000001</v>
      </c>
      <c r="L26" s="38">
        <v>401.45699999999999</v>
      </c>
      <c r="M26" s="143">
        <v>402.08182390026263</v>
      </c>
      <c r="N26" s="38">
        <v>396.11048941677967</v>
      </c>
      <c r="O26" s="293">
        <v>4974.5130277737244</v>
      </c>
    </row>
    <row r="27" spans="1:15" ht="9.9499999999999993" customHeight="1" x14ac:dyDescent="0.2">
      <c r="A27" s="36"/>
      <c r="B27" s="37">
        <v>2025</v>
      </c>
      <c r="C27" s="38">
        <v>407.67399999999998</v>
      </c>
      <c r="D27" s="38">
        <v>392.49957826516948</v>
      </c>
      <c r="E27" s="38">
        <v>392.49957826516948</v>
      </c>
      <c r="F27" s="38">
        <v>397.5564</v>
      </c>
      <c r="G27" s="38"/>
      <c r="H27" s="38"/>
      <c r="I27" s="38"/>
      <c r="J27" s="38"/>
      <c r="K27" s="38"/>
      <c r="L27" s="38"/>
      <c r="M27" s="143"/>
      <c r="N27" s="38"/>
      <c r="O27" s="293"/>
    </row>
    <row r="28" spans="1:15" ht="9.9499999999999993" customHeight="1" x14ac:dyDescent="0.2">
      <c r="A28" s="36" t="s">
        <v>5</v>
      </c>
      <c r="B28" s="37">
        <v>2024</v>
      </c>
      <c r="C28" s="38">
        <v>7014.3770000000004</v>
      </c>
      <c r="D28" s="38">
        <v>6871.9966503906298</v>
      </c>
      <c r="E28" s="38">
        <v>6986.76232519531</v>
      </c>
      <c r="F28" s="38">
        <v>6890.76232519531</v>
      </c>
      <c r="G28" s="38">
        <v>6914</v>
      </c>
      <c r="H28" s="38">
        <v>6987.7619999999997</v>
      </c>
      <c r="I28" s="38">
        <v>7083.1737669270797</v>
      </c>
      <c r="J28" s="38">
        <v>6992.1350000000002</v>
      </c>
      <c r="K28" s="38">
        <v>6986.7619999999997</v>
      </c>
      <c r="L28" s="38">
        <v>6985.4679999999998</v>
      </c>
      <c r="M28" s="143">
        <v>6994.9785889756904</v>
      </c>
      <c r="N28" s="38">
        <v>6797.1748834635409</v>
      </c>
      <c r="O28" s="293">
        <v>83505.352540147564</v>
      </c>
    </row>
    <row r="29" spans="1:15" ht="9.9499999999999993" customHeight="1" x14ac:dyDescent="0.2">
      <c r="A29" s="36"/>
      <c r="B29" s="37">
        <v>2025</v>
      </c>
      <c r="C29" s="38">
        <v>7047.6769999999997</v>
      </c>
      <c r="D29" s="38">
        <v>6938.76232519531</v>
      </c>
      <c r="E29" s="38">
        <v>6938.76232519531</v>
      </c>
      <c r="F29" s="38">
        <v>6975.0672000000004</v>
      </c>
      <c r="G29" s="38"/>
      <c r="H29" s="38"/>
      <c r="I29" s="38"/>
      <c r="J29" s="38"/>
      <c r="K29" s="38"/>
      <c r="L29" s="38"/>
      <c r="M29" s="143"/>
      <c r="N29" s="38"/>
      <c r="O29" s="293"/>
    </row>
    <row r="30" spans="1:15" ht="9.9499999999999993" customHeight="1" x14ac:dyDescent="0.2">
      <c r="A30" s="36" t="s">
        <v>39</v>
      </c>
      <c r="B30" s="37">
        <v>2024</v>
      </c>
      <c r="C30" s="38">
        <v>330.226</v>
      </c>
      <c r="D30" s="38">
        <v>330.79474999999996</v>
      </c>
      <c r="E30" s="38">
        <v>330.51037499999995</v>
      </c>
      <c r="F30" s="38">
        <v>334.51037499999995</v>
      </c>
      <c r="G30" s="38">
        <v>340.41800000000001</v>
      </c>
      <c r="H30" s="38">
        <v>331.51</v>
      </c>
      <c r="I30" s="38">
        <v>331.93849999999992</v>
      </c>
      <c r="J30" s="38">
        <v>332.995</v>
      </c>
      <c r="K30" s="38">
        <v>330.51</v>
      </c>
      <c r="L30" s="38">
        <v>331.72399999999999</v>
      </c>
      <c r="M30" s="143">
        <v>334.6221666666666</v>
      </c>
      <c r="N30" s="38">
        <v>335.14624999999995</v>
      </c>
      <c r="O30" s="293">
        <v>3994.905416666666</v>
      </c>
    </row>
    <row r="31" spans="1:15" ht="9.9499999999999993" customHeight="1" x14ac:dyDescent="0.2">
      <c r="A31" s="36"/>
      <c r="B31" s="37">
        <v>2025</v>
      </c>
      <c r="C31" s="38">
        <v>332.16399999999999</v>
      </c>
      <c r="D31" s="38">
        <v>332.51037499999995</v>
      </c>
      <c r="E31" s="38">
        <v>332.51037499999995</v>
      </c>
      <c r="F31" s="38">
        <v>332.39490000000001</v>
      </c>
      <c r="G31" s="38"/>
      <c r="H31" s="38"/>
      <c r="I31" s="38"/>
      <c r="J31" s="38"/>
      <c r="K31" s="38"/>
      <c r="L31" s="38"/>
      <c r="M31" s="143"/>
      <c r="N31" s="38"/>
      <c r="O31" s="293"/>
    </row>
    <row r="32" spans="1:15" ht="9.9499999999999993" customHeight="1" x14ac:dyDescent="0.2">
      <c r="A32" s="36" t="s">
        <v>40</v>
      </c>
      <c r="B32" s="37">
        <v>2024</v>
      </c>
      <c r="C32" s="38">
        <v>250.196</v>
      </c>
      <c r="D32" s="38">
        <v>258.39677999999998</v>
      </c>
      <c r="E32" s="38">
        <v>254.29638999999997</v>
      </c>
      <c r="F32" s="38">
        <v>258.29638999999997</v>
      </c>
      <c r="G32" s="38">
        <v>255.29599999999999</v>
      </c>
      <c r="H32" s="38">
        <v>244.62799999999999</v>
      </c>
      <c r="I32" s="38">
        <v>256.99651999999998</v>
      </c>
      <c r="J32" s="38">
        <v>253.518</v>
      </c>
      <c r="K32" s="38">
        <v>254.29599999999999</v>
      </c>
      <c r="L32" s="38">
        <v>250.81200000000001</v>
      </c>
      <c r="M32" s="143">
        <v>252.30683999999997</v>
      </c>
      <c r="N32" s="38">
        <v>255.96292666666668</v>
      </c>
      <c r="O32" s="293">
        <v>3045.0018466666666</v>
      </c>
    </row>
    <row r="33" spans="1:15" ht="9.9499999999999993" customHeight="1" x14ac:dyDescent="0.2">
      <c r="A33" s="36"/>
      <c r="B33" s="37">
        <v>2025</v>
      </c>
      <c r="C33" s="38">
        <v>254.3143</v>
      </c>
      <c r="D33" s="38">
        <v>256.29638999999997</v>
      </c>
      <c r="E33" s="38">
        <v>256.29638999999997</v>
      </c>
      <c r="F33" s="38">
        <v>255.63560000000001</v>
      </c>
      <c r="G33" s="38"/>
      <c r="H33" s="38"/>
      <c r="I33" s="38"/>
      <c r="J33" s="38"/>
      <c r="K33" s="38"/>
      <c r="L33" s="38"/>
      <c r="M33" s="143"/>
      <c r="N33" s="38"/>
      <c r="O33" s="293"/>
    </row>
    <row r="34" spans="1:15" ht="9.9499999999999993" customHeight="1" x14ac:dyDescent="0.2">
      <c r="A34" s="36" t="s">
        <v>41</v>
      </c>
      <c r="B34" s="37">
        <v>2024</v>
      </c>
      <c r="C34" s="38">
        <v>95.641000000000005</v>
      </c>
      <c r="D34" s="38">
        <v>98.455253906249993</v>
      </c>
      <c r="E34" s="38">
        <v>97.048126953125006</v>
      </c>
      <c r="F34" s="38">
        <v>101.04812695312501</v>
      </c>
      <c r="G34" s="38">
        <v>99.44</v>
      </c>
      <c r="H34" s="38">
        <v>97.067999999999998</v>
      </c>
      <c r="I34" s="38">
        <v>98.850502604166664</v>
      </c>
      <c r="J34" s="38">
        <v>98.117000000000004</v>
      </c>
      <c r="K34" s="38">
        <v>97.048000000000002</v>
      </c>
      <c r="L34" s="38">
        <v>97.959000000000003</v>
      </c>
      <c r="M34" s="143">
        <v>98.452834201388882</v>
      </c>
      <c r="N34" s="38">
        <v>99.178751302083342</v>
      </c>
      <c r="O34" s="293">
        <v>1178.306595920139</v>
      </c>
    </row>
    <row r="35" spans="1:15" ht="9.9499999999999993" customHeight="1" x14ac:dyDescent="0.2">
      <c r="A35" s="36"/>
      <c r="B35" s="37">
        <v>2025</v>
      </c>
      <c r="C35" s="38">
        <v>95.647000000000006</v>
      </c>
      <c r="D35" s="38">
        <v>99.048126953125006</v>
      </c>
      <c r="E35" s="38">
        <v>99.048126953125006</v>
      </c>
      <c r="F35" s="38">
        <v>97.914000000000001</v>
      </c>
      <c r="G35" s="38"/>
      <c r="H35" s="38"/>
      <c r="I35" s="38"/>
      <c r="J35" s="38"/>
      <c r="K35" s="38"/>
      <c r="L35" s="38"/>
      <c r="M35" s="143"/>
      <c r="N35" s="38"/>
      <c r="O35" s="293"/>
    </row>
    <row r="36" spans="1:15" ht="9.9499999999999993" customHeight="1" x14ac:dyDescent="0.2">
      <c r="A36" s="36" t="s">
        <v>17</v>
      </c>
      <c r="B36" s="37">
        <v>2024</v>
      </c>
      <c r="C36" s="38">
        <v>170.07400000000001</v>
      </c>
      <c r="D36" s="38">
        <v>170.51650000000001</v>
      </c>
      <c r="E36" s="38">
        <v>170.29525000000001</v>
      </c>
      <c r="F36" s="38">
        <v>174.29525000000001</v>
      </c>
      <c r="G36" s="38">
        <v>196.47</v>
      </c>
      <c r="H36" s="38">
        <v>184.36</v>
      </c>
      <c r="I36" s="38">
        <v>171.70233333333331</v>
      </c>
      <c r="J36" s="38">
        <v>177.66900000000001</v>
      </c>
      <c r="K36" s="38">
        <v>170.29499999999999</v>
      </c>
      <c r="L36" s="38">
        <v>178.03100000000001</v>
      </c>
      <c r="M36" s="143">
        <v>184.17744444444443</v>
      </c>
      <c r="N36" s="38">
        <v>180.35350000000003</v>
      </c>
      <c r="O36" s="293">
        <v>2128.2392777777782</v>
      </c>
    </row>
    <row r="37" spans="1:15" ht="9.9499999999999993" customHeight="1" x14ac:dyDescent="0.2">
      <c r="A37" s="36"/>
      <c r="B37" s="37">
        <v>2025</v>
      </c>
      <c r="C37" s="38">
        <v>172.33099999999999</v>
      </c>
      <c r="D37" s="38">
        <v>172.29525000000001</v>
      </c>
      <c r="E37" s="38">
        <v>172.29525000000001</v>
      </c>
      <c r="F37" s="38">
        <v>172.30710999999999</v>
      </c>
      <c r="G37" s="38"/>
      <c r="H37" s="38"/>
      <c r="I37" s="38"/>
      <c r="J37" s="38"/>
      <c r="K37" s="38"/>
      <c r="L37" s="38"/>
      <c r="M37" s="143"/>
      <c r="N37" s="38"/>
      <c r="O37" s="293"/>
    </row>
    <row r="38" spans="1:15" ht="9.9499999999999993" customHeight="1" x14ac:dyDescent="0.2">
      <c r="A38" s="36" t="s">
        <v>18</v>
      </c>
      <c r="B38" s="37">
        <v>2024</v>
      </c>
      <c r="C38" s="38">
        <v>16.991</v>
      </c>
      <c r="D38" s="38">
        <v>15.117000000000001</v>
      </c>
      <c r="E38" s="38">
        <v>17.093085449218751</v>
      </c>
      <c r="F38" s="38">
        <v>21.093085449218751</v>
      </c>
      <c r="G38" s="38">
        <v>18.093</v>
      </c>
      <c r="H38" s="38">
        <v>16.446999999999999</v>
      </c>
      <c r="I38" s="38">
        <v>17.767723632812501</v>
      </c>
      <c r="J38" s="38">
        <v>17.472000000000001</v>
      </c>
      <c r="K38" s="38">
        <v>16.053999999999998</v>
      </c>
      <c r="L38" s="38">
        <v>17.106999999999999</v>
      </c>
      <c r="M38" s="143">
        <v>17.435907877604166</v>
      </c>
      <c r="N38" s="38">
        <v>18.759723632812499</v>
      </c>
      <c r="O38" s="293">
        <v>209.43052604166667</v>
      </c>
    </row>
    <row r="39" spans="1:15" ht="9.9499999999999993" customHeight="1" x14ac:dyDescent="0.2">
      <c r="A39" s="36"/>
      <c r="B39" s="37">
        <v>2025</v>
      </c>
      <c r="C39" s="38">
        <v>15.647</v>
      </c>
      <c r="D39" s="38">
        <v>19.093085449218751</v>
      </c>
      <c r="E39" s="38">
        <v>19.093085449218751</v>
      </c>
      <c r="F39" s="38">
        <v>17.944299999999998</v>
      </c>
      <c r="G39" s="38"/>
      <c r="H39" s="38"/>
      <c r="I39" s="38"/>
      <c r="J39" s="38"/>
      <c r="K39" s="38"/>
      <c r="L39" s="38"/>
      <c r="M39" s="143"/>
      <c r="N39" s="38"/>
      <c r="O39" s="293"/>
    </row>
    <row r="40" spans="1:15" ht="9.9499999999999993" customHeight="1" x14ac:dyDescent="0.2">
      <c r="A40" s="36" t="s">
        <v>19</v>
      </c>
      <c r="B40" s="37">
        <v>2024</v>
      </c>
      <c r="C40" s="38">
        <v>1851.6320000000001</v>
      </c>
      <c r="D40" s="38">
        <v>1589.3174726562499</v>
      </c>
      <c r="E40" s="38">
        <v>1720.4747363281249</v>
      </c>
      <c r="F40" s="38">
        <v>1724.4747363281249</v>
      </c>
      <c r="G40" s="38">
        <v>1726.58</v>
      </c>
      <c r="H40" s="38">
        <v>1874.424</v>
      </c>
      <c r="I40" s="38">
        <v>1678.0889817708332</v>
      </c>
      <c r="J40" s="38">
        <v>1747.817</v>
      </c>
      <c r="K40" s="38">
        <v>1720.4749999999999</v>
      </c>
      <c r="L40" s="38">
        <v>1776.2560000000001</v>
      </c>
      <c r="M40" s="143">
        <v>1759.6976605902776</v>
      </c>
      <c r="N40" s="38">
        <v>1723.8431575520833</v>
      </c>
      <c r="O40" s="293">
        <v>20893.080745225696</v>
      </c>
    </row>
    <row r="41" spans="1:15" ht="9.9499999999999993" customHeight="1" x14ac:dyDescent="0.2">
      <c r="A41" s="36"/>
      <c r="B41" s="37">
        <v>2025</v>
      </c>
      <c r="C41" s="38">
        <v>1856.3879999999999</v>
      </c>
      <c r="D41" s="38">
        <v>1722.4747363281249</v>
      </c>
      <c r="E41" s="38">
        <v>1722.4747363281249</v>
      </c>
      <c r="F41" s="38">
        <v>1767.1120000000001</v>
      </c>
      <c r="G41" s="38"/>
      <c r="H41" s="38"/>
      <c r="I41" s="38"/>
      <c r="J41" s="38"/>
      <c r="K41" s="38"/>
      <c r="L41" s="38"/>
      <c r="M41" s="143"/>
      <c r="N41" s="38"/>
      <c r="O41" s="293"/>
    </row>
    <row r="42" spans="1:15" ht="9.9499999999999993" customHeight="1" x14ac:dyDescent="0.2">
      <c r="A42" s="36" t="s">
        <v>20</v>
      </c>
      <c r="B42" s="37">
        <v>2024</v>
      </c>
      <c r="C42" s="38">
        <v>153.286</v>
      </c>
      <c r="D42" s="38">
        <v>153.55192968749998</v>
      </c>
      <c r="E42" s="38">
        <v>153.41896484374999</v>
      </c>
      <c r="F42" s="38">
        <v>157.41896484374999</v>
      </c>
      <c r="G42" s="38">
        <v>158.33000000000001</v>
      </c>
      <c r="H42" s="38">
        <v>154.41900000000001</v>
      </c>
      <c r="I42" s="38">
        <v>154.79661979166667</v>
      </c>
      <c r="J42" s="38">
        <v>155.071</v>
      </c>
      <c r="K42" s="38">
        <v>153.41900000000001</v>
      </c>
      <c r="L42" s="38">
        <v>154.608</v>
      </c>
      <c r="M42" s="143">
        <v>155.84853993055557</v>
      </c>
      <c r="N42" s="38">
        <v>156.38930989583332</v>
      </c>
      <c r="O42" s="293">
        <v>1860.5573289930553</v>
      </c>
    </row>
    <row r="43" spans="1:15" ht="9.9499999999999993" customHeight="1" x14ac:dyDescent="0.2">
      <c r="A43" s="36"/>
      <c r="B43" s="37">
        <v>2025</v>
      </c>
      <c r="C43" s="38">
        <v>151.39699999999999</v>
      </c>
      <c r="D43" s="38">
        <v>155.41896484374999</v>
      </c>
      <c r="E43" s="38">
        <v>155.41896484374999</v>
      </c>
      <c r="F43" s="38">
        <v>154.07830000000001</v>
      </c>
      <c r="G43" s="38"/>
      <c r="H43" s="38"/>
      <c r="I43" s="38"/>
      <c r="J43" s="38"/>
      <c r="K43" s="38"/>
      <c r="L43" s="38"/>
      <c r="M43" s="143"/>
      <c r="N43" s="38"/>
      <c r="O43" s="293"/>
    </row>
    <row r="44" spans="1:15" ht="9.9499999999999993" customHeight="1" x14ac:dyDescent="0.2">
      <c r="A44" s="36" t="s">
        <v>21</v>
      </c>
      <c r="B44" s="37">
        <v>2024</v>
      </c>
      <c r="C44" s="38">
        <v>229.37299999999999</v>
      </c>
      <c r="D44" s="38">
        <v>229.99901562500003</v>
      </c>
      <c r="E44" s="38">
        <v>229.68600781250001</v>
      </c>
      <c r="F44" s="38">
        <v>233.68600781249998</v>
      </c>
      <c r="G44" s="38">
        <v>238.31100000000001</v>
      </c>
      <c r="H44" s="38">
        <v>230.68600000000001</v>
      </c>
      <c r="I44" s="38">
        <v>231.12367708333332</v>
      </c>
      <c r="J44" s="38">
        <v>231.95699999999999</v>
      </c>
      <c r="K44" s="38">
        <v>229.68600000000001</v>
      </c>
      <c r="L44" s="38">
        <v>230.905</v>
      </c>
      <c r="M44" s="143">
        <v>233.37355902777779</v>
      </c>
      <c r="N44" s="38">
        <v>233.89433854166668</v>
      </c>
      <c r="O44" s="293">
        <v>2782.6806059027786</v>
      </c>
    </row>
    <row r="45" spans="1:15" ht="9.9499999999999993" customHeight="1" x14ac:dyDescent="0.2">
      <c r="A45" s="36"/>
      <c r="B45" s="37">
        <v>2025</v>
      </c>
      <c r="C45" s="38">
        <v>230.447</v>
      </c>
      <c r="D45" s="38">
        <v>231.68600781250001</v>
      </c>
      <c r="E45" s="38">
        <v>231.68600781250001</v>
      </c>
      <c r="F45" s="38">
        <v>231.27359999999999</v>
      </c>
      <c r="G45" s="38"/>
      <c r="H45" s="38"/>
      <c r="I45" s="38"/>
      <c r="J45" s="38"/>
      <c r="K45" s="38"/>
      <c r="L45" s="38"/>
      <c r="M45" s="143"/>
      <c r="N45" s="38"/>
      <c r="O45" s="293"/>
    </row>
    <row r="46" spans="1:15" ht="9.9499999999999993" customHeight="1" x14ac:dyDescent="0.2">
      <c r="A46" s="36" t="s">
        <v>141</v>
      </c>
      <c r="B46" s="37">
        <v>2024</v>
      </c>
      <c r="C46" s="38">
        <v>542.10500000000002</v>
      </c>
      <c r="D46" s="38">
        <v>563.29199999999992</v>
      </c>
      <c r="E46" s="38">
        <v>552.69849999999997</v>
      </c>
      <c r="F46" s="38">
        <v>556.69849999999997</v>
      </c>
      <c r="G46" s="38">
        <v>559.38400000000001</v>
      </c>
      <c r="H46" s="38">
        <v>553.69899999999996</v>
      </c>
      <c r="I46" s="38">
        <v>557.56299999999999</v>
      </c>
      <c r="J46" s="38">
        <v>554.64599999999996</v>
      </c>
      <c r="K46" s="38">
        <v>552.69899999999996</v>
      </c>
      <c r="L46" s="38">
        <v>555.63099999999997</v>
      </c>
      <c r="M46" s="143">
        <v>556.88200000000006</v>
      </c>
      <c r="N46" s="38">
        <v>556.26033333333328</v>
      </c>
      <c r="O46" s="293">
        <v>6661.5583333333343</v>
      </c>
    </row>
    <row r="47" spans="1:15" ht="9.9499999999999993" customHeight="1" x14ac:dyDescent="0.2">
      <c r="A47" s="36"/>
      <c r="B47" s="37">
        <v>2025</v>
      </c>
      <c r="C47" s="38">
        <v>540.399</v>
      </c>
      <c r="D47" s="38">
        <v>554.69849999999997</v>
      </c>
      <c r="E47" s="38">
        <v>554.69849999999997</v>
      </c>
      <c r="F47" s="38">
        <v>549.9319999999999</v>
      </c>
      <c r="G47" s="38"/>
      <c r="H47" s="38"/>
      <c r="I47" s="38"/>
      <c r="J47" s="38"/>
      <c r="K47" s="38"/>
      <c r="L47" s="38"/>
      <c r="M47" s="143"/>
      <c r="N47" s="38"/>
      <c r="O47" s="293"/>
    </row>
    <row r="48" spans="1:15" ht="9.9499999999999993" customHeight="1" x14ac:dyDescent="0.2">
      <c r="A48" s="36" t="s">
        <v>32</v>
      </c>
      <c r="B48" s="37">
        <v>2024</v>
      </c>
      <c r="C48" s="38">
        <v>147.51999999999998</v>
      </c>
      <c r="D48" s="38">
        <v>149.67208007812499</v>
      </c>
      <c r="E48" s="38">
        <v>149.35871093750001</v>
      </c>
      <c r="F48" s="38">
        <v>157.35871093750001</v>
      </c>
      <c r="G48" s="38">
        <v>155.83100000000002</v>
      </c>
      <c r="H48" s="38">
        <v>147.24299999999999</v>
      </c>
      <c r="I48" s="38">
        <v>152.12983398437498</v>
      </c>
      <c r="J48" s="38">
        <v>151.16399999999999</v>
      </c>
      <c r="K48" s="38">
        <v>148.59700000000001</v>
      </c>
      <c r="L48" s="38">
        <v>149.68700000000001</v>
      </c>
      <c r="M48" s="38">
        <v>151.734611328125</v>
      </c>
      <c r="N48" s="38">
        <v>154.18280729166668</v>
      </c>
      <c r="O48" s="293">
        <v>1814.4787545572915</v>
      </c>
    </row>
    <row r="49" spans="1:15" ht="9.9499999999999993" customHeight="1" x14ac:dyDescent="0.2">
      <c r="A49" s="36"/>
      <c r="B49" s="37">
        <v>2025</v>
      </c>
      <c r="C49" s="38">
        <v>146.316</v>
      </c>
      <c r="D49" s="38">
        <v>153.35871093750001</v>
      </c>
      <c r="E49" s="38">
        <v>153.35871093750001</v>
      </c>
      <c r="F49" s="38">
        <v>151.0164</v>
      </c>
      <c r="G49" s="38"/>
      <c r="H49" s="38"/>
      <c r="I49" s="38"/>
      <c r="J49" s="38"/>
      <c r="K49" s="38"/>
      <c r="L49" s="38"/>
      <c r="M49" s="38"/>
      <c r="N49" s="38"/>
      <c r="O49" s="293"/>
    </row>
    <row r="50" spans="1:15" ht="9.9499999999999993" customHeight="1" x14ac:dyDescent="0.2">
      <c r="A50" s="36" t="s">
        <v>142</v>
      </c>
      <c r="B50" s="37">
        <v>2024</v>
      </c>
      <c r="C50" s="38">
        <v>66.760999999999996</v>
      </c>
      <c r="D50" s="38">
        <v>66.739999999999995</v>
      </c>
      <c r="E50" s="38">
        <v>67.513170898437494</v>
      </c>
      <c r="F50" s="38">
        <v>71.513170898437494</v>
      </c>
      <c r="G50" s="38">
        <v>68.513000000000005</v>
      </c>
      <c r="H50" s="38">
        <v>64.397000000000006</v>
      </c>
      <c r="I50" s="38">
        <v>68.588780598958323</v>
      </c>
      <c r="J50" s="38">
        <v>67.572999999999993</v>
      </c>
      <c r="K50" s="38">
        <v>66.751000000000005</v>
      </c>
      <c r="L50" s="38">
        <v>66.492999999999995</v>
      </c>
      <c r="M50" s="143">
        <v>67.166260199652783</v>
      </c>
      <c r="N50" s="38">
        <v>69.179780598958331</v>
      </c>
      <c r="O50" s="293">
        <v>811.1891631944444</v>
      </c>
    </row>
    <row r="51" spans="1:15" ht="9.9499999999999993" customHeight="1" x14ac:dyDescent="0.2">
      <c r="A51" s="36"/>
      <c r="B51" s="37">
        <v>2025</v>
      </c>
      <c r="C51" s="38">
        <v>65.668999999999997</v>
      </c>
      <c r="D51" s="38">
        <v>69.513170898437494</v>
      </c>
      <c r="E51" s="38">
        <v>69.513170898437494</v>
      </c>
      <c r="F51" s="38">
        <v>68.231780000000001</v>
      </c>
      <c r="G51" s="38"/>
      <c r="H51" s="38"/>
      <c r="I51" s="38"/>
      <c r="J51" s="38"/>
      <c r="K51" s="38"/>
      <c r="L51" s="38"/>
      <c r="M51" s="143"/>
      <c r="N51" s="38"/>
      <c r="O51" s="293"/>
    </row>
    <row r="52" spans="1:15" ht="9.9499999999999993" customHeight="1" x14ac:dyDescent="0.2">
      <c r="A52" s="36" t="s">
        <v>143</v>
      </c>
      <c r="B52" s="37">
        <v>2024</v>
      </c>
      <c r="C52" s="38">
        <v>80.759</v>
      </c>
      <c r="D52" s="38">
        <v>82.932080078124997</v>
      </c>
      <c r="E52" s="38">
        <v>81.845540039062499</v>
      </c>
      <c r="F52" s="38">
        <v>85.845540039062499</v>
      </c>
      <c r="G52" s="38">
        <v>87.317999999999998</v>
      </c>
      <c r="H52" s="38">
        <v>82.846000000000004</v>
      </c>
      <c r="I52" s="38">
        <v>83.54105338541666</v>
      </c>
      <c r="J52" s="38">
        <v>83.590999999999994</v>
      </c>
      <c r="K52" s="38">
        <v>81.846000000000004</v>
      </c>
      <c r="L52" s="38">
        <v>83.194000000000003</v>
      </c>
      <c r="M52" s="143">
        <v>84.568351128472216</v>
      </c>
      <c r="N52" s="38">
        <v>85.003026692708332</v>
      </c>
      <c r="O52" s="293">
        <v>1003.2895913628472</v>
      </c>
    </row>
    <row r="53" spans="1:15" ht="9.9499999999999993" customHeight="1" x14ac:dyDescent="0.2">
      <c r="A53" s="36"/>
      <c r="B53" s="37">
        <v>2025</v>
      </c>
      <c r="C53" s="38">
        <v>80.647000000000006</v>
      </c>
      <c r="D53" s="38">
        <v>83.845540039062499</v>
      </c>
      <c r="E53" s="38">
        <v>83.845540039062499</v>
      </c>
      <c r="F53" s="38">
        <v>82.779300000000006</v>
      </c>
      <c r="G53" s="38"/>
      <c r="H53" s="38"/>
      <c r="I53" s="38"/>
      <c r="J53" s="38"/>
      <c r="K53" s="38"/>
      <c r="L53" s="38"/>
      <c r="M53" s="143"/>
      <c r="N53" s="38"/>
      <c r="O53" s="293"/>
    </row>
    <row r="54" spans="1:15" ht="9.9499999999999993" customHeight="1" x14ac:dyDescent="0.2">
      <c r="A54" s="36" t="s">
        <v>33</v>
      </c>
      <c r="B54" s="37">
        <v>2024</v>
      </c>
      <c r="C54" s="38">
        <v>1163.278</v>
      </c>
      <c r="D54" s="38">
        <v>1116.6485</v>
      </c>
      <c r="E54" s="38">
        <v>1139.96325</v>
      </c>
      <c r="F54" s="38">
        <v>1143.96325</v>
      </c>
      <c r="G54" s="38">
        <v>1194.69</v>
      </c>
      <c r="H54" s="38">
        <v>1140.963</v>
      </c>
      <c r="I54" s="38">
        <v>1133.5249999999999</v>
      </c>
      <c r="J54" s="38">
        <v>1149.9179999999999</v>
      </c>
      <c r="K54" s="38">
        <v>1139.963</v>
      </c>
      <c r="L54" s="38">
        <v>1137.2439999999999</v>
      </c>
      <c r="M54" s="143">
        <v>1156.3926666666666</v>
      </c>
      <c r="N54" s="38">
        <v>1159.5388333333333</v>
      </c>
      <c r="O54" s="293">
        <v>13776.0875</v>
      </c>
    </row>
    <row r="55" spans="1:15" ht="9.9499999999999993" customHeight="1" x14ac:dyDescent="0.2">
      <c r="A55" s="36"/>
      <c r="B55" s="37">
        <v>2025</v>
      </c>
      <c r="C55" s="38">
        <v>1165.308</v>
      </c>
      <c r="D55" s="38">
        <v>1141.96325</v>
      </c>
      <c r="E55" s="38">
        <v>1141.96325</v>
      </c>
      <c r="F55" s="38">
        <v>1149.7447999999999</v>
      </c>
      <c r="G55" s="38"/>
      <c r="H55" s="38"/>
      <c r="I55" s="38"/>
      <c r="J55" s="38"/>
      <c r="K55" s="38"/>
      <c r="L55" s="38"/>
      <c r="M55" s="143"/>
      <c r="N55" s="38"/>
      <c r="O55" s="293"/>
    </row>
    <row r="56" spans="1:15" ht="9.9499999999999993" customHeight="1" x14ac:dyDescent="0.2">
      <c r="A56" s="36" t="s">
        <v>34</v>
      </c>
      <c r="B56" s="37">
        <v>2024</v>
      </c>
      <c r="C56" s="38">
        <v>365.99900000000002</v>
      </c>
      <c r="D56" s="38">
        <v>391.32799999999997</v>
      </c>
      <c r="E56" s="38">
        <v>395.77800000000002</v>
      </c>
      <c r="F56" s="38">
        <v>410.12</v>
      </c>
      <c r="G56" s="38">
        <v>446.06200000000001</v>
      </c>
      <c r="H56" s="38">
        <v>482.65</v>
      </c>
      <c r="I56" s="38">
        <v>616.97799999999995</v>
      </c>
      <c r="J56" s="38">
        <v>598.75900000000001</v>
      </c>
      <c r="K56" s="38">
        <v>625.99900000000002</v>
      </c>
      <c r="L56" s="38">
        <v>604.43399999999997</v>
      </c>
      <c r="M56" s="143">
        <v>515.23</v>
      </c>
      <c r="N56" s="38">
        <v>602.255</v>
      </c>
      <c r="O56" s="293">
        <v>6055.5919999999996</v>
      </c>
    </row>
    <row r="57" spans="1:15" ht="9.9499999999999993" customHeight="1" x14ac:dyDescent="0.2">
      <c r="A57" s="36"/>
      <c r="B57" s="37">
        <v>2025</v>
      </c>
      <c r="C57" s="38">
        <v>620.19000000000005</v>
      </c>
      <c r="D57" s="38">
        <v>423.13799999999998</v>
      </c>
      <c r="E57" s="38">
        <v>423.13799999999998</v>
      </c>
      <c r="F57" s="38">
        <v>488.82199999999995</v>
      </c>
      <c r="G57" s="38"/>
      <c r="H57" s="38"/>
      <c r="I57" s="38"/>
      <c r="J57" s="38"/>
      <c r="K57" s="38"/>
      <c r="L57" s="38"/>
      <c r="M57" s="143"/>
      <c r="N57" s="38"/>
      <c r="O57" s="293"/>
    </row>
    <row r="58" spans="1:15" ht="9.9499999999999993" customHeight="1" x14ac:dyDescent="0.2">
      <c r="A58" s="36" t="s">
        <v>35</v>
      </c>
      <c r="B58" s="37">
        <v>2024</v>
      </c>
      <c r="C58" s="38">
        <v>278.79199999999997</v>
      </c>
      <c r="D58" s="38">
        <v>280.43000832031248</v>
      </c>
      <c r="E58" s="38">
        <v>279.6110041601562</v>
      </c>
      <c r="F58" s="38">
        <v>283.6110041601562</v>
      </c>
      <c r="G58" s="38">
        <v>294.33699999999999</v>
      </c>
      <c r="H58" s="38">
        <v>280.61099999999999</v>
      </c>
      <c r="I58" s="38">
        <v>281.21733888020827</v>
      </c>
      <c r="J58" s="38">
        <v>282.899</v>
      </c>
      <c r="K58" s="38">
        <v>279.61099999999999</v>
      </c>
      <c r="L58" s="38">
        <v>280.91399999999999</v>
      </c>
      <c r="M58" s="143">
        <v>285.38844629340275</v>
      </c>
      <c r="N58" s="38">
        <v>285.85300277343748</v>
      </c>
      <c r="O58" s="293">
        <v>3393.2748045876729</v>
      </c>
    </row>
    <row r="59" spans="1:15" ht="9.9499999999999993" customHeight="1" x14ac:dyDescent="0.2">
      <c r="A59" s="36"/>
      <c r="B59" s="37">
        <v>2025</v>
      </c>
      <c r="C59" s="38">
        <v>280.44</v>
      </c>
      <c r="D59" s="38">
        <v>281.6110041601562</v>
      </c>
      <c r="E59" s="38">
        <v>281.6110041601562</v>
      </c>
      <c r="F59" s="38">
        <v>281.22370000000001</v>
      </c>
      <c r="G59" s="38"/>
      <c r="H59" s="38"/>
      <c r="I59" s="38"/>
      <c r="J59" s="38"/>
      <c r="K59" s="38"/>
      <c r="L59" s="38"/>
      <c r="M59" s="143"/>
      <c r="N59" s="38"/>
      <c r="O59" s="293"/>
    </row>
    <row r="60" spans="1:15" ht="9.9499999999999993" customHeight="1" x14ac:dyDescent="0.2">
      <c r="A60" s="40" t="s">
        <v>62</v>
      </c>
      <c r="B60" s="37">
        <v>2024</v>
      </c>
      <c r="C60" s="38">
        <v>166.70399999999998</v>
      </c>
      <c r="D60" s="38">
        <v>151.48250000000002</v>
      </c>
      <c r="E60" s="38">
        <v>159.09325000000001</v>
      </c>
      <c r="F60" s="38">
        <v>163.09325000000001</v>
      </c>
      <c r="G60" s="38">
        <v>160.09299999999999</v>
      </c>
      <c r="H60" s="38">
        <v>156.447</v>
      </c>
      <c r="I60" s="38">
        <v>157.88966666666667</v>
      </c>
      <c r="J60" s="38">
        <v>159.48599999999999</v>
      </c>
      <c r="K60" s="38">
        <v>159.09299999999999</v>
      </c>
      <c r="L60" s="38">
        <v>157.16800000000001</v>
      </c>
      <c r="M60" s="143">
        <v>158.14322222222222</v>
      </c>
      <c r="N60" s="38">
        <v>160.75983333333332</v>
      </c>
      <c r="O60" s="293">
        <v>1909.4527222222223</v>
      </c>
    </row>
    <row r="61" spans="1:15" ht="9.9499999999999993" customHeight="1" x14ac:dyDescent="0.2">
      <c r="A61" s="40"/>
      <c r="B61" s="37">
        <v>2025</v>
      </c>
      <c r="C61" s="38">
        <v>168.64699999999999</v>
      </c>
      <c r="D61" s="38">
        <v>161.09325000000001</v>
      </c>
      <c r="E61" s="38">
        <v>161.09325000000001</v>
      </c>
      <c r="F61" s="38">
        <v>163.61490000000001</v>
      </c>
      <c r="G61" s="38"/>
      <c r="H61" s="38"/>
      <c r="I61" s="38"/>
      <c r="J61" s="38"/>
      <c r="K61" s="38"/>
      <c r="L61" s="38"/>
      <c r="M61" s="143"/>
      <c r="N61" s="38"/>
      <c r="O61" s="293"/>
    </row>
    <row r="62" spans="1:15" ht="9.9499999999999993" customHeight="1" x14ac:dyDescent="0.2">
      <c r="A62" s="36" t="s">
        <v>144</v>
      </c>
      <c r="B62" s="37">
        <v>2024</v>
      </c>
      <c r="C62" s="38">
        <v>134.58500000000001</v>
      </c>
      <c r="D62" s="38">
        <v>153.98265499999999</v>
      </c>
      <c r="E62" s="38">
        <v>144.2838275</v>
      </c>
      <c r="F62" s="38">
        <v>148.2838275</v>
      </c>
      <c r="G62" s="38">
        <v>145.28399999999999</v>
      </c>
      <c r="H62" s="38">
        <v>139.44</v>
      </c>
      <c r="I62" s="38">
        <v>148.85010333333332</v>
      </c>
      <c r="J62" s="38">
        <v>144.31</v>
      </c>
      <c r="K62" s="38">
        <v>144.28399999999999</v>
      </c>
      <c r="L62" s="38">
        <v>144.14500000000001</v>
      </c>
      <c r="M62" s="143">
        <v>144.52470111111111</v>
      </c>
      <c r="N62" s="38">
        <v>145.95055166666666</v>
      </c>
      <c r="O62" s="293">
        <v>1737.9236661111113</v>
      </c>
    </row>
    <row r="63" spans="1:15" ht="9.9499999999999993" customHeight="1" x14ac:dyDescent="0.2">
      <c r="A63" s="36"/>
      <c r="B63" s="37">
        <v>2025</v>
      </c>
      <c r="C63" s="38">
        <v>136.40700000000001</v>
      </c>
      <c r="D63" s="38">
        <v>146.2838275</v>
      </c>
      <c r="E63" s="38">
        <v>146.2838275</v>
      </c>
      <c r="F63" s="38">
        <v>142.9915</v>
      </c>
      <c r="G63" s="38"/>
      <c r="H63" s="38"/>
      <c r="I63" s="38"/>
      <c r="J63" s="38"/>
      <c r="K63" s="38"/>
      <c r="L63" s="38"/>
      <c r="M63" s="143"/>
      <c r="N63" s="38"/>
      <c r="O63" s="293"/>
    </row>
    <row r="64" spans="1:15" ht="9.9499999999999993" customHeight="1" x14ac:dyDescent="0.2">
      <c r="A64" s="36" t="s">
        <v>63</v>
      </c>
      <c r="B64" s="37">
        <v>2024</v>
      </c>
      <c r="C64" s="38">
        <v>124.756</v>
      </c>
      <c r="D64" s="38">
        <v>177.935</v>
      </c>
      <c r="E64" s="38">
        <v>151.34550000000002</v>
      </c>
      <c r="F64" s="38">
        <v>155.34550000000002</v>
      </c>
      <c r="G64" s="38">
        <v>175.36</v>
      </c>
      <c r="H64" s="38">
        <v>168.441</v>
      </c>
      <c r="I64" s="38">
        <v>161.542</v>
      </c>
      <c r="J64" s="38">
        <v>158.864</v>
      </c>
      <c r="K64" s="38">
        <v>151.346</v>
      </c>
      <c r="L64" s="38">
        <v>164.99199999999999</v>
      </c>
      <c r="M64" s="143">
        <v>168.44766666666669</v>
      </c>
      <c r="N64" s="38">
        <v>160.68366666666668</v>
      </c>
      <c r="O64" s="293">
        <v>1919.0583333333334</v>
      </c>
    </row>
    <row r="65" spans="1:15" ht="9.9499999999999993" customHeight="1" x14ac:dyDescent="0.2">
      <c r="A65" s="41"/>
      <c r="B65" s="42">
        <v>2025</v>
      </c>
      <c r="C65" s="43">
        <v>123.447</v>
      </c>
      <c r="D65" s="43">
        <v>153.34550000000002</v>
      </c>
      <c r="E65" s="43">
        <v>153.34550000000002</v>
      </c>
      <c r="F65" s="43">
        <v>143.37899999999999</v>
      </c>
      <c r="G65" s="43"/>
      <c r="H65" s="43"/>
      <c r="I65" s="43"/>
      <c r="J65" s="43"/>
      <c r="K65" s="43"/>
      <c r="L65" s="43"/>
      <c r="M65" s="141"/>
      <c r="N65" s="43"/>
      <c r="O65" s="294"/>
    </row>
    <row r="66" spans="1:15" ht="9" customHeight="1" x14ac:dyDescent="0.3">
      <c r="A66" s="4" t="s">
        <v>75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42"/>
      <c r="N66" s="47"/>
      <c r="O66" s="47"/>
    </row>
    <row r="67" spans="1:15" ht="9" customHeight="1" x14ac:dyDescent="0.3">
      <c r="A67" s="219" t="s">
        <v>171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">
      <c r="A68" s="160" t="s">
        <v>185</v>
      </c>
    </row>
    <row r="69" spans="1:15" ht="9" customHeight="1" x14ac:dyDescent="0.15">
      <c r="A69" s="195" t="s">
        <v>186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S102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8"/>
  <sheetViews>
    <sheetView showGridLines="0" tabSelected="1" topLeftCell="A31" zoomScaleNormal="100" workbookViewId="0">
      <selection activeCell="E43" sqref="E43"/>
    </sheetView>
  </sheetViews>
  <sheetFormatPr baseColWidth="10" defaultColWidth="7.5546875" defaultRowHeight="14.1" customHeight="1" x14ac:dyDescent="0.2"/>
  <cols>
    <col min="1" max="1" width="11.109375" style="7" customWidth="1"/>
    <col min="2" max="2" width="6.6640625" style="7" hidden="1" customWidth="1"/>
    <col min="3" max="3" width="5.6640625" style="7" hidden="1" customWidth="1"/>
    <col min="4" max="4" width="0.88671875" style="7" hidden="1" customWidth="1"/>
    <col min="5" max="6" width="6.6640625" style="7" customWidth="1"/>
    <col min="7" max="7" width="5.6640625" style="7" customWidth="1"/>
    <col min="8" max="8" width="6.6640625" style="7" hidden="1" customWidth="1"/>
    <col min="9" max="10" width="5.6640625" style="7" hidden="1" customWidth="1"/>
    <col min="11" max="12" width="6.6640625" style="7" customWidth="1"/>
    <col min="13" max="13" width="5.6640625" style="7" customWidth="1"/>
    <col min="14" max="14" width="6.6640625" style="7" hidden="1" customWidth="1"/>
    <col min="15" max="16" width="5.6640625" style="7" hidden="1" customWidth="1"/>
    <col min="17" max="18" width="6.6640625" style="7" customWidth="1"/>
    <col min="19" max="19" width="5.6640625" style="7" customWidth="1"/>
    <col min="20" max="20" width="5.44140625" style="7" customWidth="1"/>
    <col min="21" max="16384" width="7.5546875" style="7"/>
  </cols>
  <sheetData>
    <row r="1" spans="1:19" ht="17.25" customHeight="1" x14ac:dyDescent="0.25">
      <c r="A1" s="6" t="s">
        <v>198</v>
      </c>
    </row>
    <row r="2" spans="1:19" ht="5.0999999999999996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 x14ac:dyDescent="0.2">
      <c r="A3" s="347" t="s">
        <v>43</v>
      </c>
      <c r="B3" s="367" t="s">
        <v>64</v>
      </c>
      <c r="C3" s="343"/>
      <c r="D3" s="343"/>
      <c r="E3" s="343"/>
      <c r="F3" s="343"/>
      <c r="G3" s="344"/>
      <c r="H3" s="367" t="s">
        <v>23</v>
      </c>
      <c r="I3" s="343"/>
      <c r="J3" s="343"/>
      <c r="K3" s="343"/>
      <c r="L3" s="343"/>
      <c r="M3" s="344"/>
      <c r="N3" s="367" t="s">
        <v>6</v>
      </c>
      <c r="O3" s="343"/>
      <c r="P3" s="343"/>
      <c r="Q3" s="343"/>
      <c r="R3" s="343"/>
      <c r="S3" s="344"/>
    </row>
    <row r="4" spans="1:19" ht="15" customHeight="1" x14ac:dyDescent="0.2">
      <c r="A4" s="348"/>
      <c r="B4" s="255" t="s">
        <v>72</v>
      </c>
      <c r="C4" s="255" t="s">
        <v>73</v>
      </c>
      <c r="D4" s="255" t="s">
        <v>74</v>
      </c>
      <c r="E4" s="255">
        <v>2024</v>
      </c>
      <c r="F4" s="255" t="s">
        <v>176</v>
      </c>
      <c r="G4" s="255" t="s">
        <v>44</v>
      </c>
      <c r="H4" s="255" t="s">
        <v>72</v>
      </c>
      <c r="I4" s="255" t="s">
        <v>73</v>
      </c>
      <c r="J4" s="255" t="s">
        <v>74</v>
      </c>
      <c r="K4" s="255">
        <v>2024</v>
      </c>
      <c r="L4" s="255" t="s">
        <v>176</v>
      </c>
      <c r="M4" s="255" t="s">
        <v>44</v>
      </c>
      <c r="N4" s="255" t="s">
        <v>72</v>
      </c>
      <c r="O4" s="255" t="s">
        <v>73</v>
      </c>
      <c r="P4" s="255" t="s">
        <v>74</v>
      </c>
      <c r="Q4" s="255">
        <v>2024</v>
      </c>
      <c r="R4" s="255" t="s">
        <v>176</v>
      </c>
      <c r="S4" s="255" t="s">
        <v>44</v>
      </c>
    </row>
    <row r="5" spans="1:19" ht="14.1" customHeight="1" x14ac:dyDescent="0.2">
      <c r="A5" s="9" t="s">
        <v>45</v>
      </c>
      <c r="B5" s="10">
        <v>23222.113000000001</v>
      </c>
      <c r="C5" s="11">
        <v>21654.93</v>
      </c>
      <c r="D5" s="11">
        <v>22716.588</v>
      </c>
      <c r="E5" s="10">
        <v>21625.901999999998</v>
      </c>
      <c r="F5" s="10">
        <v>23053.937000000002</v>
      </c>
      <c r="G5" s="10">
        <f>((F5/E5)-1)*100</f>
        <v>6.6033546253932096</v>
      </c>
      <c r="H5" s="11">
        <v>64126.277999999998</v>
      </c>
      <c r="I5" s="11">
        <v>57460.800000000003</v>
      </c>
      <c r="J5" s="11">
        <v>61592.302699999986</v>
      </c>
      <c r="K5" s="11">
        <v>57895.49099999998</v>
      </c>
      <c r="L5" s="11">
        <v>63399.111799999991</v>
      </c>
      <c r="M5" s="10">
        <f>((L5/K5)-1)*100</f>
        <v>9.5061302787811552</v>
      </c>
      <c r="N5" s="12">
        <v>2.761431657834065</v>
      </c>
      <c r="O5" s="13">
        <v>2.6534742896883068</v>
      </c>
      <c r="P5" s="13">
        <v>2.7113359937680777</v>
      </c>
      <c r="Q5" s="13">
        <v>2.6771364727353331</v>
      </c>
      <c r="R5" s="13">
        <v>2.7500340527520306</v>
      </c>
      <c r="S5" s="10">
        <f>((R5/Q5)-1)*100</f>
        <v>2.7229683939950622</v>
      </c>
    </row>
    <row r="6" spans="1:19" ht="14.1" customHeight="1" x14ac:dyDescent="0.2">
      <c r="A6" s="9" t="s">
        <v>46</v>
      </c>
      <c r="B6" s="10">
        <v>22864.448</v>
      </c>
      <c r="C6" s="11">
        <v>20716.379000000001</v>
      </c>
      <c r="D6" s="11">
        <v>21886.037</v>
      </c>
      <c r="E6" s="10">
        <v>21016.26</v>
      </c>
      <c r="F6" s="10">
        <v>21782.062000000002</v>
      </c>
      <c r="G6" s="10">
        <f>((F6/E6)-1)*100</f>
        <v>3.6438548057551756</v>
      </c>
      <c r="H6" s="11">
        <v>62611.328999999998</v>
      </c>
      <c r="I6" s="11">
        <v>55035.031699999992</v>
      </c>
      <c r="J6" s="11">
        <v>58463.845400000006</v>
      </c>
      <c r="K6" s="11">
        <v>53393.596600000012</v>
      </c>
      <c r="L6" s="11">
        <v>60595.854299999992</v>
      </c>
      <c r="M6" s="10">
        <f>((L6/K6)-1)*100</f>
        <v>13.488991487042812</v>
      </c>
      <c r="N6" s="12">
        <v>2.7383704605508079</v>
      </c>
      <c r="O6" s="13">
        <v>2.6565951366307785</v>
      </c>
      <c r="P6" s="13">
        <v>2.6712851394704304</v>
      </c>
      <c r="Q6" s="13">
        <v>2.5405850803140053</v>
      </c>
      <c r="R6" s="13">
        <v>2.7819154265560342</v>
      </c>
      <c r="S6" s="10">
        <f>((R6/Q6)-1)*100</f>
        <v>9.4990066702352429</v>
      </c>
    </row>
    <row r="7" spans="1:19" ht="14.1" customHeight="1" x14ac:dyDescent="0.2">
      <c r="A7" s="9" t="s">
        <v>47</v>
      </c>
      <c r="B7" s="10">
        <v>25837.883000000002</v>
      </c>
      <c r="C7" s="11">
        <v>22985.296999999999</v>
      </c>
      <c r="D7" s="11">
        <v>22878.09</v>
      </c>
      <c r="E7" s="10">
        <v>21527.225999999999</v>
      </c>
      <c r="F7" s="10">
        <v>24303.325000000001</v>
      </c>
      <c r="G7" s="10">
        <f>((F7/E7)-1)*100</f>
        <v>12.895758143664215</v>
      </c>
      <c r="H7" s="11">
        <v>70153.111000000004</v>
      </c>
      <c r="I7" s="11">
        <v>61586.3537</v>
      </c>
      <c r="J7" s="11">
        <v>61360.097000000002</v>
      </c>
      <c r="K7" s="11">
        <v>55642.475799999993</v>
      </c>
      <c r="L7" s="11">
        <v>64726.744199999994</v>
      </c>
      <c r="M7" s="10">
        <f>((L7/K7)-1)*100</f>
        <v>16.326139822843764</v>
      </c>
      <c r="N7" s="12">
        <v>2.7151261192722331</v>
      </c>
      <c r="O7" s="13">
        <v>2.6793803752024612</v>
      </c>
      <c r="P7" s="13">
        <v>2.6820463159293455</v>
      </c>
      <c r="Q7" s="13">
        <v>2.5847489964568586</v>
      </c>
      <c r="R7" s="13">
        <v>2.7819154265560342</v>
      </c>
      <c r="S7" s="10">
        <f>((R7/Q7)-1)*100</f>
        <v>7.6280687358597943</v>
      </c>
    </row>
    <row r="8" spans="1:19" ht="14.1" customHeight="1" x14ac:dyDescent="0.2">
      <c r="A8" s="9" t="s">
        <v>48</v>
      </c>
      <c r="B8" s="10">
        <v>24163.014999999999</v>
      </c>
      <c r="C8" s="11">
        <v>23184.924999999999</v>
      </c>
      <c r="D8" s="11">
        <v>22069.419000000002</v>
      </c>
      <c r="E8" s="10">
        <v>21838.638999999999</v>
      </c>
      <c r="F8" s="10">
        <v>22971.656999999999</v>
      </c>
      <c r="G8" s="10">
        <f>((F8/E8)-1)*100</f>
        <v>5.1881346635200165</v>
      </c>
      <c r="H8" s="11">
        <v>65194.432000000001</v>
      </c>
      <c r="I8" s="11">
        <v>63301.481599999999</v>
      </c>
      <c r="J8" s="11">
        <v>60352.983400000005</v>
      </c>
      <c r="K8" s="11">
        <v>58283.624899999995</v>
      </c>
      <c r="L8" s="11">
        <v>61748.425100000008</v>
      </c>
      <c r="M8" s="10">
        <f>((L8/K8)-1)*100</f>
        <v>5.9447232493598845</v>
      </c>
      <c r="N8" s="12">
        <v>2.6981083279549347</v>
      </c>
      <c r="O8" s="13">
        <v>2.7302862355603912</v>
      </c>
      <c r="P8" s="13">
        <v>2.7346883667395141</v>
      </c>
      <c r="Q8" s="13">
        <v>2.6688304568796615</v>
      </c>
      <c r="R8" s="13">
        <v>2.6880266016508956</v>
      </c>
      <c r="S8" s="10">
        <f>((R8/Q8)-1)*100</f>
        <v>0.71927179644366568</v>
      </c>
    </row>
    <row r="9" spans="1:19" ht="14.1" customHeight="1" x14ac:dyDescent="0.2">
      <c r="A9" s="9" t="s">
        <v>94</v>
      </c>
      <c r="B9" s="10">
        <v>26423.501</v>
      </c>
      <c r="C9" s="11">
        <v>22906.569</v>
      </c>
      <c r="D9" s="11">
        <v>24142.956999999999</v>
      </c>
      <c r="E9" s="10">
        <v>23185.285</v>
      </c>
      <c r="F9" s="10"/>
      <c r="G9" s="10"/>
      <c r="H9" s="11">
        <v>70847.764999999999</v>
      </c>
      <c r="I9" s="11">
        <v>61578.905299999999</v>
      </c>
      <c r="J9" s="11">
        <v>65234.956299999998</v>
      </c>
      <c r="K9" s="11">
        <v>62388.925000000003</v>
      </c>
      <c r="L9" s="11"/>
      <c r="M9" s="10"/>
      <c r="N9" s="12">
        <v>2.6812406501318655</v>
      </c>
      <c r="O9" s="13">
        <v>2.6882640215564364</v>
      </c>
      <c r="P9" s="13">
        <v>2.7020284342137546</v>
      </c>
      <c r="Q9" s="13">
        <v>2.690884541639234</v>
      </c>
      <c r="R9" s="13"/>
      <c r="S9" s="10"/>
    </row>
    <row r="10" spans="1:19" ht="14.1" customHeight="1" x14ac:dyDescent="0.2">
      <c r="A10" s="9" t="s">
        <v>50</v>
      </c>
      <c r="B10" s="10">
        <v>25652.933000000001</v>
      </c>
      <c r="C10" s="11">
        <v>22906.569</v>
      </c>
      <c r="D10" s="11">
        <v>22827.151000000002</v>
      </c>
      <c r="E10" s="10">
        <v>23114.398000000001</v>
      </c>
      <c r="F10" s="10"/>
      <c r="G10" s="10"/>
      <c r="H10" s="11">
        <v>71522.891000000003</v>
      </c>
      <c r="I10" s="11">
        <v>61578.905299999999</v>
      </c>
      <c r="J10" s="11">
        <v>61030.23139999999</v>
      </c>
      <c r="K10" s="11">
        <v>62733.117400000003</v>
      </c>
      <c r="L10" s="11"/>
      <c r="M10" s="10"/>
      <c r="N10" s="12">
        <v>2.7880979925375393</v>
      </c>
      <c r="O10" s="13">
        <v>2.6882640215564364</v>
      </c>
      <c r="P10" s="13">
        <v>2.6735807460160044</v>
      </c>
      <c r="Q10" s="13">
        <v>2.7140277414968801</v>
      </c>
      <c r="R10" s="13"/>
      <c r="S10" s="10"/>
    </row>
    <row r="11" spans="1:19" ht="14.1" customHeight="1" x14ac:dyDescent="0.2">
      <c r="A11" s="9" t="s">
        <v>51</v>
      </c>
      <c r="B11" s="10">
        <v>26246.51</v>
      </c>
      <c r="C11" s="11">
        <v>24033.037</v>
      </c>
      <c r="D11" s="11">
        <v>22524.896000000001</v>
      </c>
      <c r="E11" s="10">
        <v>23514.345000000001</v>
      </c>
      <c r="F11" s="10"/>
      <c r="G11" s="10"/>
      <c r="H11" s="11">
        <v>72563.100000000006</v>
      </c>
      <c r="I11" s="11">
        <v>65297.702300000004</v>
      </c>
      <c r="J11" s="11">
        <v>61314.780999999988</v>
      </c>
      <c r="K11" s="11">
        <v>63574.906799999997</v>
      </c>
      <c r="L11" s="11"/>
      <c r="M11" s="10"/>
      <c r="N11" s="12">
        <v>2.7646761417041734</v>
      </c>
      <c r="O11" s="13">
        <v>2.7169975355174629</v>
      </c>
      <c r="P11" s="13">
        <v>2.7220894160843176</v>
      </c>
      <c r="Q11" s="13">
        <v>2.7036647969569212</v>
      </c>
      <c r="R11" s="13"/>
      <c r="S11" s="10"/>
    </row>
    <row r="12" spans="1:19" ht="14.1" customHeight="1" x14ac:dyDescent="0.2">
      <c r="A12" s="9" t="s">
        <v>52</v>
      </c>
      <c r="B12" s="10">
        <v>27235.21</v>
      </c>
      <c r="C12" s="11">
        <v>23533.754000000001</v>
      </c>
      <c r="D12" s="11">
        <v>22813.883000000002</v>
      </c>
      <c r="E12" s="10">
        <v>24116.21</v>
      </c>
      <c r="F12" s="10"/>
      <c r="G12" s="10"/>
      <c r="H12" s="11">
        <v>78865.806900000011</v>
      </c>
      <c r="I12" s="11">
        <v>62619.877900000021</v>
      </c>
      <c r="J12" s="11">
        <v>60011.15535399998</v>
      </c>
      <c r="K12" s="11">
        <v>64174.774100000002</v>
      </c>
      <c r="L12" s="11"/>
      <c r="M12" s="10"/>
      <c r="N12" s="12">
        <v>2.8957297153207193</v>
      </c>
      <c r="O12" s="13">
        <v>2.6608537634922174</v>
      </c>
      <c r="P12" s="13">
        <v>2.6304665169887991</v>
      </c>
      <c r="Q12" s="13">
        <v>2.6610638280227286</v>
      </c>
      <c r="R12" s="13"/>
      <c r="S12" s="10"/>
    </row>
    <row r="13" spans="1:19" ht="14.1" customHeight="1" x14ac:dyDescent="0.2">
      <c r="A13" s="9" t="s">
        <v>53</v>
      </c>
      <c r="B13" s="10">
        <v>27576.460999999999</v>
      </c>
      <c r="C13" s="11">
        <v>23136.370999999999</v>
      </c>
      <c r="D13" s="11">
        <v>21937.612000000001</v>
      </c>
      <c r="E13" s="10">
        <v>23335.308000000001</v>
      </c>
      <c r="F13" s="10"/>
      <c r="G13" s="10"/>
      <c r="H13" s="11">
        <v>77260.384999999995</v>
      </c>
      <c r="I13" s="11">
        <v>62521.412100000001</v>
      </c>
      <c r="J13" s="11">
        <v>60593.062999999995</v>
      </c>
      <c r="K13" s="11">
        <v>62712.743000000002</v>
      </c>
      <c r="L13" s="11"/>
      <c r="M13" s="10"/>
      <c r="N13" s="12">
        <v>2.8016787578362572</v>
      </c>
      <c r="O13" s="13">
        <v>2.7022998593858993</v>
      </c>
      <c r="P13" s="13">
        <v>2.7620628443971018</v>
      </c>
      <c r="Q13" s="13">
        <v>2.6874615496825669</v>
      </c>
      <c r="R13" s="13"/>
      <c r="S13" s="10"/>
    </row>
    <row r="14" spans="1:19" ht="14.1" customHeight="1" x14ac:dyDescent="0.2">
      <c r="A14" s="9" t="s">
        <v>54</v>
      </c>
      <c r="B14" s="10">
        <v>27687.716</v>
      </c>
      <c r="C14" s="11">
        <v>23250.552</v>
      </c>
      <c r="D14" s="11">
        <v>23473.1</v>
      </c>
      <c r="E14" s="10">
        <v>23450.548999999999</v>
      </c>
      <c r="F14" s="10"/>
      <c r="G14" s="10"/>
      <c r="H14" s="11">
        <v>78020.907999999996</v>
      </c>
      <c r="I14" s="11">
        <v>62120.111400000009</v>
      </c>
      <c r="J14" s="11">
        <v>64635.02399999999</v>
      </c>
      <c r="K14" s="11">
        <v>64349.873100000012</v>
      </c>
      <c r="L14" s="11"/>
      <c r="M14" s="10"/>
      <c r="N14" s="12">
        <v>2.8178889150697728</v>
      </c>
      <c r="O14" s="13">
        <v>2.6717693154123827</v>
      </c>
      <c r="P14" s="13">
        <v>2.7535785217972912</v>
      </c>
      <c r="Q14" s="13">
        <v>2.7440668062824463</v>
      </c>
      <c r="R14" s="13"/>
      <c r="S14" s="10"/>
    </row>
    <row r="15" spans="1:19" ht="14.1" customHeight="1" x14ac:dyDescent="0.2">
      <c r="A15" s="9" t="s">
        <v>36</v>
      </c>
      <c r="B15" s="10">
        <v>26635.705999999998</v>
      </c>
      <c r="C15" s="11">
        <v>23070.456999999999</v>
      </c>
      <c r="D15" s="11">
        <v>22981.510999999999</v>
      </c>
      <c r="E15" s="10">
        <v>23423.947</v>
      </c>
      <c r="F15" s="10"/>
      <c r="G15" s="10"/>
      <c r="H15" s="11">
        <v>73953.645999999993</v>
      </c>
      <c r="I15" s="11">
        <v>61469.828999999991</v>
      </c>
      <c r="J15" s="11">
        <v>63168.865700000002</v>
      </c>
      <c r="K15" s="11">
        <v>63121.577500000007</v>
      </c>
      <c r="L15" s="11"/>
      <c r="M15" s="10"/>
      <c r="N15" s="12">
        <v>2.7764852938382787</v>
      </c>
      <c r="O15" s="13">
        <v>2.6644391569703192</v>
      </c>
      <c r="P15" s="13">
        <v>2.7486820035462425</v>
      </c>
      <c r="Q15" s="13">
        <v>2.6947455738351871</v>
      </c>
      <c r="R15" s="13"/>
      <c r="S15" s="10"/>
    </row>
    <row r="16" spans="1:19" ht="14.1" customHeight="1" x14ac:dyDescent="0.2">
      <c r="A16" s="14" t="s">
        <v>37</v>
      </c>
      <c r="B16" s="15">
        <v>27758.675999999999</v>
      </c>
      <c r="C16" s="16">
        <v>24203.981</v>
      </c>
      <c r="D16" s="16">
        <v>23481.09</v>
      </c>
      <c r="E16" s="15">
        <v>23597.826000000001</v>
      </c>
      <c r="F16" s="15"/>
      <c r="G16" s="10"/>
      <c r="H16" s="16">
        <v>77637.5</v>
      </c>
      <c r="I16" s="16">
        <v>63889.959699999999</v>
      </c>
      <c r="J16" s="16">
        <v>64940.7186</v>
      </c>
      <c r="K16" s="16">
        <v>66982.438500000004</v>
      </c>
      <c r="L16" s="16"/>
      <c r="M16" s="10"/>
      <c r="N16" s="17">
        <v>2.7968733090872204</v>
      </c>
      <c r="O16" s="18">
        <v>2.6396467465414055</v>
      </c>
      <c r="P16" s="13">
        <v>2.7656603079328939</v>
      </c>
      <c r="Q16" s="18">
        <v>2.8385003982994026</v>
      </c>
      <c r="R16" s="18"/>
      <c r="S16" s="10"/>
    </row>
    <row r="17" spans="1:20" ht="15" customHeight="1" x14ac:dyDescent="0.2">
      <c r="A17" s="300" t="s">
        <v>224</v>
      </c>
      <c r="B17" s="304">
        <v>311304.17200000002</v>
      </c>
      <c r="C17" s="305">
        <f>SUM(C4:C15)</f>
        <v>251378.84</v>
      </c>
      <c r="D17" s="305">
        <f>SUM(D4:D15)</f>
        <v>250251.24400000001</v>
      </c>
      <c r="E17" s="304">
        <f>SUM(E5:E8)</f>
        <v>86008.026999999987</v>
      </c>
      <c r="F17" s="304">
        <f>SUM(F5:F16)</f>
        <v>92110.981</v>
      </c>
      <c r="G17" s="306">
        <f>((F17/E17)-1)*100</f>
        <v>7.0957958377536157</v>
      </c>
      <c r="H17" s="304">
        <v>862757.15189999994</v>
      </c>
      <c r="I17" s="305">
        <v>674570.41030000011</v>
      </c>
      <c r="J17" s="305">
        <v>677757.30525399989</v>
      </c>
      <c r="K17" s="304">
        <f>SUM(K5:K8)</f>
        <v>225215.18829999998</v>
      </c>
      <c r="L17" s="304">
        <f>SUM(L5:L16)</f>
        <v>250470.13539999997</v>
      </c>
      <c r="M17" s="306">
        <f>((L17/K17)-1)*100</f>
        <v>11.213696238976079</v>
      </c>
      <c r="N17" s="307">
        <v>2.7714281705803798</v>
      </c>
      <c r="O17" s="305">
        <v>2683.4812759100969</v>
      </c>
      <c r="P17" s="308">
        <v>2.7083074370411517</v>
      </c>
      <c r="Q17" s="308">
        <f>K17/E17</f>
        <v>2.6185368523800694</v>
      </c>
      <c r="R17" s="308">
        <f>L17/F17</f>
        <v>2.7192212337853614</v>
      </c>
      <c r="S17" s="306">
        <v>5.9653403202042599</v>
      </c>
      <c r="T17" s="19"/>
    </row>
    <row r="18" spans="1:20" ht="15.95" customHeight="1" x14ac:dyDescent="0.2">
      <c r="A18" s="284" t="s">
        <v>27</v>
      </c>
      <c r="B18" s="295">
        <v>311304.17200000002</v>
      </c>
      <c r="C18" s="296">
        <f>SUM(C5:C16)</f>
        <v>275582.821</v>
      </c>
      <c r="D18" s="296">
        <f>SUM(D5:D16)</f>
        <v>273732.33400000003</v>
      </c>
      <c r="E18" s="295">
        <f>SUM(E5:E16)</f>
        <v>273745.89499999996</v>
      </c>
      <c r="F18" s="295"/>
      <c r="G18" s="297"/>
      <c r="H18" s="295">
        <v>862757.15189999994</v>
      </c>
      <c r="I18" s="296">
        <v>738460.37000000011</v>
      </c>
      <c r="J18" s="296">
        <v>742698.02385399991</v>
      </c>
      <c r="K18" s="295">
        <f>SUM(K5:K16)</f>
        <v>735253.54369999992</v>
      </c>
      <c r="L18" s="295"/>
      <c r="M18" s="297"/>
      <c r="N18" s="298">
        <v>2.7714281705803798</v>
      </c>
      <c r="O18" s="296">
        <v>2679.6313620724568</v>
      </c>
      <c r="P18" s="299">
        <v>2.7132272355300189</v>
      </c>
      <c r="Q18" s="299">
        <v>2.6858979700864558</v>
      </c>
      <c r="R18" s="299"/>
      <c r="S18" s="297"/>
      <c r="T18" s="19"/>
    </row>
    <row r="19" spans="1:20" ht="9" customHeight="1" x14ac:dyDescent="0.2">
      <c r="A19" s="4" t="s">
        <v>75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 x14ac:dyDescent="0.2">
      <c r="A20" s="4" t="s">
        <v>188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 x14ac:dyDescent="0.2">
      <c r="A21" s="160" t="s">
        <v>185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9" customHeight="1" x14ac:dyDescent="0.15">
      <c r="A22" s="195" t="s">
        <v>186</v>
      </c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66" customHeight="1" x14ac:dyDescent="0.2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.0999999999999996" customHeight="1" x14ac:dyDescent="0.2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.1" customHeight="1" x14ac:dyDescent="0.25">
      <c r="A25" s="6" t="s">
        <v>199</v>
      </c>
      <c r="B25" s="8"/>
      <c r="C25" s="8"/>
      <c r="M25" s="19"/>
    </row>
    <row r="26" spans="1:20" ht="12" customHeight="1" x14ac:dyDescent="0.2">
      <c r="A26" s="27" t="s">
        <v>22</v>
      </c>
      <c r="B26" s="8"/>
      <c r="C26" s="8"/>
    </row>
    <row r="27" spans="1:20" ht="3.95" customHeight="1" x14ac:dyDescent="0.2"/>
    <row r="28" spans="1:20" ht="15" customHeight="1" x14ac:dyDescent="0.2">
      <c r="A28" s="282"/>
      <c r="B28" s="346" t="s">
        <v>7</v>
      </c>
      <c r="C28" s="346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46"/>
      <c r="O28" s="346"/>
      <c r="P28" s="346"/>
      <c r="Q28" s="346"/>
      <c r="R28" s="346"/>
      <c r="S28" s="346"/>
    </row>
    <row r="29" spans="1:20" ht="15" customHeight="1" x14ac:dyDescent="0.2">
      <c r="A29" s="283" t="s">
        <v>43</v>
      </c>
      <c r="B29" s="345" t="s">
        <v>8</v>
      </c>
      <c r="C29" s="345"/>
      <c r="D29" s="345"/>
      <c r="E29" s="345"/>
      <c r="F29" s="345"/>
      <c r="G29" s="345"/>
      <c r="H29" s="345" t="s">
        <v>9</v>
      </c>
      <c r="I29" s="345"/>
      <c r="J29" s="345"/>
      <c r="K29" s="345"/>
      <c r="L29" s="345"/>
      <c r="M29" s="345"/>
      <c r="N29" s="365" t="s">
        <v>65</v>
      </c>
      <c r="O29" s="365"/>
      <c r="P29" s="365"/>
      <c r="Q29" s="365"/>
      <c r="R29" s="365"/>
      <c r="S29" s="366"/>
    </row>
    <row r="30" spans="1:20" ht="15" customHeight="1" x14ac:dyDescent="0.2">
      <c r="A30" s="254"/>
      <c r="B30" s="262" t="s">
        <v>72</v>
      </c>
      <c r="C30" s="255" t="s">
        <v>73</v>
      </c>
      <c r="D30" s="255" t="s">
        <v>74</v>
      </c>
      <c r="E30" s="255">
        <v>2024</v>
      </c>
      <c r="F30" s="255" t="s">
        <v>176</v>
      </c>
      <c r="G30" s="255" t="s">
        <v>44</v>
      </c>
      <c r="H30" s="255" t="s">
        <v>72</v>
      </c>
      <c r="I30" s="255" t="s">
        <v>73</v>
      </c>
      <c r="J30" s="255" t="s">
        <v>74</v>
      </c>
      <c r="K30" s="255">
        <v>2024</v>
      </c>
      <c r="L30" s="255" t="s">
        <v>176</v>
      </c>
      <c r="M30" s="255" t="s">
        <v>44</v>
      </c>
      <c r="N30" s="255" t="s">
        <v>72</v>
      </c>
      <c r="O30" s="255" t="s">
        <v>73</v>
      </c>
      <c r="P30" s="255" t="s">
        <v>74</v>
      </c>
      <c r="Q30" s="255">
        <v>2024</v>
      </c>
      <c r="R30" s="255" t="s">
        <v>176</v>
      </c>
      <c r="S30" s="255" t="s">
        <v>44</v>
      </c>
    </row>
    <row r="31" spans="1:20" ht="14.1" customHeight="1" x14ac:dyDescent="0.2">
      <c r="A31" s="9" t="s">
        <v>45</v>
      </c>
      <c r="B31" s="11">
        <v>32850</v>
      </c>
      <c r="C31" s="11">
        <v>12690</v>
      </c>
      <c r="D31" s="11">
        <v>32275</v>
      </c>
      <c r="E31" s="11">
        <v>10190</v>
      </c>
      <c r="F31" s="11">
        <v>6350</v>
      </c>
      <c r="G31" s="10">
        <f>((F31/E31)-1)*100</f>
        <v>-37.684003925417073</v>
      </c>
      <c r="H31" s="11">
        <v>456600</v>
      </c>
      <c r="I31" s="11">
        <v>321980</v>
      </c>
      <c r="J31" s="11">
        <v>336885</v>
      </c>
      <c r="K31" s="11">
        <v>270260</v>
      </c>
      <c r="L31" s="11">
        <v>340590</v>
      </c>
      <c r="M31" s="10">
        <f>((L31/K31)-1)*100</f>
        <v>26.023088877377344</v>
      </c>
      <c r="N31" s="11">
        <v>354945</v>
      </c>
      <c r="O31" s="11">
        <v>327820</v>
      </c>
      <c r="P31" s="11">
        <v>343890</v>
      </c>
      <c r="Q31" s="11">
        <v>258100</v>
      </c>
      <c r="R31" s="11">
        <v>243400</v>
      </c>
      <c r="S31" s="10">
        <f>((R31/Q31)-1)*100</f>
        <v>-5.6954668733049214</v>
      </c>
    </row>
    <row r="32" spans="1:20" ht="14.1" customHeight="1" x14ac:dyDescent="0.2">
      <c r="A32" s="9" t="s">
        <v>46</v>
      </c>
      <c r="B32" s="11">
        <v>31200</v>
      </c>
      <c r="C32" s="11">
        <v>12290</v>
      </c>
      <c r="D32" s="11">
        <v>24910</v>
      </c>
      <c r="E32" s="11">
        <v>2950</v>
      </c>
      <c r="F32" s="11">
        <v>0</v>
      </c>
      <c r="G32" s="10">
        <f>((F32/E32)-1)*100</f>
        <v>-100</v>
      </c>
      <c r="H32" s="11">
        <v>428500</v>
      </c>
      <c r="I32" s="11">
        <v>261420</v>
      </c>
      <c r="J32" s="11">
        <v>312305</v>
      </c>
      <c r="K32" s="11">
        <v>246745</v>
      </c>
      <c r="L32" s="11">
        <v>311130</v>
      </c>
      <c r="M32" s="10">
        <f>((L32/K32)-1)*100</f>
        <v>26.093740501327289</v>
      </c>
      <c r="N32" s="11">
        <v>344502</v>
      </c>
      <c r="O32" s="11">
        <v>317830</v>
      </c>
      <c r="P32" s="11">
        <v>316530</v>
      </c>
      <c r="Q32" s="11">
        <v>218000</v>
      </c>
      <c r="R32" s="11">
        <v>210100</v>
      </c>
      <c r="S32" s="10">
        <f>((R32/Q32)-1)*100</f>
        <v>-3.6238532110091759</v>
      </c>
    </row>
    <row r="33" spans="1:19" ht="14.1" customHeight="1" x14ac:dyDescent="0.2">
      <c r="A33" s="9" t="s">
        <v>47</v>
      </c>
      <c r="B33" s="11">
        <v>7300</v>
      </c>
      <c r="C33" s="11">
        <v>14110</v>
      </c>
      <c r="D33" s="11">
        <v>26098</v>
      </c>
      <c r="E33" s="11">
        <v>0</v>
      </c>
      <c r="F33" s="11">
        <v>0</v>
      </c>
      <c r="G33" s="10">
        <v>0</v>
      </c>
      <c r="H33" s="11">
        <v>477200</v>
      </c>
      <c r="I33" s="11">
        <v>299300</v>
      </c>
      <c r="J33" s="11">
        <v>253620</v>
      </c>
      <c r="K33" s="11">
        <v>266845</v>
      </c>
      <c r="L33" s="11">
        <v>344285</v>
      </c>
      <c r="M33" s="10">
        <f>((L33/K33)-1)*100</f>
        <v>29.020592478779818</v>
      </c>
      <c r="N33" s="11">
        <v>340672</v>
      </c>
      <c r="O33" s="11">
        <v>306650</v>
      </c>
      <c r="P33" s="11">
        <v>293900</v>
      </c>
      <c r="Q33" s="11">
        <v>259000</v>
      </c>
      <c r="R33" s="11">
        <v>231000</v>
      </c>
      <c r="S33" s="10">
        <f>((R33/Q33)-1)*100</f>
        <v>-10.810810810810811</v>
      </c>
    </row>
    <row r="34" spans="1:19" ht="14.1" customHeight="1" x14ac:dyDescent="0.2">
      <c r="A34" s="9" t="s">
        <v>48</v>
      </c>
      <c r="B34" s="11">
        <v>34750</v>
      </c>
      <c r="C34" s="11">
        <v>17300</v>
      </c>
      <c r="D34" s="11">
        <v>27230</v>
      </c>
      <c r="E34" s="11">
        <v>0</v>
      </c>
      <c r="F34" s="11">
        <v>0</v>
      </c>
      <c r="G34" s="10">
        <v>0</v>
      </c>
      <c r="H34" s="11">
        <v>451450</v>
      </c>
      <c r="I34" s="11">
        <v>274030</v>
      </c>
      <c r="J34" s="11">
        <v>255070</v>
      </c>
      <c r="K34" s="11">
        <v>268430</v>
      </c>
      <c r="L34" s="11">
        <v>350870</v>
      </c>
      <c r="M34" s="10">
        <f>((L34/K34)-1)*100</f>
        <v>30.711917445889057</v>
      </c>
      <c r="N34" s="11">
        <v>313234</v>
      </c>
      <c r="O34" s="11">
        <v>315050</v>
      </c>
      <c r="P34" s="11">
        <v>318780</v>
      </c>
      <c r="Q34" s="11">
        <v>267090</v>
      </c>
      <c r="R34" s="11">
        <v>228500</v>
      </c>
      <c r="S34" s="10">
        <f>((R34/Q34)-1)*100</f>
        <v>-14.448313302632076</v>
      </c>
    </row>
    <row r="35" spans="1:19" ht="14.1" customHeight="1" x14ac:dyDescent="0.2">
      <c r="A35" s="9" t="s">
        <v>94</v>
      </c>
      <c r="B35" s="11">
        <v>42300</v>
      </c>
      <c r="C35" s="11">
        <v>22690</v>
      </c>
      <c r="D35" s="11">
        <v>28105</v>
      </c>
      <c r="E35" s="11">
        <v>4040</v>
      </c>
      <c r="F35" s="11"/>
      <c r="G35" s="10"/>
      <c r="H35" s="11">
        <v>507250</v>
      </c>
      <c r="I35" s="11">
        <v>317550</v>
      </c>
      <c r="J35" s="11">
        <v>327399</v>
      </c>
      <c r="K35" s="11">
        <v>293870</v>
      </c>
      <c r="L35" s="11"/>
      <c r="M35" s="10"/>
      <c r="N35" s="11">
        <v>379650</v>
      </c>
      <c r="O35" s="11">
        <v>337400</v>
      </c>
      <c r="P35" s="11">
        <v>383040</v>
      </c>
      <c r="Q35" s="11">
        <v>280800</v>
      </c>
      <c r="R35" s="11"/>
      <c r="S35" s="10"/>
    </row>
    <row r="36" spans="1:19" ht="14.1" customHeight="1" x14ac:dyDescent="0.2">
      <c r="A36" s="9" t="s">
        <v>50</v>
      </c>
      <c r="B36" s="11">
        <v>44500</v>
      </c>
      <c r="C36" s="11">
        <v>24260</v>
      </c>
      <c r="D36" s="11">
        <v>23205</v>
      </c>
      <c r="E36" s="11">
        <v>0</v>
      </c>
      <c r="F36" s="11"/>
      <c r="G36" s="10"/>
      <c r="H36" s="11">
        <v>489570</v>
      </c>
      <c r="I36" s="11">
        <v>329470</v>
      </c>
      <c r="J36" s="11">
        <v>300521</v>
      </c>
      <c r="K36" s="11">
        <v>292190</v>
      </c>
      <c r="L36" s="11"/>
      <c r="M36" s="10"/>
      <c r="N36" s="11">
        <v>326618</v>
      </c>
      <c r="O36" s="11">
        <v>360000</v>
      </c>
      <c r="P36" s="11">
        <v>367040</v>
      </c>
      <c r="Q36" s="11">
        <v>285100</v>
      </c>
      <c r="R36" s="11"/>
      <c r="S36" s="10"/>
    </row>
    <row r="37" spans="1:19" ht="14.1" customHeight="1" x14ac:dyDescent="0.2">
      <c r="A37" s="9" t="s">
        <v>51</v>
      </c>
      <c r="B37" s="11">
        <v>53600</v>
      </c>
      <c r="C37" s="11">
        <v>30520</v>
      </c>
      <c r="D37" s="11">
        <v>31240</v>
      </c>
      <c r="E37" s="11">
        <v>0</v>
      </c>
      <c r="F37" s="11"/>
      <c r="G37" s="10"/>
      <c r="H37" s="11">
        <v>492900</v>
      </c>
      <c r="I37" s="11">
        <v>336820</v>
      </c>
      <c r="J37" s="11">
        <v>317006</v>
      </c>
      <c r="K37" s="11">
        <v>312710</v>
      </c>
      <c r="L37" s="11"/>
      <c r="M37" s="10"/>
      <c r="N37" s="11">
        <v>338235</v>
      </c>
      <c r="O37" s="11">
        <v>355800</v>
      </c>
      <c r="P37" s="11">
        <v>337620</v>
      </c>
      <c r="Q37" s="11">
        <v>285600</v>
      </c>
      <c r="R37" s="11"/>
      <c r="S37" s="10"/>
    </row>
    <row r="38" spans="1:19" ht="14.1" customHeight="1" x14ac:dyDescent="0.2">
      <c r="A38" s="9" t="s">
        <v>52</v>
      </c>
      <c r="B38" s="11">
        <v>58600</v>
      </c>
      <c r="C38" s="11">
        <v>25860</v>
      </c>
      <c r="D38" s="11">
        <v>25670</v>
      </c>
      <c r="E38" s="11">
        <v>7960</v>
      </c>
      <c r="F38" s="11"/>
      <c r="G38" s="10"/>
      <c r="H38" s="11">
        <v>521900</v>
      </c>
      <c r="I38" s="11">
        <v>347220</v>
      </c>
      <c r="J38" s="11">
        <v>325025</v>
      </c>
      <c r="K38" s="11">
        <v>376315</v>
      </c>
      <c r="L38" s="11"/>
      <c r="M38" s="10"/>
      <c r="N38" s="11">
        <v>461950</v>
      </c>
      <c r="O38" s="11">
        <v>365250</v>
      </c>
      <c r="P38" s="11">
        <v>373480</v>
      </c>
      <c r="Q38" s="11">
        <v>192800</v>
      </c>
      <c r="R38" s="11"/>
      <c r="S38" s="10"/>
    </row>
    <row r="39" spans="1:19" ht="14.1" customHeight="1" x14ac:dyDescent="0.2">
      <c r="A39" s="9" t="s">
        <v>53</v>
      </c>
      <c r="B39" s="11">
        <v>62800</v>
      </c>
      <c r="C39" s="11">
        <v>24560</v>
      </c>
      <c r="D39" s="11">
        <v>28563</v>
      </c>
      <c r="E39" s="11">
        <v>2150</v>
      </c>
      <c r="F39" s="11"/>
      <c r="G39" s="10"/>
      <c r="H39" s="11">
        <v>516950</v>
      </c>
      <c r="I39" s="11">
        <v>352270</v>
      </c>
      <c r="J39" s="11">
        <v>320608</v>
      </c>
      <c r="K39" s="11">
        <v>335530</v>
      </c>
      <c r="L39" s="11"/>
      <c r="M39" s="10"/>
      <c r="N39" s="11">
        <v>501800</v>
      </c>
      <c r="O39" s="11">
        <v>335310</v>
      </c>
      <c r="P39" s="11">
        <v>321010</v>
      </c>
      <c r="Q39" s="11">
        <v>260000</v>
      </c>
      <c r="R39" s="11"/>
      <c r="S39" s="10"/>
    </row>
    <row r="40" spans="1:19" ht="14.1" customHeight="1" x14ac:dyDescent="0.2">
      <c r="A40" s="9" t="s">
        <v>54</v>
      </c>
      <c r="B40" s="11">
        <v>57430</v>
      </c>
      <c r="C40" s="11">
        <v>31300</v>
      </c>
      <c r="D40" s="11">
        <v>30945</v>
      </c>
      <c r="E40" s="11">
        <v>0</v>
      </c>
      <c r="F40" s="11"/>
      <c r="G40" s="10"/>
      <c r="H40" s="11">
        <v>513050</v>
      </c>
      <c r="I40" s="11">
        <v>358990</v>
      </c>
      <c r="J40" s="11">
        <v>318600</v>
      </c>
      <c r="K40" s="11">
        <v>322781</v>
      </c>
      <c r="L40" s="11"/>
      <c r="M40" s="10"/>
      <c r="N40" s="11">
        <v>526770</v>
      </c>
      <c r="O40" s="11">
        <v>329410</v>
      </c>
      <c r="P40" s="11">
        <v>343900</v>
      </c>
      <c r="Q40" s="11">
        <v>244600</v>
      </c>
      <c r="R40" s="11"/>
      <c r="S40" s="10"/>
    </row>
    <row r="41" spans="1:19" ht="14.1" customHeight="1" x14ac:dyDescent="0.2">
      <c r="A41" s="9" t="s">
        <v>36</v>
      </c>
      <c r="B41" s="11">
        <v>63300</v>
      </c>
      <c r="C41" s="11">
        <v>27852</v>
      </c>
      <c r="D41" s="11">
        <v>26490</v>
      </c>
      <c r="E41" s="11">
        <v>0</v>
      </c>
      <c r="F41" s="11"/>
      <c r="G41" s="10"/>
      <c r="H41" s="11">
        <v>538450</v>
      </c>
      <c r="I41" s="11">
        <v>355145</v>
      </c>
      <c r="J41" s="11">
        <v>331710</v>
      </c>
      <c r="K41" s="11">
        <v>341178</v>
      </c>
      <c r="L41" s="11"/>
      <c r="M41" s="10"/>
      <c r="N41" s="11">
        <v>568160</v>
      </c>
      <c r="O41" s="11">
        <v>352050</v>
      </c>
      <c r="P41" s="11">
        <v>356900</v>
      </c>
      <c r="Q41" s="11">
        <v>254100</v>
      </c>
      <c r="R41" s="11"/>
      <c r="S41" s="10"/>
    </row>
    <row r="42" spans="1:19" ht="14.1" customHeight="1" x14ac:dyDescent="0.2">
      <c r="A42" s="14" t="s">
        <v>37</v>
      </c>
      <c r="B42" s="16">
        <v>80900</v>
      </c>
      <c r="C42" s="16">
        <v>27852</v>
      </c>
      <c r="D42" s="16">
        <v>28570</v>
      </c>
      <c r="E42" s="16">
        <v>5450</v>
      </c>
      <c r="F42" s="16"/>
      <c r="G42" s="10"/>
      <c r="H42" s="16">
        <v>579760</v>
      </c>
      <c r="I42" s="16">
        <v>358865</v>
      </c>
      <c r="J42" s="16">
        <v>307145</v>
      </c>
      <c r="K42" s="16">
        <v>346500</v>
      </c>
      <c r="L42" s="16"/>
      <c r="M42" s="10"/>
      <c r="N42" s="16">
        <v>555402</v>
      </c>
      <c r="O42" s="16">
        <v>358290</v>
      </c>
      <c r="P42" s="16">
        <v>313500</v>
      </c>
      <c r="Q42" s="16">
        <v>280400</v>
      </c>
      <c r="R42" s="16"/>
      <c r="S42" s="10"/>
    </row>
    <row r="43" spans="1:19" ht="15" customHeight="1" x14ac:dyDescent="0.2">
      <c r="A43" s="300" t="s">
        <v>224</v>
      </c>
      <c r="B43" s="305">
        <v>569530</v>
      </c>
      <c r="C43" s="305">
        <f>SUM(C30:C41)</f>
        <v>243432</v>
      </c>
      <c r="D43" s="305">
        <f>SUM(D30:D41)</f>
        <v>304731</v>
      </c>
      <c r="E43" s="304">
        <f>SUM(E31:E34)</f>
        <v>13140</v>
      </c>
      <c r="F43" s="304">
        <f>SUM(F31:F42)</f>
        <v>6350</v>
      </c>
      <c r="G43" s="306">
        <f>((F43/E43)-1)*100</f>
        <v>-51.674277016742764</v>
      </c>
      <c r="H43" s="304">
        <v>862757.15189999994</v>
      </c>
      <c r="I43" s="305">
        <v>674570.41030000011</v>
      </c>
      <c r="J43" s="305">
        <v>677757.30525399989</v>
      </c>
      <c r="K43" s="304">
        <f>SUM(K31:K34)</f>
        <v>1052280</v>
      </c>
      <c r="L43" s="304">
        <f>SUM(L31:L42)</f>
        <v>1346875</v>
      </c>
      <c r="M43" s="306">
        <f>((L43/K43)-1)*100</f>
        <v>27.995875622457909</v>
      </c>
      <c r="N43" s="305">
        <v>5011938</v>
      </c>
      <c r="O43" s="305">
        <v>3702570</v>
      </c>
      <c r="P43" s="305">
        <v>3756090</v>
      </c>
      <c r="Q43" s="304">
        <f>SUM(Q31:Q34)</f>
        <v>1002190</v>
      </c>
      <c r="R43" s="304">
        <f>SUM(R31:R42)</f>
        <v>913000</v>
      </c>
      <c r="S43" s="306">
        <f>((R43/Q43)-1)*100</f>
        <v>-8.8995100729402647</v>
      </c>
    </row>
    <row r="44" spans="1:19" ht="15.95" customHeight="1" x14ac:dyDescent="0.2">
      <c r="A44" s="284" t="s">
        <v>27</v>
      </c>
      <c r="B44" s="296">
        <v>569530</v>
      </c>
      <c r="C44" s="296">
        <f>SUM(C31:C42)</f>
        <v>271284</v>
      </c>
      <c r="D44" s="296">
        <f>SUM(D31:D42)</f>
        <v>333301</v>
      </c>
      <c r="E44" s="295">
        <f>SUM(E31:E42)</f>
        <v>32740</v>
      </c>
      <c r="F44" s="295"/>
      <c r="G44" s="297"/>
      <c r="H44" s="295">
        <v>862757.15189999994</v>
      </c>
      <c r="I44" s="296">
        <v>738460.37000000011</v>
      </c>
      <c r="J44" s="296">
        <v>742698.02385399991</v>
      </c>
      <c r="K44" s="295">
        <f>SUM(K31:K42)</f>
        <v>3673354</v>
      </c>
      <c r="L44" s="295"/>
      <c r="M44" s="297"/>
      <c r="N44" s="296">
        <v>5011938</v>
      </c>
      <c r="O44" s="296">
        <v>4060860</v>
      </c>
      <c r="P44" s="296">
        <v>4069590</v>
      </c>
      <c r="Q44" s="296">
        <v>3085590</v>
      </c>
      <c r="R44" s="296"/>
      <c r="S44" s="297"/>
    </row>
    <row r="45" spans="1:19" ht="9" customHeight="1" x14ac:dyDescent="0.2">
      <c r="A45" s="4" t="s">
        <v>75</v>
      </c>
      <c r="H45" s="28" t="s">
        <v>68</v>
      </c>
      <c r="I45" s="28"/>
    </row>
    <row r="46" spans="1:19" ht="9" customHeight="1" x14ac:dyDescent="0.2">
      <c r="A46" s="4" t="s">
        <v>187</v>
      </c>
    </row>
    <row r="47" spans="1:19" ht="9" customHeight="1" x14ac:dyDescent="0.2">
      <c r="A47" s="160" t="s">
        <v>185</v>
      </c>
    </row>
    <row r="48" spans="1:19" ht="9" customHeight="1" x14ac:dyDescent="0.15">
      <c r="A48" s="195" t="s">
        <v>186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SZ4352:AWN4352 JD4352 JD11264 SZ11264:CAB11264 CAB4096:CJX4096 B23:B25 B45:B46 B26:B29 B19:S22 B30:S30 C26:S29 B47:S48 C45:S46 C23:S25 B18:D18 B44:D44 B43:D43 B31:D42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Q83"/>
  <sheetViews>
    <sheetView showGridLines="0" zoomScaleNormal="100" workbookViewId="0">
      <selection activeCell="G3" sqref="G3"/>
    </sheetView>
  </sheetViews>
  <sheetFormatPr baseColWidth="10" defaultColWidth="6.33203125" defaultRowHeight="13.35" customHeight="1" x14ac:dyDescent="0.2"/>
  <cols>
    <col min="1" max="1" width="5.109375" style="154" customWidth="1"/>
    <col min="2" max="2" width="13.5546875" style="154" customWidth="1"/>
    <col min="3" max="3" width="2.88671875" style="154" customWidth="1"/>
    <col min="4" max="15" width="5.6640625" style="154" customWidth="1"/>
    <col min="16" max="16" width="6.6640625" style="154" bestFit="1" customWidth="1"/>
    <col min="17" max="16384" width="6.33203125" style="154"/>
  </cols>
  <sheetData>
    <row r="2" spans="1:17" ht="13.35" customHeight="1" x14ac:dyDescent="0.25">
      <c r="A2" s="29" t="s">
        <v>162</v>
      </c>
      <c r="B2" s="187"/>
      <c r="C2" s="187"/>
      <c r="D2" s="187"/>
      <c r="E2" s="187"/>
    </row>
    <row r="3" spans="1:17" ht="12" customHeight="1" x14ac:dyDescent="0.2">
      <c r="A3" s="32" t="s">
        <v>206</v>
      </c>
      <c r="B3" s="188"/>
      <c r="C3" s="188"/>
      <c r="D3" s="188"/>
      <c r="E3" s="188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4" spans="1:17" ht="5.0999999999999996" customHeight="1" x14ac:dyDescent="0.2">
      <c r="A4" s="153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</row>
    <row r="5" spans="1:17" ht="24" customHeight="1" x14ac:dyDescent="0.2">
      <c r="A5" s="252" t="s">
        <v>78</v>
      </c>
      <c r="B5" s="228" t="s">
        <v>79</v>
      </c>
      <c r="C5" s="253" t="s">
        <v>56</v>
      </c>
      <c r="D5" s="253" t="s">
        <v>45</v>
      </c>
      <c r="E5" s="253" t="s">
        <v>46</v>
      </c>
      <c r="F5" s="253" t="s">
        <v>47</v>
      </c>
      <c r="G5" s="253" t="s">
        <v>48</v>
      </c>
      <c r="H5" s="253" t="s">
        <v>49</v>
      </c>
      <c r="I5" s="253" t="s">
        <v>50</v>
      </c>
      <c r="J5" s="253" t="s">
        <v>51</v>
      </c>
      <c r="K5" s="253" t="s">
        <v>52</v>
      </c>
      <c r="L5" s="253" t="s">
        <v>53</v>
      </c>
      <c r="M5" s="253" t="s">
        <v>54</v>
      </c>
      <c r="N5" s="253" t="s">
        <v>36</v>
      </c>
      <c r="O5" s="253" t="s">
        <v>37</v>
      </c>
    </row>
    <row r="6" spans="1:17" ht="2.25" customHeight="1" x14ac:dyDescent="0.25">
      <c r="A6" s="339" t="s">
        <v>80</v>
      </c>
      <c r="B6" s="243"/>
      <c r="C6" s="244"/>
      <c r="D6" s="245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</row>
    <row r="7" spans="1:17" ht="9.75" customHeight="1" x14ac:dyDescent="0.15">
      <c r="A7" s="336"/>
      <c r="B7" s="185" t="s">
        <v>181</v>
      </c>
      <c r="C7" s="246">
        <v>2024</v>
      </c>
      <c r="D7" s="153">
        <v>68537256</v>
      </c>
      <c r="E7" s="153">
        <v>60394901</v>
      </c>
      <c r="F7" s="153">
        <v>67607362</v>
      </c>
      <c r="G7" s="153">
        <v>65671846</v>
      </c>
      <c r="H7" s="153">
        <v>70958335</v>
      </c>
      <c r="I7" s="153">
        <v>68749862</v>
      </c>
      <c r="J7" s="153">
        <v>71922919</v>
      </c>
      <c r="K7" s="153">
        <v>71531847</v>
      </c>
      <c r="L7" s="153">
        <v>69549901</v>
      </c>
      <c r="M7" s="153">
        <v>70527857</v>
      </c>
      <c r="N7" s="153">
        <v>69430106</v>
      </c>
      <c r="O7" s="153">
        <v>71879867</v>
      </c>
      <c r="P7" s="153"/>
      <c r="Q7" s="153"/>
    </row>
    <row r="8" spans="1:17" ht="9.75" customHeight="1" x14ac:dyDescent="0.15">
      <c r="A8" s="336"/>
      <c r="B8" s="185"/>
      <c r="C8" s="246" t="s">
        <v>173</v>
      </c>
      <c r="D8" s="153">
        <v>69265448</v>
      </c>
      <c r="E8" s="153">
        <v>59748328</v>
      </c>
      <c r="F8" s="153">
        <v>67118889</v>
      </c>
      <c r="G8" s="153">
        <v>67351404.603300005</v>
      </c>
      <c r="H8" s="153"/>
      <c r="I8" s="153"/>
      <c r="J8" s="153"/>
      <c r="K8" s="153"/>
      <c r="L8" s="153"/>
      <c r="M8" s="153"/>
      <c r="N8" s="153"/>
      <c r="O8" s="153"/>
      <c r="P8" s="153"/>
    </row>
    <row r="9" spans="1:17" ht="9.75" customHeight="1" x14ac:dyDescent="0.15">
      <c r="A9" s="336"/>
      <c r="B9" s="185" t="s">
        <v>81</v>
      </c>
      <c r="C9" s="246">
        <v>2024</v>
      </c>
      <c r="D9" s="153">
        <v>152747.34135027282</v>
      </c>
      <c r="E9" s="153">
        <v>133442.2649060002</v>
      </c>
      <c r="F9" s="153">
        <v>146185.64207024421</v>
      </c>
      <c r="G9" s="153">
        <v>146782.96902402944</v>
      </c>
      <c r="H9" s="153">
        <v>159167.43631533766</v>
      </c>
      <c r="I9" s="153">
        <v>155098.14956310167</v>
      </c>
      <c r="J9" s="153">
        <v>161227.99773179684</v>
      </c>
      <c r="K9" s="153">
        <v>158745.18923724807</v>
      </c>
      <c r="L9" s="153">
        <v>157099.2405799728</v>
      </c>
      <c r="M9" s="153">
        <v>162143.98190507945</v>
      </c>
      <c r="N9" s="153">
        <v>156803.58154946519</v>
      </c>
      <c r="O9" s="153">
        <v>169793.77334493707</v>
      </c>
    </row>
    <row r="10" spans="1:17" ht="9.75" customHeight="1" x14ac:dyDescent="0.15">
      <c r="A10" s="336"/>
      <c r="B10" s="185"/>
      <c r="C10" s="246" t="s">
        <v>173</v>
      </c>
      <c r="D10" s="153">
        <v>158493.99678845794</v>
      </c>
      <c r="E10" s="153">
        <v>138623.06829812049</v>
      </c>
      <c r="F10" s="153">
        <v>151172.36002220001</v>
      </c>
      <c r="G10" s="153">
        <v>151347.47356132232</v>
      </c>
      <c r="H10" s="153"/>
      <c r="I10" s="153"/>
      <c r="J10" s="153"/>
      <c r="K10" s="153"/>
      <c r="L10" s="153"/>
      <c r="M10" s="153"/>
      <c r="N10" s="153"/>
      <c r="O10" s="153"/>
    </row>
    <row r="11" spans="1:17" ht="9.75" customHeight="1" x14ac:dyDescent="0.15">
      <c r="A11" s="336"/>
      <c r="B11" s="185" t="s">
        <v>182</v>
      </c>
      <c r="C11" s="246" t="s">
        <v>174</v>
      </c>
      <c r="D11" s="227">
        <f>D9/D7*1000</f>
        <v>2.2286760554036893</v>
      </c>
      <c r="E11" s="227">
        <f t="shared" ref="E11:O11" si="0">E9/E7*1000</f>
        <v>2.2094955484073102</v>
      </c>
      <c r="F11" s="227">
        <f t="shared" si="0"/>
        <v>2.1622740149252415</v>
      </c>
      <c r="G11" s="227">
        <f t="shared" si="0"/>
        <v>2.2350973509109133</v>
      </c>
      <c r="H11" s="227">
        <f t="shared" si="0"/>
        <v>2.243111204840667</v>
      </c>
      <c r="I11" s="227">
        <f t="shared" si="0"/>
        <v>2.2559776129165421</v>
      </c>
      <c r="J11" s="227">
        <f t="shared" si="0"/>
        <v>2.2416776178369076</v>
      </c>
      <c r="K11" s="227">
        <f t="shared" si="0"/>
        <v>2.2192239665955791</v>
      </c>
      <c r="L11" s="227">
        <f t="shared" si="0"/>
        <v>2.2587989101519037</v>
      </c>
      <c r="M11" s="227">
        <f t="shared" si="0"/>
        <v>2.2990062196995362</v>
      </c>
      <c r="N11" s="227">
        <f t="shared" si="0"/>
        <v>2.2584378821121947</v>
      </c>
      <c r="O11" s="227">
        <f t="shared" si="0"/>
        <v>2.3621881958259201</v>
      </c>
    </row>
    <row r="12" spans="1:17" ht="9.75" customHeight="1" x14ac:dyDescent="0.15">
      <c r="A12" s="336"/>
      <c r="B12" s="185"/>
      <c r="C12" s="246" t="s">
        <v>173</v>
      </c>
      <c r="D12" s="227">
        <f>D10/D8*1000</f>
        <v>2.2882115306387383</v>
      </c>
      <c r="E12" s="227">
        <f t="shared" ref="E12:G12" si="1">E10/E8*1000</f>
        <v>2.3201162766951486</v>
      </c>
      <c r="F12" s="227">
        <f t="shared" si="1"/>
        <v>2.2523072457620685</v>
      </c>
      <c r="G12" s="227">
        <f t="shared" si="1"/>
        <v>2.2471316589870609</v>
      </c>
      <c r="H12" s="227"/>
      <c r="I12" s="227"/>
      <c r="J12" s="227"/>
      <c r="K12" s="227"/>
      <c r="L12" s="227"/>
      <c r="M12" s="227"/>
      <c r="N12" s="227"/>
      <c r="O12" s="227"/>
    </row>
    <row r="13" spans="1:17" ht="9.75" customHeight="1" x14ac:dyDescent="0.15">
      <c r="A13" s="336"/>
      <c r="B13" s="185" t="s">
        <v>82</v>
      </c>
      <c r="C13" s="246">
        <v>2024</v>
      </c>
      <c r="D13" s="156">
        <v>7.047264070171436</v>
      </c>
      <c r="E13" s="156">
        <v>7.0592965183132748</v>
      </c>
      <c r="F13" s="156">
        <v>7.0956672643347556</v>
      </c>
      <c r="G13" s="156">
        <v>7.0997900230146858</v>
      </c>
      <c r="H13" s="156">
        <v>7.1083450479095962</v>
      </c>
      <c r="I13" s="156">
        <v>7.1141890255911138</v>
      </c>
      <c r="J13" s="156">
        <v>7.1182203021774786</v>
      </c>
      <c r="K13" s="156">
        <v>7.1243556141221678</v>
      </c>
      <c r="L13" s="156">
        <v>7.1330947373584301</v>
      </c>
      <c r="M13" s="156">
        <v>7.1374936371016569</v>
      </c>
      <c r="N13" s="156">
        <v>7.1410089515604831</v>
      </c>
      <c r="O13" s="156">
        <v>7.1466931159245135</v>
      </c>
    </row>
    <row r="14" spans="1:17" ht="9.75" customHeight="1" x14ac:dyDescent="0.15">
      <c r="A14" s="337"/>
      <c r="B14" s="155"/>
      <c r="C14" s="247" t="s">
        <v>173</v>
      </c>
      <c r="D14" s="248">
        <v>7.0863798900229655</v>
      </c>
      <c r="E14" s="248">
        <v>7.1090020484279863</v>
      </c>
      <c r="F14" s="248">
        <v>7.1327010941318898</v>
      </c>
      <c r="G14" s="248">
        <v>7.1425617927601186</v>
      </c>
      <c r="H14" s="249"/>
      <c r="I14" s="249"/>
      <c r="J14" s="249"/>
      <c r="K14" s="249"/>
      <c r="L14" s="249"/>
      <c r="M14" s="249"/>
      <c r="N14" s="249"/>
      <c r="O14" s="249"/>
    </row>
    <row r="15" spans="1:17" ht="3" customHeight="1" x14ac:dyDescent="0.15">
      <c r="A15" s="340" t="s">
        <v>60</v>
      </c>
      <c r="B15" s="185"/>
      <c r="C15" s="246"/>
      <c r="D15" s="250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</row>
    <row r="16" spans="1:17" ht="9.75" customHeight="1" x14ac:dyDescent="0.15">
      <c r="A16" s="341"/>
      <c r="B16" s="185" t="s">
        <v>183</v>
      </c>
      <c r="C16" s="246">
        <v>2024</v>
      </c>
      <c r="D16" s="153">
        <v>28038224</v>
      </c>
      <c r="E16" s="153">
        <v>28143483</v>
      </c>
      <c r="F16" s="153">
        <v>28065283</v>
      </c>
      <c r="G16" s="153">
        <v>28144550</v>
      </c>
      <c r="H16" s="153">
        <v>27757723</v>
      </c>
      <c r="I16" s="153">
        <v>27801664</v>
      </c>
      <c r="J16" s="153">
        <v>27580450</v>
      </c>
      <c r="K16" s="153">
        <v>27600592</v>
      </c>
      <c r="L16" s="153">
        <v>27658463</v>
      </c>
      <c r="M16" s="153">
        <v>27628064</v>
      </c>
      <c r="N16" s="153">
        <v>27448800</v>
      </c>
      <c r="O16" s="153">
        <v>27453431</v>
      </c>
    </row>
    <row r="17" spans="1:15" ht="9.75" customHeight="1" x14ac:dyDescent="0.15">
      <c r="A17" s="341"/>
      <c r="B17" s="185"/>
      <c r="C17" s="246" t="s">
        <v>173</v>
      </c>
      <c r="D17" s="153">
        <v>28379257</v>
      </c>
      <c r="E17" s="153">
        <v>28391987</v>
      </c>
      <c r="F17" s="153">
        <v>28396174</v>
      </c>
      <c r="G17" s="153">
        <v>26838115</v>
      </c>
      <c r="H17" s="153"/>
      <c r="I17" s="153"/>
      <c r="J17" s="153"/>
      <c r="K17" s="153"/>
      <c r="L17" s="153"/>
      <c r="M17" s="153"/>
      <c r="N17" s="153"/>
      <c r="O17" s="153"/>
    </row>
    <row r="18" spans="1:15" ht="9.75" customHeight="1" x14ac:dyDescent="0.15">
      <c r="A18" s="341"/>
      <c r="B18" s="185" t="s">
        <v>85</v>
      </c>
      <c r="C18" s="246">
        <v>2024</v>
      </c>
      <c r="D18" s="153">
        <v>42476.779790499997</v>
      </c>
      <c r="E18" s="153">
        <v>41940.477799999993</v>
      </c>
      <c r="F18" s="153">
        <v>42001.227616050397</v>
      </c>
      <c r="G18" s="153">
        <v>41643.885800000018</v>
      </c>
      <c r="H18" s="153">
        <v>42712.702700000002</v>
      </c>
      <c r="I18" s="153">
        <v>42335.928000000007</v>
      </c>
      <c r="J18" s="153">
        <v>42329.661000000015</v>
      </c>
      <c r="K18" s="153">
        <v>42920.089900000014</v>
      </c>
      <c r="L18" s="153">
        <v>42314.230099999986</v>
      </c>
      <c r="M18" s="153">
        <v>42557.230835317088</v>
      </c>
      <c r="N18" s="153">
        <v>42517.345977196805</v>
      </c>
      <c r="O18" s="153">
        <v>42842.255136072992</v>
      </c>
    </row>
    <row r="19" spans="1:15" ht="9.75" customHeight="1" x14ac:dyDescent="0.15">
      <c r="A19" s="341"/>
      <c r="B19" s="185"/>
      <c r="C19" s="246" t="s">
        <v>173</v>
      </c>
      <c r="D19" s="153">
        <v>42788.088730918724</v>
      </c>
      <c r="E19" s="153">
        <v>42161.670697904119</v>
      </c>
      <c r="F19" s="153">
        <v>42133.105075999993</v>
      </c>
      <c r="G19" s="153">
        <v>41832.224430000017</v>
      </c>
      <c r="H19" s="153"/>
      <c r="I19" s="153"/>
      <c r="J19" s="153"/>
      <c r="K19" s="153"/>
      <c r="L19" s="153"/>
      <c r="M19" s="153"/>
      <c r="N19" s="153"/>
      <c r="O19" s="153"/>
    </row>
    <row r="20" spans="1:15" ht="9.75" customHeight="1" x14ac:dyDescent="0.15">
      <c r="A20" s="341"/>
      <c r="B20" s="185" t="s">
        <v>180</v>
      </c>
      <c r="C20" s="246" t="s">
        <v>174</v>
      </c>
      <c r="D20" s="227">
        <f>D18/D16*1000</f>
        <v>1.51495971322934</v>
      </c>
      <c r="E20" s="227">
        <f t="shared" ref="E20:O20" si="2">E18/E16*1000</f>
        <v>1.4902376440044749</v>
      </c>
      <c r="F20" s="227">
        <f t="shared" si="2"/>
        <v>1.4965545729950558</v>
      </c>
      <c r="G20" s="227">
        <f t="shared" si="2"/>
        <v>1.4796429788360452</v>
      </c>
      <c r="H20" s="227">
        <f t="shared" si="2"/>
        <v>1.5387682447872257</v>
      </c>
      <c r="I20" s="227">
        <f t="shared" si="2"/>
        <v>1.5227839599816761</v>
      </c>
      <c r="J20" s="227">
        <f t="shared" si="2"/>
        <v>1.5347704986684414</v>
      </c>
      <c r="K20" s="227">
        <f t="shared" si="2"/>
        <v>1.5550423664825745</v>
      </c>
      <c r="L20" s="227">
        <f t="shared" si="2"/>
        <v>1.5298836417627397</v>
      </c>
      <c r="M20" s="227">
        <f t="shared" si="2"/>
        <v>1.5403623951108947</v>
      </c>
      <c r="N20" s="227">
        <f t="shared" si="2"/>
        <v>1.5489692072949202</v>
      </c>
      <c r="O20" s="227">
        <f t="shared" si="2"/>
        <v>1.5605428383823134</v>
      </c>
    </row>
    <row r="21" spans="1:15" ht="9.75" customHeight="1" x14ac:dyDescent="0.15">
      <c r="A21" s="341"/>
      <c r="B21" s="185"/>
      <c r="C21" s="246" t="s">
        <v>173</v>
      </c>
      <c r="D21" s="227">
        <f>D19/D17*1000</f>
        <v>1.5077240651831978</v>
      </c>
      <c r="E21" s="227">
        <f t="shared" ref="E21:G21" si="3">E19/E17*1000</f>
        <v>1.4849848549840532</v>
      </c>
      <c r="F21" s="227">
        <f t="shared" si="3"/>
        <v>1.4837599275169955</v>
      </c>
      <c r="G21" s="227">
        <f t="shared" si="3"/>
        <v>1.5586871294798468</v>
      </c>
      <c r="H21" s="227"/>
      <c r="I21" s="227"/>
      <c r="J21" s="227"/>
      <c r="K21" s="227"/>
      <c r="L21" s="227"/>
      <c r="M21" s="227"/>
      <c r="N21" s="227"/>
      <c r="O21" s="227"/>
    </row>
    <row r="22" spans="1:15" ht="9.75" customHeight="1" x14ac:dyDescent="0.15">
      <c r="A22" s="341"/>
      <c r="B22" s="185" t="s">
        <v>86</v>
      </c>
      <c r="C22" s="246">
        <v>2024</v>
      </c>
      <c r="D22" s="156">
        <v>5.1876763263110002</v>
      </c>
      <c r="E22" s="156">
        <v>5.2145462426379998</v>
      </c>
      <c r="F22" s="156">
        <v>5.22934859193</v>
      </c>
      <c r="G22" s="156">
        <v>5.2286922645780001</v>
      </c>
      <c r="H22" s="156">
        <v>5.2314226324100002</v>
      </c>
      <c r="I22" s="156">
        <v>5.2367839668378</v>
      </c>
      <c r="J22" s="156">
        <v>5.2481543466199998</v>
      </c>
      <c r="K22" s="156">
        <v>5.246595571836</v>
      </c>
      <c r="L22" s="156">
        <v>5.2498956316459156</v>
      </c>
      <c r="M22" s="156">
        <v>5.2548663643109998</v>
      </c>
      <c r="N22" s="156">
        <v>5.2656567538812</v>
      </c>
      <c r="O22" s="156">
        <v>5.2646534679748997</v>
      </c>
    </row>
    <row r="23" spans="1:15" ht="9.75" customHeight="1" x14ac:dyDescent="0.15">
      <c r="A23" s="342"/>
      <c r="B23" s="155"/>
      <c r="C23" s="247" t="s">
        <v>173</v>
      </c>
      <c r="D23" s="248">
        <v>5.2594815922890001</v>
      </c>
      <c r="E23" s="248">
        <v>5.2699741545469996</v>
      </c>
      <c r="F23" s="248">
        <v>5.2825263193790004</v>
      </c>
      <c r="G23" s="248">
        <v>5.2852368344570468</v>
      </c>
      <c r="H23" s="248"/>
      <c r="I23" s="248"/>
      <c r="J23" s="248"/>
      <c r="K23" s="248"/>
      <c r="L23" s="248"/>
      <c r="M23" s="248"/>
      <c r="N23" s="248"/>
      <c r="O23" s="248"/>
    </row>
    <row r="24" spans="1:15" ht="3" customHeight="1" x14ac:dyDescent="0.15">
      <c r="A24" s="338" t="s">
        <v>83</v>
      </c>
      <c r="B24" s="185"/>
      <c r="C24" s="246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</row>
    <row r="25" spans="1:15" ht="9.75" customHeight="1" x14ac:dyDescent="0.15">
      <c r="A25" s="336"/>
      <c r="B25" s="185" t="s">
        <v>184</v>
      </c>
      <c r="C25" s="246">
        <v>2024</v>
      </c>
      <c r="D25" s="153">
        <v>106511</v>
      </c>
      <c r="E25" s="153">
        <v>110151</v>
      </c>
      <c r="F25" s="153">
        <v>110756</v>
      </c>
      <c r="G25" s="153">
        <v>118038</v>
      </c>
      <c r="H25" s="153">
        <v>120496</v>
      </c>
      <c r="I25" s="153">
        <v>119641</v>
      </c>
      <c r="J25" s="153">
        <v>120975</v>
      </c>
      <c r="K25" s="153">
        <v>118367</v>
      </c>
      <c r="L25" s="153">
        <v>116917</v>
      </c>
      <c r="M25" s="153">
        <v>110482</v>
      </c>
      <c r="N25" s="153">
        <v>112103</v>
      </c>
      <c r="O25" s="153">
        <v>116162</v>
      </c>
    </row>
    <row r="26" spans="1:15" ht="9.75" customHeight="1" x14ac:dyDescent="0.15">
      <c r="A26" s="336"/>
      <c r="B26" s="185"/>
      <c r="C26" s="246" t="s">
        <v>173</v>
      </c>
      <c r="D26" s="153">
        <v>106585</v>
      </c>
      <c r="E26" s="153">
        <v>111194</v>
      </c>
      <c r="F26" s="153">
        <v>112718</v>
      </c>
      <c r="G26" s="153">
        <v>117197.91176116484</v>
      </c>
      <c r="H26" s="153"/>
      <c r="I26" s="153"/>
      <c r="J26" s="153"/>
      <c r="K26" s="153"/>
      <c r="L26" s="153"/>
      <c r="M26" s="153"/>
      <c r="N26" s="153"/>
      <c r="O26" s="153"/>
    </row>
    <row r="27" spans="1:15" ht="9.75" customHeight="1" x14ac:dyDescent="0.15">
      <c r="A27" s="336"/>
      <c r="B27" s="185" t="s">
        <v>81</v>
      </c>
      <c r="C27" s="246">
        <v>2024</v>
      </c>
      <c r="D27" s="153">
        <v>15737.672869916236</v>
      </c>
      <c r="E27" s="153">
        <v>16190.589701399998</v>
      </c>
      <c r="F27" s="153">
        <v>16431.510506500003</v>
      </c>
      <c r="G27" s="153">
        <v>17309.869231732559</v>
      </c>
      <c r="H27" s="153">
        <v>17798.301723572025</v>
      </c>
      <c r="I27" s="153">
        <v>17784.018169030758</v>
      </c>
      <c r="J27" s="153">
        <v>17931.81302539782</v>
      </c>
      <c r="K27" s="153">
        <v>17540.970899845921</v>
      </c>
      <c r="L27" s="153">
        <v>17094.198691219997</v>
      </c>
      <c r="M27" s="153">
        <v>16285.688734405838</v>
      </c>
      <c r="N27" s="153">
        <v>16679.165915167578</v>
      </c>
      <c r="O27" s="153">
        <v>17206.785521247308</v>
      </c>
    </row>
    <row r="28" spans="1:15" ht="9.75" customHeight="1" x14ac:dyDescent="0.15">
      <c r="A28" s="336"/>
      <c r="B28" s="185"/>
      <c r="C28" s="246" t="s">
        <v>173</v>
      </c>
      <c r="D28" s="153">
        <v>15739.391371987513</v>
      </c>
      <c r="E28" s="153">
        <v>16360.109822888018</v>
      </c>
      <c r="F28" s="153">
        <v>16689.359457821429</v>
      </c>
      <c r="G28" s="153">
        <v>17500.697041235591</v>
      </c>
      <c r="H28" s="153"/>
      <c r="I28" s="153"/>
      <c r="J28" s="153"/>
      <c r="K28" s="153"/>
      <c r="L28" s="153"/>
      <c r="M28" s="153"/>
      <c r="N28" s="153"/>
      <c r="O28" s="153"/>
    </row>
    <row r="29" spans="1:15" ht="9.75" customHeight="1" x14ac:dyDescent="0.15">
      <c r="A29" s="336"/>
      <c r="B29" s="185" t="s">
        <v>182</v>
      </c>
      <c r="C29" s="246" t="s">
        <v>174</v>
      </c>
      <c r="D29" s="250">
        <f>D27/D25*1000</f>
        <v>147.75631502770827</v>
      </c>
      <c r="E29" s="250">
        <f t="shared" ref="E29:O29" si="4">E27/E25*1000</f>
        <v>146.98540822507283</v>
      </c>
      <c r="F29" s="250">
        <f t="shared" si="4"/>
        <v>148.3577459144426</v>
      </c>
      <c r="G29" s="250">
        <f t="shared" si="4"/>
        <v>146.64658187814567</v>
      </c>
      <c r="H29" s="250">
        <f t="shared" si="4"/>
        <v>147.70865193510178</v>
      </c>
      <c r="I29" s="250">
        <f t="shared" si="4"/>
        <v>148.64484724325908</v>
      </c>
      <c r="J29" s="250">
        <f t="shared" si="4"/>
        <v>148.22742736431346</v>
      </c>
      <c r="K29" s="250">
        <f t="shared" si="4"/>
        <v>148.19139540451243</v>
      </c>
      <c r="L29" s="250">
        <f t="shared" si="4"/>
        <v>146.20798251084099</v>
      </c>
      <c r="M29" s="250">
        <f t="shared" si="4"/>
        <v>147.40581030761425</v>
      </c>
      <c r="N29" s="250">
        <f t="shared" si="4"/>
        <v>148.78429582765474</v>
      </c>
      <c r="O29" s="250">
        <f t="shared" si="4"/>
        <v>148.12749023990037</v>
      </c>
    </row>
    <row r="30" spans="1:15" ht="9.75" customHeight="1" x14ac:dyDescent="0.15">
      <c r="A30" s="336"/>
      <c r="B30" s="185"/>
      <c r="C30" s="246" t="s">
        <v>173</v>
      </c>
      <c r="D30" s="250">
        <f>D28/D26*1000</f>
        <v>147.66985384423242</v>
      </c>
      <c r="E30" s="250">
        <f t="shared" ref="E30:G30" si="5">E28/E26*1000</f>
        <v>147.13122850952408</v>
      </c>
      <c r="F30" s="250">
        <f t="shared" si="5"/>
        <v>148.06294875549094</v>
      </c>
      <c r="G30" s="250">
        <f t="shared" si="5"/>
        <v>149.32601424588429</v>
      </c>
      <c r="H30" s="250"/>
      <c r="I30" s="250"/>
      <c r="J30" s="250"/>
      <c r="K30" s="250"/>
      <c r="L30" s="250"/>
      <c r="M30" s="250"/>
      <c r="N30" s="250"/>
      <c r="O30" s="250"/>
    </row>
    <row r="31" spans="1:15" ht="9.75" customHeight="1" x14ac:dyDescent="0.15">
      <c r="A31" s="336"/>
      <c r="B31" s="185" t="s">
        <v>82</v>
      </c>
      <c r="C31" s="246">
        <v>2024</v>
      </c>
      <c r="D31" s="156">
        <v>5.8481597152237388</v>
      </c>
      <c r="E31" s="156">
        <v>5.8567271555058298</v>
      </c>
      <c r="F31" s="156">
        <v>5.8743652194321276</v>
      </c>
      <c r="G31" s="156">
        <v>5.8860760140893182</v>
      </c>
      <c r="H31" s="156">
        <v>5.8989613452142491</v>
      </c>
      <c r="I31" s="156">
        <v>5.9180632043267725</v>
      </c>
      <c r="J31" s="156">
        <v>5.9221803663922552</v>
      </c>
      <c r="K31" s="156">
        <v>5.9365086916487888</v>
      </c>
      <c r="L31" s="156">
        <v>5.9403930105267353</v>
      </c>
      <c r="M31" s="156">
        <v>5.9478978295328631</v>
      </c>
      <c r="N31" s="156">
        <v>5.9461190793842791</v>
      </c>
      <c r="O31" s="156">
        <v>5.9378803116245082</v>
      </c>
    </row>
    <row r="32" spans="1:15" ht="9.75" customHeight="1" x14ac:dyDescent="0.15">
      <c r="A32" s="337"/>
      <c r="B32" s="155"/>
      <c r="C32" s="247" t="s">
        <v>173</v>
      </c>
      <c r="D32" s="248">
        <v>5.974464465568702</v>
      </c>
      <c r="E32" s="248">
        <v>5.9779970659441766</v>
      </c>
      <c r="F32" s="248">
        <v>5.9866367702975039</v>
      </c>
      <c r="G32" s="248">
        <v>5.989411532453965</v>
      </c>
      <c r="H32" s="249"/>
      <c r="I32" s="249"/>
      <c r="J32" s="249"/>
      <c r="K32" s="249"/>
      <c r="L32" s="249"/>
      <c r="M32" s="249"/>
      <c r="N32" s="249"/>
      <c r="O32" s="249"/>
    </row>
    <row r="33" spans="1:16" ht="3" customHeight="1" x14ac:dyDescent="0.15">
      <c r="A33" s="340" t="s">
        <v>92</v>
      </c>
      <c r="B33" s="185"/>
      <c r="C33" s="246"/>
      <c r="D33" s="250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</row>
    <row r="34" spans="1:16" ht="9.75" customHeight="1" x14ac:dyDescent="0.15">
      <c r="A34" s="341"/>
      <c r="B34" s="185" t="s">
        <v>87</v>
      </c>
      <c r="C34" s="246">
        <v>2024</v>
      </c>
      <c r="D34" s="153">
        <v>920503</v>
      </c>
      <c r="E34" s="153">
        <v>955924</v>
      </c>
      <c r="F34" s="153">
        <v>969202</v>
      </c>
      <c r="G34" s="153">
        <v>971817</v>
      </c>
      <c r="H34" s="153">
        <v>970575</v>
      </c>
      <c r="I34" s="153">
        <v>962127</v>
      </c>
      <c r="J34" s="153">
        <v>938081</v>
      </c>
      <c r="K34" s="153">
        <v>921774</v>
      </c>
      <c r="L34" s="153">
        <v>904777</v>
      </c>
      <c r="M34" s="153">
        <v>893612</v>
      </c>
      <c r="N34" s="153">
        <v>896758</v>
      </c>
      <c r="O34" s="153">
        <v>901735</v>
      </c>
    </row>
    <row r="35" spans="1:16" ht="9.75" customHeight="1" x14ac:dyDescent="0.15">
      <c r="A35" s="341"/>
      <c r="B35" s="185"/>
      <c r="C35" s="246" t="s">
        <v>173</v>
      </c>
      <c r="D35" s="153">
        <v>936259</v>
      </c>
      <c r="E35" s="153">
        <v>966501</v>
      </c>
      <c r="F35" s="153">
        <v>980021</v>
      </c>
      <c r="G35" s="153">
        <v>978307.72340101842</v>
      </c>
      <c r="H35" s="153"/>
      <c r="I35" s="153"/>
      <c r="J35" s="153"/>
      <c r="K35" s="153"/>
      <c r="L35" s="153"/>
      <c r="M35" s="153"/>
      <c r="N35" s="153"/>
      <c r="O35" s="153"/>
    </row>
    <row r="36" spans="1:16" ht="9.75" customHeight="1" x14ac:dyDescent="0.15">
      <c r="A36" s="341"/>
      <c r="B36" s="185" t="s">
        <v>88</v>
      </c>
      <c r="C36" s="246">
        <v>2024</v>
      </c>
      <c r="D36" s="153">
        <v>185338.34671928137</v>
      </c>
      <c r="E36" s="153">
        <v>180951.02304001022</v>
      </c>
      <c r="F36" s="153">
        <v>191960.31088971102</v>
      </c>
      <c r="G36" s="153">
        <v>194197.10946517807</v>
      </c>
      <c r="H36" s="153">
        <v>196177.54893245755</v>
      </c>
      <c r="I36" s="153">
        <v>191233.39942091337</v>
      </c>
      <c r="J36" s="153">
        <v>189444.62151941404</v>
      </c>
      <c r="K36" s="153">
        <v>185274.86240357812</v>
      </c>
      <c r="L36" s="153">
        <v>176821.57761315696</v>
      </c>
      <c r="M36" s="153">
        <v>179492.74711552772</v>
      </c>
      <c r="N36" s="153">
        <v>176419.932063499</v>
      </c>
      <c r="O36" s="153">
        <v>181577.49231647202</v>
      </c>
    </row>
    <row r="37" spans="1:16" ht="9.75" customHeight="1" x14ac:dyDescent="0.15">
      <c r="A37" s="341"/>
      <c r="B37" s="185"/>
      <c r="C37" s="246" t="s">
        <v>173</v>
      </c>
      <c r="D37" s="153">
        <v>193323.25773211272</v>
      </c>
      <c r="E37" s="153">
        <v>188479.84173308409</v>
      </c>
      <c r="F37" s="153">
        <v>199795.11386549394</v>
      </c>
      <c r="G37" s="153">
        <v>201304.11265037901</v>
      </c>
      <c r="H37" s="153"/>
      <c r="I37" s="153"/>
      <c r="J37" s="153"/>
      <c r="K37" s="153"/>
      <c r="L37" s="153"/>
      <c r="M37" s="153"/>
      <c r="N37" s="153"/>
      <c r="O37" s="153"/>
    </row>
    <row r="38" spans="1:16" ht="9.75" customHeight="1" x14ac:dyDescent="0.15">
      <c r="A38" s="341"/>
      <c r="B38" s="185" t="s">
        <v>89</v>
      </c>
      <c r="C38" s="246" t="s">
        <v>174</v>
      </c>
      <c r="D38" s="227">
        <f>D36/D34*1000/31</f>
        <v>6.4949884419532262</v>
      </c>
      <c r="E38" s="227">
        <f>E36/E34*1000/29</f>
        <v>6.5273917692782319</v>
      </c>
      <c r="F38" s="227">
        <f t="shared" ref="F38:O38" si="6">F36/F34*1000/31</f>
        <v>6.3890376755480132</v>
      </c>
      <c r="G38" s="227">
        <f>G36/G34*1000/30</f>
        <v>6.660962899571218</v>
      </c>
      <c r="H38" s="227">
        <f t="shared" si="6"/>
        <v>6.5201638514069238</v>
      </c>
      <c r="I38" s="227">
        <f>I36/I34*1000/30</f>
        <v>6.6253692572433573</v>
      </c>
      <c r="J38" s="227">
        <f t="shared" si="6"/>
        <v>6.5144873664501306</v>
      </c>
      <c r="K38" s="227">
        <f t="shared" si="6"/>
        <v>6.4838110693418916</v>
      </c>
      <c r="L38" s="227">
        <f>L36/L34*1000/30</f>
        <v>6.5143704880929025</v>
      </c>
      <c r="M38" s="227">
        <f t="shared" si="6"/>
        <v>6.4794212886912073</v>
      </c>
      <c r="N38" s="227">
        <f>N36/N34*1000/30</f>
        <v>6.5576938283423543</v>
      </c>
      <c r="O38" s="227">
        <f t="shared" si="6"/>
        <v>6.4956317120015061</v>
      </c>
    </row>
    <row r="39" spans="1:16" ht="9.75" customHeight="1" x14ac:dyDescent="0.15">
      <c r="A39" s="341"/>
      <c r="B39" s="185"/>
      <c r="C39" s="246" t="s">
        <v>173</v>
      </c>
      <c r="D39" s="227">
        <f>D37/D35*1000/31</f>
        <v>6.6608001849816478</v>
      </c>
      <c r="E39" s="227">
        <f>E37/E35*1000/28</f>
        <v>6.9647345621357015</v>
      </c>
      <c r="F39" s="227">
        <f t="shared" ref="F39:G39" si="7">F37/F35*1000/31</f>
        <v>6.5763934375696538</v>
      </c>
      <c r="G39" s="227">
        <f t="shared" si="7"/>
        <v>6.6376671653610222</v>
      </c>
      <c r="H39" s="227"/>
      <c r="I39" s="227"/>
      <c r="J39" s="227"/>
      <c r="K39" s="227"/>
      <c r="L39" s="227"/>
      <c r="M39" s="227"/>
      <c r="N39" s="227"/>
      <c r="O39" s="227"/>
    </row>
    <row r="40" spans="1:16" ht="9.75" customHeight="1" x14ac:dyDescent="0.15">
      <c r="A40" s="341"/>
      <c r="B40" s="185" t="s">
        <v>86</v>
      </c>
      <c r="C40" s="246">
        <v>2024</v>
      </c>
      <c r="D40" s="156">
        <v>1.5155973323662</v>
      </c>
      <c r="E40" s="156">
        <v>1.5249921532582</v>
      </c>
      <c r="F40" s="156">
        <v>1.5348758527941362</v>
      </c>
      <c r="G40" s="156">
        <v>1.5418766519789999</v>
      </c>
      <c r="H40" s="156">
        <v>1.54458472452</v>
      </c>
      <c r="I40" s="156">
        <v>1.5442136752579467</v>
      </c>
      <c r="J40" s="156">
        <v>1.543387434634</v>
      </c>
      <c r="K40" s="156">
        <v>1.5414774165675</v>
      </c>
      <c r="L40" s="156">
        <v>1.5413635139985</v>
      </c>
      <c r="M40" s="156">
        <v>1.5437778854384001</v>
      </c>
      <c r="N40" s="156">
        <v>1.5451563959454373</v>
      </c>
      <c r="O40" s="156">
        <v>1.5473297642774</v>
      </c>
    </row>
    <row r="41" spans="1:16" ht="9.75" customHeight="1" x14ac:dyDescent="0.15">
      <c r="A41" s="342"/>
      <c r="B41" s="155"/>
      <c r="C41" s="247" t="s">
        <v>173</v>
      </c>
      <c r="D41" s="248">
        <v>1.54954565223</v>
      </c>
      <c r="E41" s="248">
        <v>1.5557666488964901</v>
      </c>
      <c r="F41" s="248">
        <v>1.5593812184792</v>
      </c>
      <c r="G41" s="248">
        <v>1.5637643282703912</v>
      </c>
      <c r="H41" s="249"/>
      <c r="I41" s="249"/>
      <c r="J41" s="249"/>
      <c r="K41" s="249"/>
      <c r="L41" s="249"/>
      <c r="M41" s="249"/>
      <c r="N41" s="249"/>
      <c r="O41" s="249"/>
      <c r="P41" s="156"/>
    </row>
    <row r="42" spans="1:16" ht="3" customHeight="1" x14ac:dyDescent="0.2">
      <c r="A42" s="338" t="s">
        <v>12</v>
      </c>
      <c r="B42" s="186"/>
      <c r="C42" s="246"/>
      <c r="D42" s="245"/>
      <c r="E42" s="245"/>
      <c r="F42" s="245"/>
      <c r="G42" s="245"/>
      <c r="H42" s="245"/>
      <c r="I42" s="245"/>
      <c r="J42" s="245"/>
      <c r="K42" s="245"/>
      <c r="L42" s="245"/>
      <c r="M42" s="245"/>
      <c r="N42" s="245"/>
      <c r="O42" s="245"/>
      <c r="P42" s="156"/>
    </row>
    <row r="43" spans="1:16" ht="9.75" customHeight="1" x14ac:dyDescent="0.15">
      <c r="A43" s="336"/>
      <c r="B43" s="185" t="s">
        <v>184</v>
      </c>
      <c r="C43" s="246">
        <v>2024</v>
      </c>
      <c r="D43" s="153">
        <v>299512</v>
      </c>
      <c r="E43" s="153">
        <v>302109</v>
      </c>
      <c r="F43" s="153">
        <v>305762</v>
      </c>
      <c r="G43" s="153">
        <v>309416</v>
      </c>
      <c r="H43" s="153">
        <v>321054</v>
      </c>
      <c r="I43" s="153">
        <v>316773</v>
      </c>
      <c r="J43" s="153">
        <v>366117</v>
      </c>
      <c r="K43" s="153">
        <v>357798</v>
      </c>
      <c r="L43" s="153">
        <v>341876</v>
      </c>
      <c r="M43" s="153">
        <v>335995</v>
      </c>
      <c r="N43" s="153">
        <v>345137</v>
      </c>
      <c r="O43" s="153">
        <v>389366</v>
      </c>
      <c r="P43" s="156"/>
    </row>
    <row r="44" spans="1:16" ht="9.75" customHeight="1" x14ac:dyDescent="0.15">
      <c r="A44" s="336"/>
      <c r="B44" s="185"/>
      <c r="C44" s="246" t="s">
        <v>173</v>
      </c>
      <c r="D44" s="153">
        <v>326778</v>
      </c>
      <c r="E44" s="153">
        <v>318677</v>
      </c>
      <c r="F44" s="153">
        <v>323336</v>
      </c>
      <c r="G44" s="153">
        <v>315229.10791594698</v>
      </c>
      <c r="H44" s="153"/>
      <c r="I44" s="153"/>
      <c r="J44" s="153"/>
      <c r="K44" s="153"/>
      <c r="L44" s="153"/>
      <c r="M44" s="153"/>
      <c r="N44" s="153"/>
      <c r="O44" s="153"/>
      <c r="P44" s="156"/>
    </row>
    <row r="45" spans="1:16" ht="9.75" customHeight="1" x14ac:dyDescent="0.15">
      <c r="A45" s="336"/>
      <c r="B45" s="185" t="s">
        <v>81</v>
      </c>
      <c r="C45" s="246">
        <v>2024</v>
      </c>
      <c r="D45" s="153">
        <v>15833.868899118992</v>
      </c>
      <c r="E45" s="153">
        <v>15718.680272215288</v>
      </c>
      <c r="F45" s="153">
        <v>15855.042041666668</v>
      </c>
      <c r="G45" s="153">
        <v>15770.746321551047</v>
      </c>
      <c r="H45" s="153">
        <v>16419.965399897417</v>
      </c>
      <c r="I45" s="153">
        <v>16370.814772738699</v>
      </c>
      <c r="J45" s="153">
        <v>19557.34641300319</v>
      </c>
      <c r="K45" s="153">
        <v>19135.775691484581</v>
      </c>
      <c r="L45" s="153">
        <v>18202.813821956512</v>
      </c>
      <c r="M45" s="153">
        <v>17862.035165417754</v>
      </c>
      <c r="N45" s="153">
        <v>18150.731009749998</v>
      </c>
      <c r="O45" s="153">
        <v>20671.075365749999</v>
      </c>
      <c r="P45" s="156"/>
    </row>
    <row r="46" spans="1:16" ht="9.75" customHeight="1" x14ac:dyDescent="0.15">
      <c r="A46" s="336"/>
      <c r="B46" s="185"/>
      <c r="C46" s="246" t="s">
        <v>173</v>
      </c>
      <c r="D46" s="153">
        <v>16529.927924077219</v>
      </c>
      <c r="E46" s="153">
        <v>16184.007275435273</v>
      </c>
      <c r="F46" s="153">
        <v>16429.815030230631</v>
      </c>
      <c r="G46" s="153">
        <v>16396.330131755691</v>
      </c>
      <c r="H46" s="153"/>
      <c r="I46" s="153"/>
      <c r="J46" s="153"/>
      <c r="K46" s="153"/>
      <c r="L46" s="153"/>
      <c r="M46" s="153"/>
      <c r="N46" s="153"/>
      <c r="O46" s="153"/>
      <c r="P46" s="156"/>
    </row>
    <row r="47" spans="1:16" ht="9.75" customHeight="1" x14ac:dyDescent="0.15">
      <c r="A47" s="336"/>
      <c r="B47" s="185" t="s">
        <v>182</v>
      </c>
      <c r="C47" s="246" t="s">
        <v>174</v>
      </c>
      <c r="D47" s="250">
        <f>D45/D43*1000</f>
        <v>52.865557637486951</v>
      </c>
      <c r="E47" s="250">
        <f t="shared" ref="E47:O47" si="8">E45/E43*1000</f>
        <v>52.029831194089837</v>
      </c>
      <c r="F47" s="250">
        <f t="shared" si="8"/>
        <v>51.854193920979938</v>
      </c>
      <c r="G47" s="250">
        <f t="shared" si="8"/>
        <v>50.969394994282929</v>
      </c>
      <c r="H47" s="250">
        <f t="shared" si="8"/>
        <v>51.143936533721487</v>
      </c>
      <c r="I47" s="250">
        <f t="shared" si="8"/>
        <v>51.679956223348263</v>
      </c>
      <c r="J47" s="250">
        <f t="shared" si="8"/>
        <v>53.418296372479809</v>
      </c>
      <c r="K47" s="250">
        <f t="shared" si="8"/>
        <v>53.482064437153319</v>
      </c>
      <c r="L47" s="250">
        <f t="shared" si="8"/>
        <v>53.24390662683696</v>
      </c>
      <c r="M47" s="250">
        <f t="shared" si="8"/>
        <v>53.161610040083197</v>
      </c>
      <c r="N47" s="250">
        <f t="shared" si="8"/>
        <v>52.589930983203764</v>
      </c>
      <c r="O47" s="250">
        <f t="shared" si="8"/>
        <v>53.089061103820057</v>
      </c>
      <c r="P47" s="156"/>
    </row>
    <row r="48" spans="1:16" ht="9.75" customHeight="1" x14ac:dyDescent="0.15">
      <c r="A48" s="336"/>
      <c r="B48" s="185"/>
      <c r="C48" s="246" t="s">
        <v>173</v>
      </c>
      <c r="D48" s="250">
        <f>D46/D44*1000</f>
        <v>50.5845801249693</v>
      </c>
      <c r="E48" s="250">
        <f t="shared" ref="E48:G48" si="9">E46/E44*1000</f>
        <v>50.784986916016138</v>
      </c>
      <c r="F48" s="250">
        <f t="shared" si="9"/>
        <v>50.813441838306375</v>
      </c>
      <c r="G48" s="250">
        <f t="shared" si="9"/>
        <v>52.01401050859689</v>
      </c>
      <c r="H48" s="250"/>
      <c r="I48" s="250"/>
      <c r="J48" s="250"/>
      <c r="K48" s="250"/>
      <c r="L48" s="250"/>
      <c r="M48" s="250"/>
      <c r="N48" s="250"/>
      <c r="O48" s="250"/>
      <c r="P48" s="156"/>
    </row>
    <row r="49" spans="1:16" ht="9.75" customHeight="1" x14ac:dyDescent="0.15">
      <c r="A49" s="336"/>
      <c r="B49" s="185" t="s">
        <v>82</v>
      </c>
      <c r="C49" s="246">
        <v>2024</v>
      </c>
      <c r="D49" s="156">
        <v>7.2338572059808453</v>
      </c>
      <c r="E49" s="156">
        <v>7.2567083761696995</v>
      </c>
      <c r="F49" s="156">
        <v>7.2801907283067262</v>
      </c>
      <c r="G49" s="156">
        <v>7.3158299224609653</v>
      </c>
      <c r="H49" s="156">
        <v>7.3132370591714899</v>
      </c>
      <c r="I49" s="156">
        <v>7.3255686870552621</v>
      </c>
      <c r="J49" s="156">
        <v>7.3573201208762047</v>
      </c>
      <c r="K49" s="156">
        <v>7.3707817677206533</v>
      </c>
      <c r="L49" s="156">
        <v>7.3707319320542979</v>
      </c>
      <c r="M49" s="156">
        <v>7.3689427584801965</v>
      </c>
      <c r="N49" s="156">
        <v>7.3783627303746737</v>
      </c>
      <c r="O49" s="156">
        <v>7.4218830043333774</v>
      </c>
      <c r="P49" s="156"/>
    </row>
    <row r="50" spans="1:16" ht="9.75" customHeight="1" x14ac:dyDescent="0.15">
      <c r="A50" s="337"/>
      <c r="B50" s="155"/>
      <c r="C50" s="247" t="s">
        <v>173</v>
      </c>
      <c r="D50" s="248">
        <v>7.3586369704303793</v>
      </c>
      <c r="E50" s="248">
        <v>7.3804831193672946</v>
      </c>
      <c r="F50" s="248">
        <v>7.379088225727557</v>
      </c>
      <c r="G50" s="248">
        <v>7.4023794098737898</v>
      </c>
      <c r="H50" s="249"/>
      <c r="I50" s="249"/>
      <c r="J50" s="249"/>
      <c r="K50" s="249"/>
      <c r="L50" s="249"/>
      <c r="M50" s="249"/>
      <c r="N50" s="249"/>
      <c r="O50" s="249"/>
      <c r="P50" s="156"/>
    </row>
    <row r="51" spans="1:16" ht="3" customHeight="1" x14ac:dyDescent="0.15">
      <c r="A51" s="251"/>
      <c r="B51" s="185"/>
      <c r="C51" s="24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</row>
    <row r="52" spans="1:16" ht="9.75" customHeight="1" x14ac:dyDescent="0.15">
      <c r="A52" s="336" t="s">
        <v>93</v>
      </c>
      <c r="B52" s="185" t="s">
        <v>184</v>
      </c>
      <c r="C52" s="246">
        <v>2024</v>
      </c>
      <c r="D52" s="153">
        <v>33129</v>
      </c>
      <c r="E52" s="153">
        <v>37602</v>
      </c>
      <c r="F52" s="153">
        <v>39709</v>
      </c>
      <c r="G52" s="153">
        <v>47687</v>
      </c>
      <c r="H52" s="153">
        <v>47594</v>
      </c>
      <c r="I52" s="153">
        <v>47192</v>
      </c>
      <c r="J52" s="153">
        <v>46573</v>
      </c>
      <c r="K52" s="153">
        <v>42349</v>
      </c>
      <c r="L52" s="153">
        <v>37384</v>
      </c>
      <c r="M52" s="153">
        <v>36471</v>
      </c>
      <c r="N52" s="153">
        <v>34453</v>
      </c>
      <c r="O52" s="153">
        <v>31051</v>
      </c>
      <c r="P52" s="156"/>
    </row>
    <row r="53" spans="1:16" ht="9.75" customHeight="1" x14ac:dyDescent="0.15">
      <c r="A53" s="336"/>
      <c r="B53" s="185"/>
      <c r="C53" s="246" t="s">
        <v>173</v>
      </c>
      <c r="D53" s="153">
        <v>33609</v>
      </c>
      <c r="E53" s="153">
        <v>38507</v>
      </c>
      <c r="F53" s="153">
        <v>40792</v>
      </c>
      <c r="G53" s="153">
        <v>48529</v>
      </c>
      <c r="H53" s="153"/>
      <c r="I53" s="153"/>
      <c r="J53" s="153"/>
      <c r="K53" s="153"/>
      <c r="L53" s="153"/>
      <c r="M53" s="153"/>
      <c r="N53" s="153"/>
      <c r="O53" s="153"/>
      <c r="P53" s="156"/>
    </row>
    <row r="54" spans="1:16" ht="9.75" customHeight="1" x14ac:dyDescent="0.15">
      <c r="A54" s="336"/>
      <c r="B54" s="185" t="s">
        <v>81</v>
      </c>
      <c r="C54" s="246">
        <v>2024</v>
      </c>
      <c r="D54" s="153">
        <v>866.21541908996437</v>
      </c>
      <c r="E54" s="153">
        <v>1006.8880344431384</v>
      </c>
      <c r="F54" s="153">
        <v>1090.5192644145</v>
      </c>
      <c r="G54" s="153">
        <v>1317.8786571870751</v>
      </c>
      <c r="H54" s="153">
        <v>1323.7527702999998</v>
      </c>
      <c r="I54" s="153">
        <v>1306.221393</v>
      </c>
      <c r="J54" s="153">
        <v>1282.0574795000002</v>
      </c>
      <c r="K54" s="153">
        <v>1142.4027747999999</v>
      </c>
      <c r="L54" s="153">
        <v>1004.8583614999999</v>
      </c>
      <c r="M54" s="153">
        <v>951.02005599999995</v>
      </c>
      <c r="N54" s="153">
        <v>903.93899450000004</v>
      </c>
      <c r="O54" s="153">
        <v>813.6931219999999</v>
      </c>
      <c r="P54" s="156"/>
    </row>
    <row r="55" spans="1:16" ht="9.75" customHeight="1" x14ac:dyDescent="0.15">
      <c r="A55" s="336"/>
      <c r="B55" s="185"/>
      <c r="C55" s="246" t="s">
        <v>173</v>
      </c>
      <c r="D55" s="153">
        <v>886.04787772140003</v>
      </c>
      <c r="E55" s="153">
        <v>1031.4842992994922</v>
      </c>
      <c r="F55" s="153">
        <v>1121.878256587077</v>
      </c>
      <c r="G55" s="153">
        <v>1344.2195200000001</v>
      </c>
      <c r="H55" s="153"/>
      <c r="I55" s="153"/>
      <c r="J55" s="153"/>
      <c r="K55" s="153"/>
      <c r="L55" s="153"/>
      <c r="M55" s="153"/>
      <c r="N55" s="153"/>
      <c r="O55" s="153"/>
      <c r="P55" s="156"/>
    </row>
    <row r="56" spans="1:16" ht="9.75" customHeight="1" x14ac:dyDescent="0.15">
      <c r="A56" s="336"/>
      <c r="B56" s="185" t="s">
        <v>182</v>
      </c>
      <c r="C56" s="246" t="s">
        <v>174</v>
      </c>
      <c r="D56" s="250">
        <f>D54/D52*1000</f>
        <v>26.146742101782859</v>
      </c>
      <c r="E56" s="250">
        <f t="shared" ref="E56:O56" si="10">E54/E52*1000</f>
        <v>26.777512750469082</v>
      </c>
      <c r="F56" s="250">
        <f t="shared" si="10"/>
        <v>27.46277328601828</v>
      </c>
      <c r="G56" s="250">
        <f t="shared" si="10"/>
        <v>27.636015207227864</v>
      </c>
      <c r="H56" s="250">
        <f t="shared" si="10"/>
        <v>27.813438044711514</v>
      </c>
      <c r="I56" s="250">
        <f t="shared" si="10"/>
        <v>27.678873389557552</v>
      </c>
      <c r="J56" s="250">
        <f t="shared" si="10"/>
        <v>27.527912728404875</v>
      </c>
      <c r="K56" s="250">
        <f t="shared" si="10"/>
        <v>26.97590910765307</v>
      </c>
      <c r="L56" s="250">
        <f t="shared" si="10"/>
        <v>26.879369823988871</v>
      </c>
      <c r="M56" s="250">
        <f t="shared" si="10"/>
        <v>26.076061967042303</v>
      </c>
      <c r="N56" s="250">
        <f t="shared" si="10"/>
        <v>26.236873262125215</v>
      </c>
      <c r="O56" s="250">
        <f t="shared" si="10"/>
        <v>26.205053685871626</v>
      </c>
      <c r="P56" s="156"/>
    </row>
    <row r="57" spans="1:16" ht="9.75" customHeight="1" x14ac:dyDescent="0.15">
      <c r="A57" s="336"/>
      <c r="B57" s="185"/>
      <c r="C57" s="246" t="s">
        <v>173</v>
      </c>
      <c r="D57" s="250">
        <f>D55/D53*1000</f>
        <v>26.363410923306258</v>
      </c>
      <c r="E57" s="250">
        <f t="shared" ref="E57:G57" si="11">E55/E53*1000</f>
        <v>26.786929630963002</v>
      </c>
      <c r="F57" s="250">
        <f t="shared" si="11"/>
        <v>27.502408721981684</v>
      </c>
      <c r="G57" s="250">
        <f t="shared" si="11"/>
        <v>27.699303921366607</v>
      </c>
      <c r="H57" s="250"/>
      <c r="I57" s="250"/>
      <c r="J57" s="250"/>
      <c r="K57" s="250"/>
      <c r="L57" s="250"/>
      <c r="M57" s="250"/>
      <c r="N57" s="250"/>
      <c r="O57" s="250"/>
      <c r="P57" s="156"/>
    </row>
    <row r="58" spans="1:16" ht="9.75" customHeight="1" x14ac:dyDescent="0.15">
      <c r="A58" s="336"/>
      <c r="B58" s="185" t="s">
        <v>82</v>
      </c>
      <c r="C58" s="246">
        <v>2024</v>
      </c>
      <c r="D58" s="156">
        <v>4.6927148753963372</v>
      </c>
      <c r="E58" s="156">
        <v>4.7484532313498002</v>
      </c>
      <c r="F58" s="156">
        <v>4.777757535479485</v>
      </c>
      <c r="G58" s="156">
        <v>4.8224617331691002</v>
      </c>
      <c r="H58" s="156">
        <v>4.8944984471788002</v>
      </c>
      <c r="I58" s="156">
        <v>4.8672173547239996</v>
      </c>
      <c r="J58" s="156">
        <v>4.8695714235379999</v>
      </c>
      <c r="K58" s="156">
        <v>4.8615288836559998</v>
      </c>
      <c r="L58" s="156">
        <v>4.7967137272347999</v>
      </c>
      <c r="M58" s="156">
        <v>4.7797468611618328</v>
      </c>
      <c r="N58" s="156">
        <v>4.7741185864110003</v>
      </c>
      <c r="O58" s="156">
        <v>4.7286639627770004</v>
      </c>
      <c r="P58" s="156"/>
    </row>
    <row r="59" spans="1:16" ht="9.75" customHeight="1" x14ac:dyDescent="0.15">
      <c r="A59" s="337"/>
      <c r="B59" s="155"/>
      <c r="C59" s="247" t="s">
        <v>173</v>
      </c>
      <c r="D59" s="248">
        <v>4.7681386969000004</v>
      </c>
      <c r="E59" s="248">
        <v>4.81581676326</v>
      </c>
      <c r="F59" s="248">
        <v>4.8524483877910001</v>
      </c>
      <c r="G59" s="248">
        <v>4.8758922849773825</v>
      </c>
      <c r="H59" s="249"/>
      <c r="I59" s="249"/>
      <c r="J59" s="249"/>
      <c r="K59" s="249"/>
      <c r="L59" s="249"/>
      <c r="M59" s="249"/>
      <c r="N59" s="249"/>
      <c r="O59" s="249"/>
      <c r="P59" s="156"/>
    </row>
    <row r="60" spans="1:16" ht="3" customHeight="1" x14ac:dyDescent="0.15">
      <c r="A60" s="338" t="s">
        <v>11</v>
      </c>
      <c r="B60" s="185"/>
      <c r="C60" s="246"/>
      <c r="D60" s="250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6"/>
    </row>
    <row r="61" spans="1:16" ht="9.75" customHeight="1" x14ac:dyDescent="0.15">
      <c r="A61" s="336"/>
      <c r="B61" s="185" t="s">
        <v>184</v>
      </c>
      <c r="C61" s="246">
        <v>2024</v>
      </c>
      <c r="D61" s="153">
        <v>190114</v>
      </c>
      <c r="E61" s="153">
        <v>198555</v>
      </c>
      <c r="F61" s="153">
        <v>207459</v>
      </c>
      <c r="G61" s="153">
        <v>227075</v>
      </c>
      <c r="H61" s="153">
        <v>234908</v>
      </c>
      <c r="I61" s="153">
        <v>234612</v>
      </c>
      <c r="J61" s="153">
        <v>235301</v>
      </c>
      <c r="K61" s="153">
        <v>229883</v>
      </c>
      <c r="L61" s="153">
        <v>219063</v>
      </c>
      <c r="M61" s="153">
        <v>207740</v>
      </c>
      <c r="N61" s="153">
        <v>199418</v>
      </c>
      <c r="O61" s="153">
        <v>204608</v>
      </c>
      <c r="P61" s="156"/>
    </row>
    <row r="62" spans="1:16" ht="9.75" customHeight="1" x14ac:dyDescent="0.15">
      <c r="A62" s="336"/>
      <c r="B62" s="185"/>
      <c r="C62" s="246" t="s">
        <v>173</v>
      </c>
      <c r="D62" s="153">
        <v>188957</v>
      </c>
      <c r="E62" s="153">
        <v>199727</v>
      </c>
      <c r="F62" s="153">
        <v>207868</v>
      </c>
      <c r="G62" s="153">
        <v>227616.06989026529</v>
      </c>
      <c r="H62" s="153"/>
      <c r="I62" s="153"/>
      <c r="J62" s="153"/>
      <c r="K62" s="153"/>
      <c r="L62" s="153"/>
      <c r="M62" s="153"/>
      <c r="N62" s="153"/>
      <c r="O62" s="153"/>
      <c r="P62" s="156"/>
    </row>
    <row r="63" spans="1:16" ht="9.75" customHeight="1" x14ac:dyDescent="0.15">
      <c r="A63" s="336"/>
      <c r="B63" s="185" t="s">
        <v>81</v>
      </c>
      <c r="C63" s="246">
        <v>2024</v>
      </c>
      <c r="D63" s="153">
        <v>2424.1655965229224</v>
      </c>
      <c r="E63" s="153">
        <v>2569.3588666394812</v>
      </c>
      <c r="F63" s="153">
        <v>2704.8904000000002</v>
      </c>
      <c r="G63" s="153">
        <v>3017.1671014176286</v>
      </c>
      <c r="H63" s="153">
        <v>3114.5689690545778</v>
      </c>
      <c r="I63" s="153">
        <v>3140.32208614</v>
      </c>
      <c r="J63" s="153">
        <v>3083.0530237991998</v>
      </c>
      <c r="K63" s="153">
        <v>2982.5771789300779</v>
      </c>
      <c r="L63" s="153">
        <v>2779.3159639999999</v>
      </c>
      <c r="M63" s="153">
        <v>2631.687950031187</v>
      </c>
      <c r="N63" s="153">
        <v>2549.7692919999995</v>
      </c>
      <c r="O63" s="153">
        <v>2628.4761979999994</v>
      </c>
      <c r="P63" s="156"/>
    </row>
    <row r="64" spans="1:16" ht="9.75" customHeight="1" x14ac:dyDescent="0.15">
      <c r="A64" s="336"/>
      <c r="B64" s="185"/>
      <c r="C64" s="246" t="s">
        <v>173</v>
      </c>
      <c r="D64" s="153">
        <v>2446.2827517465948</v>
      </c>
      <c r="E64" s="153">
        <v>2547.6739365819503</v>
      </c>
      <c r="F64" s="153">
        <v>2705.5555112000002</v>
      </c>
      <c r="G64" s="153">
        <v>3023.3082601190781</v>
      </c>
      <c r="H64" s="153"/>
      <c r="I64" s="153"/>
      <c r="J64" s="153"/>
      <c r="K64" s="153"/>
      <c r="L64" s="153"/>
      <c r="M64" s="153"/>
      <c r="N64" s="153"/>
      <c r="O64" s="153"/>
      <c r="P64" s="156"/>
    </row>
    <row r="65" spans="1:16" ht="9.75" customHeight="1" x14ac:dyDescent="0.15">
      <c r="A65" s="336"/>
      <c r="B65" s="185" t="s">
        <v>182</v>
      </c>
      <c r="C65" s="246" t="s">
        <v>174</v>
      </c>
      <c r="D65" s="250">
        <f>D63/D61*1000</f>
        <v>12.751115628112197</v>
      </c>
      <c r="E65" s="250">
        <f t="shared" ref="E65:O65" si="12">E63/E61*1000</f>
        <v>12.940287913371515</v>
      </c>
      <c r="F65" s="250">
        <f t="shared" si="12"/>
        <v>13.038192606731934</v>
      </c>
      <c r="G65" s="250">
        <f t="shared" si="12"/>
        <v>13.287095018904013</v>
      </c>
      <c r="H65" s="250">
        <f t="shared" si="12"/>
        <v>13.258675605150007</v>
      </c>
      <c r="I65" s="250">
        <f t="shared" si="12"/>
        <v>13.385172481117761</v>
      </c>
      <c r="J65" s="250">
        <f t="shared" si="12"/>
        <v>13.102592100327664</v>
      </c>
      <c r="K65" s="250">
        <f t="shared" si="12"/>
        <v>12.974326848571133</v>
      </c>
      <c r="L65" s="250">
        <f t="shared" si="12"/>
        <v>12.687290706326491</v>
      </c>
      <c r="M65" s="250">
        <f t="shared" si="12"/>
        <v>12.668181140036522</v>
      </c>
      <c r="N65" s="250">
        <f t="shared" si="12"/>
        <v>12.78605387678143</v>
      </c>
      <c r="O65" s="250">
        <f t="shared" si="12"/>
        <v>12.84639993548639</v>
      </c>
      <c r="P65" s="156"/>
    </row>
    <row r="66" spans="1:16" ht="9.75" customHeight="1" x14ac:dyDescent="0.15">
      <c r="A66" s="336"/>
      <c r="B66" s="185"/>
      <c r="C66" s="246" t="s">
        <v>173</v>
      </c>
      <c r="D66" s="250">
        <f>D64/D62*1000</f>
        <v>12.946240423729181</v>
      </c>
      <c r="E66" s="250">
        <f t="shared" ref="E66:G66" si="13">E64/E62*1000</f>
        <v>12.755781324417582</v>
      </c>
      <c r="F66" s="250">
        <f t="shared" si="13"/>
        <v>13.015738407066024</v>
      </c>
      <c r="G66" s="250">
        <f t="shared" si="13"/>
        <v>13.28249038645043</v>
      </c>
      <c r="H66" s="250"/>
      <c r="I66" s="250"/>
      <c r="J66" s="250"/>
      <c r="K66" s="250"/>
      <c r="L66" s="250"/>
      <c r="M66" s="250"/>
      <c r="N66" s="250"/>
      <c r="O66" s="250"/>
      <c r="P66" s="156"/>
    </row>
    <row r="67" spans="1:16" ht="9.75" customHeight="1" x14ac:dyDescent="0.15">
      <c r="A67" s="336"/>
      <c r="B67" s="185" t="s">
        <v>82</v>
      </c>
      <c r="C67" s="246">
        <v>2024</v>
      </c>
      <c r="D67" s="156">
        <v>5.6139834374496296</v>
      </c>
      <c r="E67" s="156">
        <v>5.6315969984990781</v>
      </c>
      <c r="F67" s="156">
        <v>5.6392052160117077</v>
      </c>
      <c r="G67" s="156">
        <v>5.6611118579730269</v>
      </c>
      <c r="H67" s="156">
        <v>5.6656117593980646</v>
      </c>
      <c r="I67" s="156">
        <v>5.6716040774045737</v>
      </c>
      <c r="J67" s="156">
        <v>5.6761354002956121</v>
      </c>
      <c r="K67" s="156">
        <v>5.683095875735205</v>
      </c>
      <c r="L67" s="156">
        <v>5.6766654869903093</v>
      </c>
      <c r="M67" s="156">
        <v>5.6703626179542619</v>
      </c>
      <c r="N67" s="156">
        <v>5.6678177422257559</v>
      </c>
      <c r="O67" s="156">
        <v>5.6711047480917678</v>
      </c>
      <c r="P67" s="156"/>
    </row>
    <row r="68" spans="1:16" ht="9.75" customHeight="1" x14ac:dyDescent="0.15">
      <c r="A68" s="337"/>
      <c r="B68" s="155"/>
      <c r="C68" s="247" t="s">
        <v>173</v>
      </c>
      <c r="D68" s="248">
        <v>5.695001711560737</v>
      </c>
      <c r="E68" s="248">
        <v>5.7080689770533386</v>
      </c>
      <c r="F68" s="248">
        <v>5.7186945209028686</v>
      </c>
      <c r="G68" s="248">
        <v>5.7410471417372797</v>
      </c>
      <c r="H68" s="249"/>
      <c r="I68" s="249"/>
      <c r="J68" s="249"/>
      <c r="K68" s="249"/>
      <c r="L68" s="249"/>
      <c r="M68" s="249"/>
      <c r="N68" s="249"/>
      <c r="O68" s="249"/>
      <c r="P68" s="156"/>
    </row>
    <row r="69" spans="1:16" ht="3" customHeight="1" x14ac:dyDescent="0.15">
      <c r="A69" s="338" t="s">
        <v>84</v>
      </c>
      <c r="B69" s="185"/>
      <c r="C69" s="246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6"/>
    </row>
    <row r="70" spans="1:16" ht="9.75" customHeight="1" x14ac:dyDescent="0.15">
      <c r="A70" s="336"/>
      <c r="B70" s="185" t="s">
        <v>184</v>
      </c>
      <c r="C70" s="246">
        <v>2024</v>
      </c>
      <c r="D70" s="153">
        <v>30850</v>
      </c>
      <c r="E70" s="153">
        <v>31462</v>
      </c>
      <c r="F70" s="153">
        <v>32887</v>
      </c>
      <c r="G70" s="153">
        <v>32904</v>
      </c>
      <c r="H70" s="153">
        <v>34109</v>
      </c>
      <c r="I70" s="153">
        <v>35068</v>
      </c>
      <c r="J70" s="153">
        <v>35238</v>
      </c>
      <c r="K70" s="153">
        <v>34077</v>
      </c>
      <c r="L70" s="153">
        <v>31101</v>
      </c>
      <c r="M70" s="153">
        <v>30335</v>
      </c>
      <c r="N70" s="153">
        <v>31572</v>
      </c>
      <c r="O70" s="153">
        <v>33229</v>
      </c>
      <c r="P70" s="156"/>
    </row>
    <row r="71" spans="1:16" ht="9.75" customHeight="1" x14ac:dyDescent="0.15">
      <c r="A71" s="336"/>
      <c r="B71" s="185"/>
      <c r="C71" s="246" t="s">
        <v>173</v>
      </c>
      <c r="D71" s="153">
        <v>30989</v>
      </c>
      <c r="E71" s="153">
        <v>31384</v>
      </c>
      <c r="F71" s="153">
        <v>32964</v>
      </c>
      <c r="G71" s="153">
        <v>32620.174834096699</v>
      </c>
      <c r="H71" s="153"/>
      <c r="I71" s="153"/>
      <c r="J71" s="153"/>
      <c r="K71" s="153"/>
      <c r="L71" s="153"/>
      <c r="M71" s="153"/>
      <c r="N71" s="153"/>
      <c r="O71" s="153"/>
      <c r="P71" s="156"/>
    </row>
    <row r="72" spans="1:16" ht="9.75" customHeight="1" x14ac:dyDescent="0.15">
      <c r="A72" s="336"/>
      <c r="B72" s="185" t="s">
        <v>81</v>
      </c>
      <c r="C72" s="246">
        <v>2024</v>
      </c>
      <c r="D72" s="153">
        <v>383.94363412554998</v>
      </c>
      <c r="E72" s="153">
        <v>390.0634386210171</v>
      </c>
      <c r="F72" s="153">
        <v>415.99585266666662</v>
      </c>
      <c r="G72" s="153">
        <v>423.27949965512278</v>
      </c>
      <c r="H72" s="153">
        <v>438.97931251323968</v>
      </c>
      <c r="I72" s="153">
        <v>454.08653425</v>
      </c>
      <c r="J72" s="153">
        <v>452.71225149697113</v>
      </c>
      <c r="K72" s="153">
        <v>428.14652057291823</v>
      </c>
      <c r="L72" s="153">
        <v>389.95810799999992</v>
      </c>
      <c r="M72" s="153">
        <v>373.78544804828363</v>
      </c>
      <c r="N72" s="153">
        <v>384.77718100000004</v>
      </c>
      <c r="O72" s="153">
        <v>416.21496800000011</v>
      </c>
      <c r="P72" s="156"/>
    </row>
    <row r="73" spans="1:16" ht="9.75" customHeight="1" x14ac:dyDescent="0.15">
      <c r="A73" s="336"/>
      <c r="B73" s="185"/>
      <c r="C73" s="246" t="s">
        <v>173</v>
      </c>
      <c r="D73" s="153">
        <v>386.52187342643793</v>
      </c>
      <c r="E73" s="153">
        <v>392.29616439317709</v>
      </c>
      <c r="F73" s="153">
        <v>419.24138000000005</v>
      </c>
      <c r="G73" s="153">
        <v>424.24618596047958</v>
      </c>
      <c r="H73" s="153"/>
      <c r="I73" s="153"/>
      <c r="J73" s="153"/>
      <c r="K73" s="153"/>
      <c r="L73" s="153"/>
      <c r="M73" s="153"/>
      <c r="N73" s="153"/>
      <c r="O73" s="153"/>
      <c r="P73" s="156"/>
    </row>
    <row r="74" spans="1:16" ht="9.75" customHeight="1" x14ac:dyDescent="0.15">
      <c r="A74" s="336"/>
      <c r="B74" s="185" t="s">
        <v>182</v>
      </c>
      <c r="C74" s="246" t="s">
        <v>174</v>
      </c>
      <c r="D74" s="250">
        <f>D72/D70*1000</f>
        <v>12.445498675058346</v>
      </c>
      <c r="E74" s="250">
        <f t="shared" ref="E74:O74" si="14">E72/E70*1000</f>
        <v>12.397922529432874</v>
      </c>
      <c r="F74" s="250">
        <f t="shared" si="14"/>
        <v>12.649249024437212</v>
      </c>
      <c r="G74" s="250">
        <f t="shared" si="14"/>
        <v>12.864074266202371</v>
      </c>
      <c r="H74" s="250">
        <f t="shared" si="14"/>
        <v>12.869896875113303</v>
      </c>
      <c r="I74" s="250">
        <f t="shared" si="14"/>
        <v>12.948743419927</v>
      </c>
      <c r="J74" s="250">
        <f t="shared" si="14"/>
        <v>12.847274291871592</v>
      </c>
      <c r="K74" s="250">
        <f t="shared" si="14"/>
        <v>12.564090752499288</v>
      </c>
      <c r="L74" s="250">
        <f t="shared" si="14"/>
        <v>12.538442751036941</v>
      </c>
      <c r="M74" s="250">
        <f t="shared" si="14"/>
        <v>12.321920159824744</v>
      </c>
      <c r="N74" s="250">
        <f t="shared" si="14"/>
        <v>12.187291935892564</v>
      </c>
      <c r="O74" s="250">
        <f t="shared" si="14"/>
        <v>12.525654338078187</v>
      </c>
      <c r="P74" s="156"/>
    </row>
    <row r="75" spans="1:16" ht="9.75" customHeight="1" x14ac:dyDescent="0.15">
      <c r="A75" s="336"/>
      <c r="B75" s="185"/>
      <c r="C75" s="246" t="s">
        <v>173</v>
      </c>
      <c r="D75" s="250">
        <f>D73/D71*1000</f>
        <v>12.472873388184128</v>
      </c>
      <c r="E75" s="250">
        <f t="shared" ref="E75:G75" si="15">E73/E71*1000</f>
        <v>12.499877784641125</v>
      </c>
      <c r="F75" s="250">
        <f t="shared" si="15"/>
        <v>12.718158597257615</v>
      </c>
      <c r="G75" s="250">
        <f t="shared" si="15"/>
        <v>13.005638017520074</v>
      </c>
      <c r="H75" s="250"/>
      <c r="I75" s="250"/>
      <c r="J75" s="250"/>
      <c r="K75" s="250"/>
      <c r="L75" s="250"/>
      <c r="M75" s="250"/>
      <c r="N75" s="250"/>
      <c r="O75" s="250"/>
      <c r="P75" s="156"/>
    </row>
    <row r="76" spans="1:16" ht="9.75" customHeight="1" x14ac:dyDescent="0.15">
      <c r="A76" s="336"/>
      <c r="B76" s="185" t="s">
        <v>82</v>
      </c>
      <c r="C76" s="246">
        <v>2024</v>
      </c>
      <c r="D76" s="156">
        <v>4.7985611965099997</v>
      </c>
      <c r="E76" s="156">
        <v>4.8256759594699998</v>
      </c>
      <c r="F76" s="156">
        <v>4.8199266363551381</v>
      </c>
      <c r="G76" s="156">
        <v>4.8246233648933003</v>
      </c>
      <c r="H76" s="156">
        <v>4.8159515197315983</v>
      </c>
      <c r="I76" s="156">
        <v>4.836617314693</v>
      </c>
      <c r="J76" s="156">
        <v>4.8347163644868001</v>
      </c>
      <c r="K76" s="156">
        <v>4.8461631527242535</v>
      </c>
      <c r="L76" s="156">
        <v>4.8569563681779</v>
      </c>
      <c r="M76" s="156">
        <v>4.8554791328681999</v>
      </c>
      <c r="N76" s="156">
        <v>4.8572877623492996</v>
      </c>
      <c r="O76" s="156">
        <v>4.8612843828686998</v>
      </c>
      <c r="P76" s="156"/>
    </row>
    <row r="77" spans="1:16" ht="9.75" customHeight="1" x14ac:dyDescent="0.15">
      <c r="A77" s="337"/>
      <c r="B77" s="155"/>
      <c r="C77" s="247" t="s">
        <v>173</v>
      </c>
      <c r="D77" s="248">
        <v>4.8676294129636002</v>
      </c>
      <c r="E77" s="248">
        <v>4.8871648822213176</v>
      </c>
      <c r="F77" s="248">
        <v>4.8797229746977724</v>
      </c>
      <c r="G77" s="248">
        <v>4.8870279053044037</v>
      </c>
      <c r="H77" s="249"/>
      <c r="I77" s="249"/>
      <c r="J77" s="249"/>
      <c r="K77" s="249"/>
      <c r="L77" s="249"/>
      <c r="M77" s="249"/>
      <c r="N77" s="249"/>
      <c r="O77" s="249"/>
      <c r="P77" s="156"/>
    </row>
    <row r="78" spans="1:16" ht="9" customHeight="1" x14ac:dyDescent="0.2">
      <c r="A78" s="157" t="s">
        <v>193</v>
      </c>
      <c r="B78" s="158"/>
      <c r="C78" s="158"/>
      <c r="D78" s="159"/>
      <c r="E78" s="159"/>
      <c r="F78" s="159" t="s">
        <v>91</v>
      </c>
      <c r="G78" s="159"/>
      <c r="H78" s="159"/>
      <c r="I78" s="159"/>
      <c r="J78" s="159"/>
      <c r="K78" s="159"/>
      <c r="L78" s="159"/>
      <c r="M78" s="159"/>
      <c r="N78" s="159"/>
      <c r="O78" s="159"/>
      <c r="P78" s="156"/>
    </row>
    <row r="79" spans="1:16" ht="9" customHeight="1" x14ac:dyDescent="0.2">
      <c r="A79" s="219" t="s">
        <v>171</v>
      </c>
      <c r="B79" s="153"/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</row>
    <row r="80" spans="1:16" ht="9" customHeight="1" x14ac:dyDescent="0.2">
      <c r="A80" s="220" t="s">
        <v>185</v>
      </c>
      <c r="B80" s="153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</row>
    <row r="81" spans="1:15" ht="9" customHeight="1" x14ac:dyDescent="0.2">
      <c r="A81" s="220" t="s">
        <v>186</v>
      </c>
      <c r="B81" s="153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</row>
    <row r="82" spans="1:15" ht="13.35" customHeight="1" x14ac:dyDescent="0.2">
      <c r="A82" s="153"/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</row>
    <row r="83" spans="1:15" ht="13.35" customHeight="1" x14ac:dyDescent="0.2">
      <c r="A83" s="153"/>
      <c r="B83" s="153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scale="97" orientation="portrait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V64"/>
  <sheetViews>
    <sheetView showGridLines="0" topLeftCell="A35" zoomScaleNormal="100" workbookViewId="0">
      <selection activeCell="J30" sqref="J30"/>
    </sheetView>
  </sheetViews>
  <sheetFormatPr baseColWidth="10" defaultColWidth="5.6640625" defaultRowHeight="16.350000000000001" customHeight="1" x14ac:dyDescent="0.2"/>
  <cols>
    <col min="1" max="1" width="6.109375" style="122" customWidth="1"/>
    <col min="2" max="2" width="5.6640625" style="122" hidden="1" customWidth="1"/>
    <col min="3" max="3" width="5.88671875" style="122" hidden="1" customWidth="1"/>
    <col min="4" max="5" width="6.33203125" style="122" customWidth="1"/>
    <col min="6" max="6" width="5.33203125" style="122" customWidth="1"/>
    <col min="7" max="8" width="4.6640625" style="122" hidden="1" customWidth="1"/>
    <col min="9" max="10" width="6.33203125" style="122" customWidth="1"/>
    <col min="11" max="11" width="5.33203125" style="122" customWidth="1"/>
    <col min="12" max="13" width="4.6640625" style="122" hidden="1" customWidth="1"/>
    <col min="14" max="15" width="6.33203125" style="122" customWidth="1"/>
    <col min="16" max="16" width="5.33203125" style="122" customWidth="1"/>
    <col min="17" max="17" width="4.6640625" style="122" hidden="1" customWidth="1"/>
    <col min="18" max="18" width="0.109375" style="122" customWidth="1"/>
    <col min="19" max="20" width="6.33203125" style="122" customWidth="1"/>
    <col min="21" max="21" width="5.33203125" style="122" customWidth="1"/>
    <col min="22" max="22" width="2" style="122" customWidth="1"/>
    <col min="23" max="16384" width="5.6640625" style="122"/>
  </cols>
  <sheetData>
    <row r="1" spans="1:21" ht="17.100000000000001" customHeight="1" x14ac:dyDescent="0.25">
      <c r="A1" s="6" t="s">
        <v>221</v>
      </c>
      <c r="B1" s="121"/>
      <c r="C1" s="121"/>
      <c r="D1" s="121"/>
      <c r="E1" s="121"/>
      <c r="P1" s="221"/>
    </row>
    <row r="2" spans="1:21" ht="5.0999999999999996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21" ht="14.1" customHeight="1" x14ac:dyDescent="0.2">
      <c r="A3" s="347" t="s">
        <v>43</v>
      </c>
      <c r="B3" s="345" t="s">
        <v>151</v>
      </c>
      <c r="C3" s="345"/>
      <c r="D3" s="345"/>
      <c r="E3" s="345"/>
      <c r="F3" s="345"/>
      <c r="G3" s="345" t="s">
        <v>172</v>
      </c>
      <c r="H3" s="345"/>
      <c r="I3" s="345"/>
      <c r="J3" s="345"/>
      <c r="K3" s="345"/>
      <c r="L3" s="343" t="s">
        <v>152</v>
      </c>
      <c r="M3" s="343"/>
      <c r="N3" s="343"/>
      <c r="O3" s="343"/>
      <c r="P3" s="344"/>
      <c r="Q3" s="343" t="s">
        <v>153</v>
      </c>
      <c r="R3" s="343"/>
      <c r="S3" s="343"/>
      <c r="T3" s="343"/>
      <c r="U3" s="344"/>
    </row>
    <row r="4" spans="1:21" ht="14.1" customHeight="1" x14ac:dyDescent="0.2">
      <c r="A4" s="348"/>
      <c r="B4" s="254">
        <v>2019</v>
      </c>
      <c r="C4" s="254" t="s">
        <v>69</v>
      </c>
      <c r="D4" s="254">
        <v>2024</v>
      </c>
      <c r="E4" s="254" t="s">
        <v>175</v>
      </c>
      <c r="F4" s="254" t="s">
        <v>44</v>
      </c>
      <c r="G4" s="254">
        <v>2019</v>
      </c>
      <c r="H4" s="254" t="s">
        <v>69</v>
      </c>
      <c r="I4" s="254">
        <v>2024</v>
      </c>
      <c r="J4" s="254" t="s">
        <v>175</v>
      </c>
      <c r="K4" s="255" t="s">
        <v>44</v>
      </c>
      <c r="L4" s="254">
        <v>2019</v>
      </c>
      <c r="M4" s="254" t="s">
        <v>69</v>
      </c>
      <c r="N4" s="254">
        <v>2024</v>
      </c>
      <c r="O4" s="254" t="s">
        <v>175</v>
      </c>
      <c r="P4" s="255" t="s">
        <v>44</v>
      </c>
      <c r="Q4" s="254">
        <v>2019</v>
      </c>
      <c r="R4" s="254" t="s">
        <v>69</v>
      </c>
      <c r="S4" s="254">
        <v>2024</v>
      </c>
      <c r="T4" s="254" t="s">
        <v>175</v>
      </c>
      <c r="U4" s="255" t="s">
        <v>44</v>
      </c>
    </row>
    <row r="5" spans="1:21" ht="2.1" customHeight="1" x14ac:dyDescent="0.2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</row>
    <row r="6" spans="1:21" ht="11.1" customHeight="1" x14ac:dyDescent="0.2">
      <c r="A6" s="9" t="s">
        <v>45</v>
      </c>
      <c r="B6" s="125">
        <v>139840.65605059909</v>
      </c>
      <c r="C6" s="125">
        <v>142130.31127214999</v>
      </c>
      <c r="D6" s="11">
        <v>152747.34135027282</v>
      </c>
      <c r="E6" s="11">
        <v>158493.99678845794</v>
      </c>
      <c r="F6" s="206">
        <f t="shared" ref="F6:F7" si="0">((E6/D6)-1)*100</f>
        <v>3.7621967016808311</v>
      </c>
      <c r="G6" s="125">
        <v>2331.4494214810479</v>
      </c>
      <c r="H6" s="125">
        <v>2366.6121145965967</v>
      </c>
      <c r="I6" s="11">
        <v>2424.1655965229224</v>
      </c>
      <c r="J6" s="11">
        <v>2446.2827517465948</v>
      </c>
      <c r="K6" s="206">
        <f t="shared" ref="K6:K7" si="1">((J6/I6)-1)*100</f>
        <v>0.91236156702314553</v>
      </c>
      <c r="L6" s="125">
        <v>13622.254558037401</v>
      </c>
      <c r="M6" s="125">
        <v>14231.739958058341</v>
      </c>
      <c r="N6" s="11">
        <v>15833.868899118992</v>
      </c>
      <c r="O6" s="11">
        <v>16529.927924077219</v>
      </c>
      <c r="P6" s="206">
        <f t="shared" ref="P6:P7" si="2">((O6/N6)-1)*100</f>
        <v>4.3960135668229317</v>
      </c>
      <c r="Q6" s="125">
        <v>14435.501962604636</v>
      </c>
      <c r="R6" s="125">
        <v>14550.805322229899</v>
      </c>
      <c r="S6" s="11">
        <v>15737.672869916236</v>
      </c>
      <c r="T6" s="11">
        <v>15739.391371987513</v>
      </c>
      <c r="U6" s="206">
        <f t="shared" ref="U6:U7" si="3">((T6/S6)-1)*100</f>
        <v>1.0919670814613092E-2</v>
      </c>
    </row>
    <row r="7" spans="1:21" ht="11.1" customHeight="1" x14ac:dyDescent="0.2">
      <c r="A7" s="9" t="s">
        <v>46</v>
      </c>
      <c r="B7" s="125">
        <v>125499.05126461151</v>
      </c>
      <c r="C7" s="125">
        <v>126558.5325800167</v>
      </c>
      <c r="D7" s="11">
        <v>133442.2649060002</v>
      </c>
      <c r="E7" s="11">
        <v>138623.06829812049</v>
      </c>
      <c r="F7" s="206">
        <f t="shared" si="0"/>
        <v>3.8824306495170546</v>
      </c>
      <c r="G7" s="125">
        <v>2547.7452184794001</v>
      </c>
      <c r="H7" s="125">
        <v>2498.3524824548363</v>
      </c>
      <c r="I7" s="11">
        <v>2569.3588666394812</v>
      </c>
      <c r="J7" s="11">
        <v>2547.6739365819503</v>
      </c>
      <c r="K7" s="206">
        <f t="shared" si="1"/>
        <v>-0.84398214430407847</v>
      </c>
      <c r="L7" s="125">
        <v>13369.892434205598</v>
      </c>
      <c r="M7" s="125">
        <v>13717.629038962854</v>
      </c>
      <c r="N7" s="11">
        <v>15718.680272215288</v>
      </c>
      <c r="O7" s="11">
        <v>16184.007275435273</v>
      </c>
      <c r="P7" s="206">
        <f t="shared" si="2"/>
        <v>2.9603439675690124</v>
      </c>
      <c r="Q7" s="125">
        <v>15165.041513058542</v>
      </c>
      <c r="R7" s="125">
        <v>15115.468616125612</v>
      </c>
      <c r="S7" s="11">
        <v>16190.589701399998</v>
      </c>
      <c r="T7" s="11">
        <v>16360.109822888018</v>
      </c>
      <c r="U7" s="206">
        <f t="shared" si="3"/>
        <v>1.0470287037992243</v>
      </c>
    </row>
    <row r="8" spans="1:21" ht="11.1" customHeight="1" x14ac:dyDescent="0.2">
      <c r="A8" s="9" t="s">
        <v>47</v>
      </c>
      <c r="B8" s="125">
        <v>141110.93165395738</v>
      </c>
      <c r="C8" s="125">
        <v>142649.80234636669</v>
      </c>
      <c r="D8" s="11">
        <v>146185.64207024421</v>
      </c>
      <c r="E8" s="11">
        <v>151172.36002220001</v>
      </c>
      <c r="F8" s="206">
        <f>((E8/D8)-1)*100</f>
        <v>3.4112227995411581</v>
      </c>
      <c r="G8" s="125">
        <v>2726.8208779999995</v>
      </c>
      <c r="H8" s="125">
        <v>2657.3563484854826</v>
      </c>
      <c r="I8" s="11">
        <v>2704.8904000000002</v>
      </c>
      <c r="J8" s="11">
        <v>2705.5555112000002</v>
      </c>
      <c r="K8" s="206">
        <f>((J8/I8)-1)*100</f>
        <v>2.4589210712555598E-2</v>
      </c>
      <c r="L8" s="125">
        <v>13687.493949961601</v>
      </c>
      <c r="M8" s="125">
        <v>13764.215953834018</v>
      </c>
      <c r="N8" s="11">
        <v>15855.042041666668</v>
      </c>
      <c r="O8" s="11">
        <v>16429.815030230631</v>
      </c>
      <c r="P8" s="206">
        <f>((O8/N8)-1)*100</f>
        <v>3.6251747996219441</v>
      </c>
      <c r="Q8" s="125">
        <v>15698.177174599414</v>
      </c>
      <c r="R8" s="125"/>
      <c r="S8" s="11">
        <v>16431.510506500003</v>
      </c>
      <c r="T8" s="11">
        <v>16689.359457821429</v>
      </c>
      <c r="U8" s="206">
        <f>((T8/S8)-1)*100</f>
        <v>1.5692346191753082</v>
      </c>
    </row>
    <row r="9" spans="1:21" ht="11.1" customHeight="1" x14ac:dyDescent="0.2">
      <c r="A9" s="9" t="s">
        <v>48</v>
      </c>
      <c r="B9" s="125">
        <v>145603.97546430305</v>
      </c>
      <c r="C9" s="125">
        <v>145935.11833652496</v>
      </c>
      <c r="D9" s="11">
        <v>146782.96902402944</v>
      </c>
      <c r="E9" s="11">
        <v>151347.47356132232</v>
      </c>
      <c r="F9" s="206">
        <f>((E9/D9)-1)*100</f>
        <v>3.1096962867303901</v>
      </c>
      <c r="G9" s="125">
        <v>3081.6559457299772</v>
      </c>
      <c r="H9" s="125">
        <v>2976.8923199599571</v>
      </c>
      <c r="I9" s="11">
        <v>3017.1671014176286</v>
      </c>
      <c r="J9" s="11">
        <v>3023.3082601190781</v>
      </c>
      <c r="K9" s="206">
        <f>((J9/I9)-1)*100</f>
        <v>0.20354055625768641</v>
      </c>
      <c r="L9" s="125">
        <v>13793.718419247582</v>
      </c>
      <c r="M9" s="125">
        <v>14109.704369062891</v>
      </c>
      <c r="N9" s="11">
        <v>15770.746321551047</v>
      </c>
      <c r="O9" s="11">
        <v>16396.330131755691</v>
      </c>
      <c r="P9" s="206">
        <f>((O9/N9)-1)*100</f>
        <v>3.9667356093970652</v>
      </c>
      <c r="Q9" s="125">
        <v>16742.249492325143</v>
      </c>
      <c r="R9" s="125">
        <v>16388.811323866794</v>
      </c>
      <c r="S9" s="11">
        <v>17309.869231732559</v>
      </c>
      <c r="T9" s="11">
        <v>17500.697041235591</v>
      </c>
      <c r="U9" s="206">
        <f>((T9/S9)-1)*100</f>
        <v>1.1024220168758259</v>
      </c>
    </row>
    <row r="10" spans="1:21" ht="11.1" customHeight="1" x14ac:dyDescent="0.2">
      <c r="A10" s="9" t="s">
        <v>49</v>
      </c>
      <c r="B10" s="125">
        <v>149320.56587980973</v>
      </c>
      <c r="C10" s="125">
        <v>147356.02766499997</v>
      </c>
      <c r="D10" s="11">
        <v>159167.43631533766</v>
      </c>
      <c r="E10" s="11"/>
      <c r="F10" s="206"/>
      <c r="G10" s="125">
        <v>3210.7729303796827</v>
      </c>
      <c r="H10" s="125">
        <v>3130.3179470345658</v>
      </c>
      <c r="I10" s="11">
        <v>3114.5689690545778</v>
      </c>
      <c r="J10" s="11"/>
      <c r="K10" s="206"/>
      <c r="L10" s="125">
        <v>14007.513294593185</v>
      </c>
      <c r="M10" s="125">
        <v>14027.757979014777</v>
      </c>
      <c r="N10" s="11">
        <v>16419.965399897417</v>
      </c>
      <c r="O10" s="11"/>
      <c r="P10" s="206"/>
      <c r="Q10" s="125">
        <v>17211.289598663028</v>
      </c>
      <c r="R10" s="125">
        <v>16960.280514385933</v>
      </c>
      <c r="S10" s="11">
        <v>17798.301723572025</v>
      </c>
      <c r="T10" s="11"/>
      <c r="U10" s="206"/>
    </row>
    <row r="11" spans="1:21" ht="11.1" customHeight="1" x14ac:dyDescent="0.2">
      <c r="A11" s="9" t="s">
        <v>50</v>
      </c>
      <c r="B11" s="125">
        <v>149263.9227893097</v>
      </c>
      <c r="C11" s="125">
        <v>147397.15838537499</v>
      </c>
      <c r="D11" s="11">
        <v>155098.14956310167</v>
      </c>
      <c r="E11" s="11"/>
      <c r="F11" s="206"/>
      <c r="G11" s="125">
        <v>3209.047078979565</v>
      </c>
      <c r="H11" s="125">
        <v>3176.6751347832483</v>
      </c>
      <c r="I11" s="11">
        <v>3140.32208614</v>
      </c>
      <c r="J11" s="11"/>
      <c r="K11" s="206"/>
      <c r="L11" s="125">
        <v>14958.715742879651</v>
      </c>
      <c r="M11" s="125">
        <v>14440.992449864127</v>
      </c>
      <c r="N11" s="11">
        <v>16370.814772738699</v>
      </c>
      <c r="O11" s="11"/>
      <c r="P11" s="206"/>
      <c r="Q11" s="125">
        <v>17310.472914118865</v>
      </c>
      <c r="R11" s="125">
        <v>16877.950466744613</v>
      </c>
      <c r="S11" s="11">
        <v>17784.018169030758</v>
      </c>
      <c r="T11" s="11"/>
      <c r="U11" s="206"/>
    </row>
    <row r="12" spans="1:21" ht="11.1" customHeight="1" x14ac:dyDescent="0.2">
      <c r="A12" s="9" t="s">
        <v>51</v>
      </c>
      <c r="B12" s="125">
        <v>154341.6835894339</v>
      </c>
      <c r="C12" s="125">
        <v>153808.67695150006</v>
      </c>
      <c r="D12" s="11">
        <v>161227.99773179684</v>
      </c>
      <c r="E12" s="11"/>
      <c r="F12" s="206"/>
      <c r="G12" s="125">
        <v>3120.870007977258</v>
      </c>
      <c r="H12" s="125">
        <v>3050.8545704392509</v>
      </c>
      <c r="I12" s="11">
        <v>3083.0530237991998</v>
      </c>
      <c r="J12" s="11"/>
      <c r="K12" s="206"/>
      <c r="L12" s="125">
        <v>16019.233227076529</v>
      </c>
      <c r="M12" s="125">
        <v>15376.97810851527</v>
      </c>
      <c r="N12" s="11">
        <v>19557.34641300319</v>
      </c>
      <c r="O12" s="11"/>
      <c r="P12" s="206"/>
      <c r="Q12" s="125">
        <v>16978.761805249844</v>
      </c>
      <c r="R12" s="125">
        <v>17066.791010633307</v>
      </c>
      <c r="S12" s="11">
        <v>17931.81302539782</v>
      </c>
      <c r="T12" s="11"/>
      <c r="U12" s="206"/>
    </row>
    <row r="13" spans="1:21" ht="11.1" customHeight="1" x14ac:dyDescent="0.2">
      <c r="A13" s="9" t="s">
        <v>52</v>
      </c>
      <c r="B13" s="125">
        <v>156728.10975128302</v>
      </c>
      <c r="C13" s="125">
        <v>149327.29273582608</v>
      </c>
      <c r="D13" s="11">
        <v>158745.18923724807</v>
      </c>
      <c r="E13" s="11"/>
      <c r="F13" s="206"/>
      <c r="G13" s="125">
        <v>2961.4583046784937</v>
      </c>
      <c r="H13" s="125">
        <v>2954.5303262774783</v>
      </c>
      <c r="I13" s="11">
        <v>2982.5771789300779</v>
      </c>
      <c r="J13" s="11"/>
      <c r="K13" s="206"/>
      <c r="L13" s="125">
        <v>14759.274121788083</v>
      </c>
      <c r="M13" s="125">
        <v>15432.036042465941</v>
      </c>
      <c r="N13" s="11">
        <v>19135.775691484581</v>
      </c>
      <c r="O13" s="11"/>
      <c r="P13" s="206"/>
      <c r="Q13" s="125">
        <v>16416.581344038175</v>
      </c>
      <c r="R13" s="125">
        <v>16307.557335233932</v>
      </c>
      <c r="S13" s="11">
        <v>17540.970899845921</v>
      </c>
      <c r="T13" s="11"/>
      <c r="U13" s="206"/>
    </row>
    <row r="14" spans="1:21" ht="11.1" customHeight="1" x14ac:dyDescent="0.2">
      <c r="A14" s="9" t="s">
        <v>53</v>
      </c>
      <c r="B14" s="125">
        <v>150535.56012952869</v>
      </c>
      <c r="C14" s="125">
        <v>148195.5916274075</v>
      </c>
      <c r="D14" s="11">
        <v>157099.2405799728</v>
      </c>
      <c r="E14" s="11"/>
      <c r="F14" s="206"/>
      <c r="G14" s="125">
        <v>2806.1649124840469</v>
      </c>
      <c r="H14" s="125">
        <v>2740.0959574564554</v>
      </c>
      <c r="I14" s="11">
        <v>2779.3159639999999</v>
      </c>
      <c r="J14" s="11"/>
      <c r="K14" s="206"/>
      <c r="L14" s="125">
        <v>14336.579519547886</v>
      </c>
      <c r="M14" s="125">
        <v>14686.728805268953</v>
      </c>
      <c r="N14" s="11">
        <v>18202.813821956512</v>
      </c>
      <c r="O14" s="11"/>
      <c r="P14" s="206"/>
      <c r="Q14" s="125">
        <v>15834.779012474872</v>
      </c>
      <c r="R14" s="125">
        <v>15768.891293865432</v>
      </c>
      <c r="S14" s="11">
        <v>17094.198691219997</v>
      </c>
      <c r="T14" s="11"/>
      <c r="U14" s="206"/>
    </row>
    <row r="15" spans="1:21" ht="11.1" customHeight="1" x14ac:dyDescent="0.2">
      <c r="A15" s="9" t="s">
        <v>54</v>
      </c>
      <c r="B15" s="125">
        <v>152033.12949989847</v>
      </c>
      <c r="C15" s="125">
        <v>150730.59103281927</v>
      </c>
      <c r="D15" s="11">
        <v>162143.98190507945</v>
      </c>
      <c r="E15" s="11"/>
      <c r="F15" s="206"/>
      <c r="G15" s="125">
        <v>2612.659131988134</v>
      </c>
      <c r="H15" s="125">
        <v>2560.0555423489086</v>
      </c>
      <c r="I15" s="11">
        <v>2631.687950031187</v>
      </c>
      <c r="J15" s="11"/>
      <c r="K15" s="206"/>
      <c r="L15" s="125">
        <v>14208.263153483318</v>
      </c>
      <c r="M15" s="125">
        <v>15005.231259044267</v>
      </c>
      <c r="N15" s="11">
        <v>17862.035165417754</v>
      </c>
      <c r="O15" s="11"/>
      <c r="P15" s="206"/>
      <c r="Q15" s="125">
        <v>15543.862926852034</v>
      </c>
      <c r="R15" s="125">
        <v>14986.558448619773</v>
      </c>
      <c r="S15" s="11">
        <v>16285.688734405838</v>
      </c>
      <c r="T15" s="11"/>
      <c r="U15" s="206"/>
    </row>
    <row r="16" spans="1:21" ht="11.1" customHeight="1" x14ac:dyDescent="0.2">
      <c r="A16" s="9" t="s">
        <v>36</v>
      </c>
      <c r="B16" s="125">
        <v>144886.83910498352</v>
      </c>
      <c r="C16" s="125">
        <v>144655.83619281408</v>
      </c>
      <c r="D16" s="11">
        <v>156803.58154946519</v>
      </c>
      <c r="E16" s="11"/>
      <c r="F16" s="206"/>
      <c r="G16" s="125">
        <v>2571.6622367268669</v>
      </c>
      <c r="H16" s="125">
        <v>2552.0449478064543</v>
      </c>
      <c r="I16" s="11">
        <v>2549.7692919999995</v>
      </c>
      <c r="J16" s="11"/>
      <c r="K16" s="206"/>
      <c r="L16" s="125">
        <v>14073.119416932639</v>
      </c>
      <c r="M16" s="125">
        <v>14325.795253015243</v>
      </c>
      <c r="N16" s="11">
        <v>18150.731009749998</v>
      </c>
      <c r="O16" s="11"/>
      <c r="P16" s="206"/>
      <c r="Q16" s="125">
        <v>15492.830870610909</v>
      </c>
      <c r="R16" s="125">
        <v>15158.48665182729</v>
      </c>
      <c r="S16" s="11">
        <v>16679.165915167578</v>
      </c>
      <c r="T16" s="11"/>
      <c r="U16" s="206"/>
    </row>
    <row r="17" spans="1:22" ht="11.1" customHeight="1" x14ac:dyDescent="0.2">
      <c r="A17" s="14" t="s">
        <v>37</v>
      </c>
      <c r="B17" s="126">
        <v>153691.2220948188</v>
      </c>
      <c r="C17" s="126">
        <v>152862.8679164965</v>
      </c>
      <c r="D17" s="16">
        <v>169793.77334493707</v>
      </c>
      <c r="E17" s="16"/>
      <c r="F17" s="206"/>
      <c r="G17" s="126">
        <v>2600.6409420004006</v>
      </c>
      <c r="H17" s="126">
        <v>2595.435667485368</v>
      </c>
      <c r="I17" s="16">
        <v>2628.4761979999994</v>
      </c>
      <c r="J17" s="16"/>
      <c r="K17" s="206"/>
      <c r="L17" s="126">
        <v>16422.605409346394</v>
      </c>
      <c r="M17" s="126">
        <v>17030.865182689533</v>
      </c>
      <c r="N17" s="16">
        <v>20671.075365749999</v>
      </c>
      <c r="O17" s="16"/>
      <c r="P17" s="206"/>
      <c r="Q17" s="126">
        <v>16090.037609883664</v>
      </c>
      <c r="R17" s="126">
        <v>15595.834234951173</v>
      </c>
      <c r="S17" s="16">
        <v>17206.785521247308</v>
      </c>
      <c r="T17" s="16"/>
      <c r="U17" s="206"/>
    </row>
    <row r="18" spans="1:22" ht="14.1" customHeight="1" x14ac:dyDescent="0.2">
      <c r="A18" s="309" t="s">
        <v>224</v>
      </c>
      <c r="B18" s="310">
        <v>1762855.6472725368</v>
      </c>
      <c r="C18" s="310">
        <f>SUM(C5:C16)</f>
        <v>1598744.9391258005</v>
      </c>
      <c r="D18" s="311">
        <f>SUM(D6:D9)</f>
        <v>579158.21735054662</v>
      </c>
      <c r="E18" s="311">
        <f>SUM(E6:E17)</f>
        <v>599636.89867010072</v>
      </c>
      <c r="F18" s="312">
        <f>((E18/D18)-1)*100</f>
        <v>3.535939007001776</v>
      </c>
      <c r="G18" s="310">
        <v>33780.94700890487</v>
      </c>
      <c r="H18" s="310">
        <v>30663.787691643236</v>
      </c>
      <c r="I18" s="311">
        <f>SUM(I6:I9)</f>
        <v>10715.581964580033</v>
      </c>
      <c r="J18" s="311">
        <f>SUM(J6:J17)</f>
        <v>10722.820459647624</v>
      </c>
      <c r="K18" s="312">
        <f>((J18/I18)-1)*100</f>
        <v>6.7551114736641438E-2</v>
      </c>
      <c r="L18" s="310">
        <v>173258.66324709987</v>
      </c>
      <c r="M18" s="310">
        <v>159118.8092171067</v>
      </c>
      <c r="N18" s="311">
        <f>SUM(N6:N9)</f>
        <v>63178.337534551989</v>
      </c>
      <c r="O18" s="311">
        <f>SUM(O6:O17)</f>
        <v>65540.080361498811</v>
      </c>
      <c r="P18" s="312">
        <f>((O18/N18)-1)*100</f>
        <v>3.7382161657153246</v>
      </c>
      <c r="Q18" s="310">
        <v>192919.58622447916</v>
      </c>
      <c r="R18" s="310">
        <v>174327.08260498915</v>
      </c>
      <c r="S18" s="311">
        <f>SUM(S6:S9)</f>
        <v>65669.642309548799</v>
      </c>
      <c r="T18" s="311">
        <f>SUM(T6:T17)</f>
        <v>66289.557693932555</v>
      </c>
      <c r="U18" s="312">
        <f>((T18/S18)-1)*100</f>
        <v>0.94399080394200752</v>
      </c>
      <c r="V18" s="127"/>
    </row>
    <row r="19" spans="1:22" ht="14.1" customHeight="1" x14ac:dyDescent="0.2">
      <c r="A19" s="256" t="s">
        <v>27</v>
      </c>
      <c r="B19" s="258">
        <v>1762855.6472725368</v>
      </c>
      <c r="C19" s="258">
        <f>SUM(C6:C17)</f>
        <v>1751607.807042297</v>
      </c>
      <c r="D19" s="259">
        <f>SUM(D6:D17)</f>
        <v>1859237.5675774855</v>
      </c>
      <c r="E19" s="259"/>
      <c r="F19" s="260"/>
      <c r="G19" s="258">
        <v>33780.94700890487</v>
      </c>
      <c r="H19" s="258">
        <v>33259.223359128606</v>
      </c>
      <c r="I19" s="259">
        <f>SUM(I6:I17)</f>
        <v>33625.352626535074</v>
      </c>
      <c r="J19" s="259"/>
      <c r="K19" s="260"/>
      <c r="L19" s="258">
        <v>173258.66324709987</v>
      </c>
      <c r="M19" s="258">
        <v>176149.67439979623</v>
      </c>
      <c r="N19" s="259">
        <f>SUM(N6:N17)</f>
        <v>209548.89517455013</v>
      </c>
      <c r="O19" s="259"/>
      <c r="P19" s="260"/>
      <c r="Q19" s="258">
        <v>192919.58622447916</v>
      </c>
      <c r="R19" s="258">
        <v>189922.91683994033</v>
      </c>
      <c r="S19" s="259">
        <f>SUM(S6:S17)</f>
        <v>203990.58498943603</v>
      </c>
      <c r="T19" s="259"/>
      <c r="U19" s="260"/>
      <c r="V19" s="127"/>
    </row>
    <row r="20" spans="1:22" ht="12" customHeight="1" x14ac:dyDescent="0.2">
      <c r="A20" s="128"/>
      <c r="B20" s="129"/>
      <c r="C20" s="129"/>
      <c r="D20" s="129"/>
      <c r="E20" s="129"/>
      <c r="F20" s="129" t="s">
        <v>70</v>
      </c>
      <c r="G20" s="130"/>
      <c r="H20" s="130"/>
      <c r="I20" s="131"/>
      <c r="J20" s="131"/>
      <c r="K20" s="132"/>
      <c r="L20" s="130"/>
      <c r="M20" s="130"/>
      <c r="N20" s="130"/>
      <c r="O20" s="130"/>
      <c r="P20" s="132"/>
      <c r="Q20" s="128"/>
      <c r="R20" s="128"/>
      <c r="S20" s="128"/>
      <c r="T20" s="128"/>
      <c r="U20" s="133" t="s">
        <v>26</v>
      </c>
    </row>
    <row r="21" spans="1:22" ht="2.1" customHeight="1" x14ac:dyDescent="0.2">
      <c r="A21" s="128"/>
      <c r="B21" s="130"/>
      <c r="C21" s="130"/>
      <c r="D21" s="130"/>
      <c r="E21" s="130"/>
      <c r="F21" s="134"/>
      <c r="G21" s="130"/>
      <c r="H21" s="130"/>
      <c r="I21" s="130"/>
      <c r="J21" s="130"/>
      <c r="K21" s="134"/>
      <c r="L21" s="130"/>
      <c r="M21" s="130"/>
      <c r="N21" s="130"/>
      <c r="O21" s="130"/>
      <c r="P21" s="134"/>
      <c r="Q21" s="130"/>
      <c r="R21" s="130"/>
      <c r="S21" s="130"/>
      <c r="T21" s="130"/>
      <c r="U21" s="135"/>
    </row>
    <row r="22" spans="1:22" ht="12" hidden="1" customHeight="1" x14ac:dyDescent="0.2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36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2" ht="15.75" x14ac:dyDescent="0.2">
      <c r="A23" s="3" t="s">
        <v>147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35"/>
      <c r="O23" s="135"/>
      <c r="P23" s="65"/>
      <c r="Q23" s="65"/>
      <c r="R23" s="65"/>
      <c r="S23" s="65"/>
      <c r="T23" s="65"/>
      <c r="U23" s="65"/>
    </row>
    <row r="24" spans="1:22" ht="14.1" customHeight="1" x14ac:dyDescent="0.2">
      <c r="A24" s="346" t="s">
        <v>43</v>
      </c>
      <c r="B24" s="352" t="s">
        <v>154</v>
      </c>
      <c r="C24" s="353"/>
      <c r="D24" s="353"/>
      <c r="E24" s="353"/>
      <c r="F24" s="354"/>
      <c r="G24" s="349" t="s">
        <v>155</v>
      </c>
      <c r="H24" s="350"/>
      <c r="I24" s="350"/>
      <c r="J24" s="350"/>
      <c r="K24" s="351"/>
      <c r="L24" s="345" t="s">
        <v>156</v>
      </c>
      <c r="M24" s="345"/>
      <c r="N24" s="345"/>
      <c r="O24" s="345"/>
      <c r="P24" s="345"/>
      <c r="Q24" s="345" t="s">
        <v>157</v>
      </c>
      <c r="R24" s="345"/>
      <c r="S24" s="345"/>
      <c r="T24" s="345"/>
      <c r="U24" s="345"/>
    </row>
    <row r="25" spans="1:22" ht="14.1" customHeight="1" x14ac:dyDescent="0.2">
      <c r="A25" s="346"/>
      <c r="B25" s="254">
        <v>2019</v>
      </c>
      <c r="C25" s="254" t="s">
        <v>69</v>
      </c>
      <c r="D25" s="254">
        <v>2024</v>
      </c>
      <c r="E25" s="254" t="s">
        <v>175</v>
      </c>
      <c r="F25" s="255" t="s">
        <v>44</v>
      </c>
      <c r="G25" s="254">
        <v>2019</v>
      </c>
      <c r="H25" s="254" t="s">
        <v>69</v>
      </c>
      <c r="I25" s="254">
        <v>2024</v>
      </c>
      <c r="J25" s="254" t="s">
        <v>175</v>
      </c>
      <c r="K25" s="255" t="s">
        <v>44</v>
      </c>
      <c r="L25" s="254">
        <v>2019</v>
      </c>
      <c r="M25" s="254" t="s">
        <v>69</v>
      </c>
      <c r="N25" s="254">
        <v>2024</v>
      </c>
      <c r="O25" s="254" t="s">
        <v>175</v>
      </c>
      <c r="P25" s="254" t="s">
        <v>44</v>
      </c>
      <c r="Q25" s="254">
        <v>2019</v>
      </c>
      <c r="R25" s="254" t="s">
        <v>69</v>
      </c>
      <c r="S25" s="254">
        <v>2024</v>
      </c>
      <c r="T25" s="254" t="s">
        <v>175</v>
      </c>
      <c r="U25" s="255" t="s">
        <v>44</v>
      </c>
    </row>
    <row r="26" spans="1:22" ht="2.1" customHeight="1" x14ac:dyDescent="0.2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</row>
    <row r="27" spans="1:22" ht="11.1" customHeight="1" x14ac:dyDescent="0.2">
      <c r="A27" s="9" t="s">
        <v>45</v>
      </c>
      <c r="B27" s="125">
        <v>40058.460631824273</v>
      </c>
      <c r="C27" s="125">
        <v>41654.270272600013</v>
      </c>
      <c r="D27" s="11">
        <v>42476.779790499997</v>
      </c>
      <c r="E27" s="11">
        <v>42788.088730918724</v>
      </c>
      <c r="F27" s="206">
        <f t="shared" ref="F27:F28" si="4">((E27/D27)-1)*100</f>
        <v>0.73289204585218481</v>
      </c>
      <c r="G27" s="125">
        <v>175746.28288618044</v>
      </c>
      <c r="H27" s="125">
        <v>181396.41995426756</v>
      </c>
      <c r="I27" s="11">
        <v>185338.34671928137</v>
      </c>
      <c r="J27" s="11">
        <v>193323.25773211272</v>
      </c>
      <c r="K27" s="206">
        <f t="shared" ref="K27:K28" si="5">((J27/I27)-1)*100</f>
        <v>4.3082886807690679</v>
      </c>
      <c r="L27" s="125">
        <v>372.76647691357209</v>
      </c>
      <c r="M27" s="11">
        <v>383.41776415264428</v>
      </c>
      <c r="N27" s="204">
        <v>383.94363412554998</v>
      </c>
      <c r="O27" s="204">
        <v>386.52187342643793</v>
      </c>
      <c r="P27" s="206">
        <f t="shared" ref="P27:P28" si="6">((O27/N27)-1)*100</f>
        <v>0.67151505370313114</v>
      </c>
      <c r="Q27" s="125">
        <v>820.68337250000002</v>
      </c>
      <c r="R27" s="11">
        <v>840.16039709000006</v>
      </c>
      <c r="S27" s="204">
        <v>866.21541908996437</v>
      </c>
      <c r="T27" s="204">
        <v>886.04787772140003</v>
      </c>
      <c r="U27" s="206">
        <f t="shared" ref="U27:U28" si="7">((T27/S27)-1)*100</f>
        <v>2.2895527133736993</v>
      </c>
    </row>
    <row r="28" spans="1:22" ht="11.1" customHeight="1" x14ac:dyDescent="0.2">
      <c r="A28" s="9" t="s">
        <v>46</v>
      </c>
      <c r="B28" s="125">
        <v>40248.487523715638</v>
      </c>
      <c r="C28" s="125">
        <v>41643.524004000006</v>
      </c>
      <c r="D28" s="11">
        <v>41940.477799999993</v>
      </c>
      <c r="E28" s="11">
        <v>42161.670697904119</v>
      </c>
      <c r="F28" s="206">
        <f t="shared" si="4"/>
        <v>0.52739718168905991</v>
      </c>
      <c r="G28" s="125">
        <v>171137.40141900454</v>
      </c>
      <c r="H28" s="125">
        <v>176859.19669767987</v>
      </c>
      <c r="I28" s="11">
        <v>180951.02304001022</v>
      </c>
      <c r="J28" s="11">
        <v>188479.84173308409</v>
      </c>
      <c r="K28" s="206">
        <f t="shared" si="5"/>
        <v>4.160694184861935</v>
      </c>
      <c r="L28" s="125">
        <v>404.15850927436793</v>
      </c>
      <c r="M28" s="11">
        <v>388.63570008722542</v>
      </c>
      <c r="N28" s="204">
        <v>390.0634386210171</v>
      </c>
      <c r="O28" s="204">
        <v>392.29616439317709</v>
      </c>
      <c r="P28" s="206">
        <f t="shared" si="6"/>
        <v>0.57240067924677618</v>
      </c>
      <c r="Q28" s="125">
        <v>989.6111699999999</v>
      </c>
      <c r="R28" s="11">
        <v>993.12301050000008</v>
      </c>
      <c r="S28" s="204">
        <v>1006.8880344431384</v>
      </c>
      <c r="T28" s="204">
        <v>1031.4842992994922</v>
      </c>
      <c r="U28" s="206">
        <f t="shared" si="7"/>
        <v>2.4428003923948616</v>
      </c>
    </row>
    <row r="29" spans="1:22" ht="11.1" customHeight="1" x14ac:dyDescent="0.2">
      <c r="A29" s="9" t="s">
        <v>47</v>
      </c>
      <c r="B29" s="125">
        <v>40239.522456299324</v>
      </c>
      <c r="C29" s="125">
        <v>41708.742789999997</v>
      </c>
      <c r="D29" s="11">
        <v>42001.227616050397</v>
      </c>
      <c r="E29" s="11">
        <v>42133.105075999993</v>
      </c>
      <c r="F29" s="206">
        <f>((E29/D29)-1)*100</f>
        <v>0.31398477481452414</v>
      </c>
      <c r="G29" s="125">
        <v>183858.99037999904</v>
      </c>
      <c r="H29" s="125">
        <v>190547.89279171429</v>
      </c>
      <c r="I29" s="11">
        <v>191960.31088971102</v>
      </c>
      <c r="J29" s="11">
        <v>199795.11386549394</v>
      </c>
      <c r="K29" s="206">
        <f>((J29/I29)-1)*100</f>
        <v>4.0814702474014641</v>
      </c>
      <c r="L29" s="125">
        <v>420.54353830764933</v>
      </c>
      <c r="M29" s="11">
        <v>408.22744462224631</v>
      </c>
      <c r="N29" s="204">
        <v>415.99585266666662</v>
      </c>
      <c r="O29" s="204">
        <v>419.24138000000005</v>
      </c>
      <c r="P29" s="206">
        <f>((O29/N29)-1)*100</f>
        <v>0.78018261781422904</v>
      </c>
      <c r="Q29" s="125">
        <v>1087.8139695</v>
      </c>
      <c r="R29" s="11">
        <v>1069.9518049285716</v>
      </c>
      <c r="S29" s="204">
        <v>1090.5192644145</v>
      </c>
      <c r="T29" s="204">
        <v>1121.878256587077</v>
      </c>
      <c r="U29" s="206">
        <f>((T29/S29)-1)*100</f>
        <v>2.8756018527938298</v>
      </c>
    </row>
    <row r="30" spans="1:22" ht="11.1" customHeight="1" x14ac:dyDescent="0.2">
      <c r="A30" s="9" t="s">
        <v>48</v>
      </c>
      <c r="B30" s="125">
        <v>40299.270675872009</v>
      </c>
      <c r="C30" s="125">
        <v>41568.724741999999</v>
      </c>
      <c r="D30" s="11">
        <v>41643.885800000018</v>
      </c>
      <c r="E30" s="11">
        <v>41832.224430000017</v>
      </c>
      <c r="F30" s="206">
        <f>((E30/D30)-1)*100</f>
        <v>0.4522599809838157</v>
      </c>
      <c r="G30" s="125">
        <v>190047.59381031553</v>
      </c>
      <c r="H30" s="125">
        <v>192591.36846434048</v>
      </c>
      <c r="I30" s="11">
        <v>194197.10946517807</v>
      </c>
      <c r="J30" s="11"/>
      <c r="K30" s="206">
        <f>((J30/I30)-1)*100</f>
        <v>-100</v>
      </c>
      <c r="L30" s="125">
        <v>432.32441908486663</v>
      </c>
      <c r="M30" s="11">
        <v>416.23067701538577</v>
      </c>
      <c r="N30" s="204">
        <v>423.27949965512278</v>
      </c>
      <c r="O30" s="204">
        <v>424.24618596047958</v>
      </c>
      <c r="P30" s="206">
        <f>((O30/N30)-1)*100</f>
        <v>0.22838013798078816</v>
      </c>
      <c r="Q30" s="125">
        <v>1305.7737815</v>
      </c>
      <c r="R30" s="11">
        <v>1281.0791360000001</v>
      </c>
      <c r="S30" s="204">
        <v>1317.8786571870751</v>
      </c>
      <c r="T30" s="204">
        <v>1344.2195200000001</v>
      </c>
      <c r="U30" s="206">
        <f>((T30/S30)-1)*100</f>
        <v>1.9987320281176668</v>
      </c>
    </row>
    <row r="31" spans="1:22" ht="11.1" customHeight="1" x14ac:dyDescent="0.2">
      <c r="A31" s="9" t="s">
        <v>49</v>
      </c>
      <c r="B31" s="125">
        <v>40687.84146642765</v>
      </c>
      <c r="C31" s="125">
        <v>41651.490700000002</v>
      </c>
      <c r="D31" s="11">
        <v>42712.702700000002</v>
      </c>
      <c r="E31" s="11"/>
      <c r="F31" s="206"/>
      <c r="G31" s="125">
        <v>194640.61139021922</v>
      </c>
      <c r="H31" s="125">
        <v>195443.6647639458</v>
      </c>
      <c r="I31" s="11">
        <v>196177.54893245755</v>
      </c>
      <c r="J31" s="11"/>
      <c r="K31" s="206"/>
      <c r="L31" s="125">
        <v>447.8732049399398</v>
      </c>
      <c r="M31" s="11">
        <v>442.23190684900601</v>
      </c>
      <c r="N31" s="204">
        <v>438.97931251323968</v>
      </c>
      <c r="O31" s="204"/>
      <c r="P31" s="206"/>
      <c r="Q31" s="125">
        <v>1264.9400819444445</v>
      </c>
      <c r="R31" s="11">
        <v>1273.6915597500001</v>
      </c>
      <c r="S31" s="204">
        <v>1323.7527702999998</v>
      </c>
      <c r="T31" s="204"/>
      <c r="U31" s="206"/>
    </row>
    <row r="32" spans="1:22" ht="11.1" customHeight="1" x14ac:dyDescent="0.2">
      <c r="A32" s="9" t="s">
        <v>50</v>
      </c>
      <c r="B32" s="125">
        <v>40523.433096923807</v>
      </c>
      <c r="C32" s="125">
        <v>41551.387209999994</v>
      </c>
      <c r="D32" s="11">
        <v>42335.928000000007</v>
      </c>
      <c r="E32" s="11"/>
      <c r="F32" s="206"/>
      <c r="G32" s="125">
        <v>184681.32211247386</v>
      </c>
      <c r="H32" s="125">
        <v>189162.90115400543</v>
      </c>
      <c r="I32" s="11">
        <v>191233.39942091337</v>
      </c>
      <c r="J32" s="11"/>
      <c r="K32" s="206"/>
      <c r="L32" s="125">
        <v>472.05425062021629</v>
      </c>
      <c r="M32" s="11">
        <v>458.97431161684176</v>
      </c>
      <c r="N32" s="204">
        <v>454.08653425</v>
      </c>
      <c r="O32" s="204"/>
      <c r="P32" s="206"/>
      <c r="Q32" s="125">
        <v>1265.1229629999998</v>
      </c>
      <c r="R32" s="11">
        <v>1269.0321953860605</v>
      </c>
      <c r="S32" s="204">
        <v>1306.221393</v>
      </c>
      <c r="T32" s="204"/>
      <c r="U32" s="206"/>
    </row>
    <row r="33" spans="1:21" ht="11.1" customHeight="1" x14ac:dyDescent="0.2">
      <c r="A33" s="9" t="s">
        <v>51</v>
      </c>
      <c r="B33" s="125">
        <v>40408.487816174624</v>
      </c>
      <c r="C33" s="125">
        <v>41733.217121999907</v>
      </c>
      <c r="D33" s="11">
        <v>42329.661000000015</v>
      </c>
      <c r="E33" s="11"/>
      <c r="F33" s="206"/>
      <c r="G33" s="125">
        <v>179032.61231896761</v>
      </c>
      <c r="H33" s="125">
        <v>184681.7741756913</v>
      </c>
      <c r="I33" s="11">
        <v>189444.62151941404</v>
      </c>
      <c r="J33" s="11"/>
      <c r="K33" s="206"/>
      <c r="L33" s="125">
        <v>464.88899714196475</v>
      </c>
      <c r="M33" s="11">
        <v>451.08730650809304</v>
      </c>
      <c r="N33" s="204">
        <v>452.71225149697113</v>
      </c>
      <c r="O33" s="204"/>
      <c r="P33" s="206"/>
      <c r="Q33" s="125">
        <v>1235.5540780000001</v>
      </c>
      <c r="R33" s="11">
        <v>1217.7831504000001</v>
      </c>
      <c r="S33" s="204">
        <v>1282.0574795000002</v>
      </c>
      <c r="T33" s="204"/>
      <c r="U33" s="206"/>
    </row>
    <row r="34" spans="1:21" ht="11.1" customHeight="1" x14ac:dyDescent="0.2">
      <c r="A34" s="9" t="s">
        <v>52</v>
      </c>
      <c r="B34" s="125">
        <v>40433.314136112363</v>
      </c>
      <c r="C34" s="125">
        <v>41860.223684388999</v>
      </c>
      <c r="D34" s="11">
        <v>42920.089900000014</v>
      </c>
      <c r="E34" s="11"/>
      <c r="F34" s="206"/>
      <c r="G34" s="125">
        <v>171441.9696473869</v>
      </c>
      <c r="H34" s="125">
        <v>180103.04805507854</v>
      </c>
      <c r="I34" s="11">
        <v>185274.86240357812</v>
      </c>
      <c r="J34" s="11"/>
      <c r="K34" s="206"/>
      <c r="L34" s="125">
        <v>443.96860603619848</v>
      </c>
      <c r="M34" s="11">
        <v>434.61160036966606</v>
      </c>
      <c r="N34" s="204">
        <v>428.14652057291823</v>
      </c>
      <c r="O34" s="204"/>
      <c r="P34" s="206"/>
      <c r="Q34" s="125">
        <v>0.76334225901102393</v>
      </c>
      <c r="R34" s="11">
        <v>1114.8318901500002</v>
      </c>
      <c r="S34" s="204">
        <v>1142.4027747999999</v>
      </c>
      <c r="T34" s="204"/>
      <c r="U34" s="206"/>
    </row>
    <row r="35" spans="1:21" ht="11.1" customHeight="1" x14ac:dyDescent="0.2">
      <c r="A35" s="9" t="s">
        <v>53</v>
      </c>
      <c r="B35" s="125">
        <v>40549.244601707251</v>
      </c>
      <c r="C35" s="125">
        <v>41890.714297851991</v>
      </c>
      <c r="D35" s="11">
        <v>42314.230099999986</v>
      </c>
      <c r="E35" s="11"/>
      <c r="F35" s="206"/>
      <c r="G35" s="125">
        <v>166239.24607660994</v>
      </c>
      <c r="H35" s="125">
        <v>172111.77701747027</v>
      </c>
      <c r="I35" s="11">
        <v>176821.57761315696</v>
      </c>
      <c r="J35" s="11"/>
      <c r="K35" s="206"/>
      <c r="L35" s="125">
        <v>405.4185353094349</v>
      </c>
      <c r="M35" s="11">
        <v>396.00514253958255</v>
      </c>
      <c r="N35" s="204">
        <v>389.95810799999992</v>
      </c>
      <c r="O35" s="204"/>
      <c r="P35" s="206"/>
      <c r="Q35" s="125">
        <v>952.38761399999999</v>
      </c>
      <c r="R35" s="11">
        <v>970.76279846774196</v>
      </c>
      <c r="S35" s="204">
        <v>1004.8583614999999</v>
      </c>
      <c r="T35" s="204"/>
      <c r="U35" s="206"/>
    </row>
    <row r="36" spans="1:21" ht="11.1" customHeight="1" x14ac:dyDescent="0.2">
      <c r="A36" s="9" t="s">
        <v>54</v>
      </c>
      <c r="B36" s="125">
        <v>41134.023047747723</v>
      </c>
      <c r="C36" s="125">
        <v>42481.256636785096</v>
      </c>
      <c r="D36" s="11">
        <v>42557.230835317088</v>
      </c>
      <c r="E36" s="11"/>
      <c r="F36" s="206"/>
      <c r="G36" s="125">
        <v>168249.43847040934</v>
      </c>
      <c r="H36" s="125">
        <v>173405.06409187018</v>
      </c>
      <c r="I36" s="11">
        <v>179492.74711552772</v>
      </c>
      <c r="J36" s="11"/>
      <c r="K36" s="206"/>
      <c r="L36" s="125">
        <v>385.58055172800243</v>
      </c>
      <c r="M36" s="11">
        <v>376.8601875187764</v>
      </c>
      <c r="N36" s="204">
        <v>373.78544804828363</v>
      </c>
      <c r="O36" s="204"/>
      <c r="P36" s="206"/>
      <c r="Q36" s="125">
        <v>868.60379850000004</v>
      </c>
      <c r="R36" s="11">
        <v>901.66807575000007</v>
      </c>
      <c r="S36" s="204">
        <v>951.02005599999995</v>
      </c>
      <c r="T36" s="204"/>
      <c r="U36" s="206"/>
    </row>
    <row r="37" spans="1:21" ht="11.1" customHeight="1" x14ac:dyDescent="0.2">
      <c r="A37" s="9" t="s">
        <v>36</v>
      </c>
      <c r="B37" s="125">
        <v>41845.143512812465</v>
      </c>
      <c r="C37" s="125">
        <v>43084.228444624991</v>
      </c>
      <c r="D37" s="11">
        <v>42517.345977196805</v>
      </c>
      <c r="E37" s="11"/>
      <c r="F37" s="206"/>
      <c r="G37" s="125">
        <v>166489.72659431901</v>
      </c>
      <c r="H37" s="125">
        <v>173219.6445950995</v>
      </c>
      <c r="I37" s="11">
        <v>176419.932063499</v>
      </c>
      <c r="J37" s="11"/>
      <c r="K37" s="206"/>
      <c r="L37" s="125">
        <v>407.38621085130251</v>
      </c>
      <c r="M37" s="11">
        <v>381.78749707207731</v>
      </c>
      <c r="N37" s="204">
        <v>384.77718100000004</v>
      </c>
      <c r="O37" s="204"/>
      <c r="P37" s="206"/>
      <c r="Q37" s="125">
        <v>865.92077449999999</v>
      </c>
      <c r="R37" s="11">
        <v>866.07320352187503</v>
      </c>
      <c r="S37" s="204">
        <v>903.93899450000004</v>
      </c>
      <c r="T37" s="204"/>
      <c r="U37" s="206"/>
    </row>
    <row r="38" spans="1:21" ht="11.1" customHeight="1" x14ac:dyDescent="0.2">
      <c r="A38" s="14" t="s">
        <v>37</v>
      </c>
      <c r="B38" s="126">
        <v>42057.20839292687</v>
      </c>
      <c r="C38" s="126">
        <v>43284.259428744983</v>
      </c>
      <c r="D38" s="16">
        <v>42842.255136072992</v>
      </c>
      <c r="E38" s="16"/>
      <c r="F38" s="206"/>
      <c r="G38" s="126">
        <v>169800.65711461561</v>
      </c>
      <c r="H38" s="126">
        <v>175411.78588642599</v>
      </c>
      <c r="I38" s="16">
        <v>181577.49231647202</v>
      </c>
      <c r="J38" s="16"/>
      <c r="K38" s="206"/>
      <c r="L38" s="126">
        <v>445.28851710889717</v>
      </c>
      <c r="M38" s="16">
        <v>409.93365099299018</v>
      </c>
      <c r="N38" s="205">
        <v>416.21496800000011</v>
      </c>
      <c r="O38" s="205"/>
      <c r="P38" s="206"/>
      <c r="Q38" s="125">
        <v>808.3945553945025</v>
      </c>
      <c r="R38" s="11">
        <v>781.24090245000014</v>
      </c>
      <c r="S38" s="204">
        <v>813.6931219999999</v>
      </c>
      <c r="T38" s="205"/>
      <c r="U38" s="206"/>
    </row>
    <row r="39" spans="1:21" ht="14.1" customHeight="1" x14ac:dyDescent="0.2">
      <c r="A39" s="309" t="s">
        <v>224</v>
      </c>
      <c r="B39" s="310">
        <v>488484.43735854398</v>
      </c>
      <c r="C39" s="310">
        <f>SUM(C26:C37)</f>
        <v>460827.77990425105</v>
      </c>
      <c r="D39" s="311">
        <f>SUM(D27:D30)</f>
        <v>168062.37100655041</v>
      </c>
      <c r="E39" s="311">
        <f>SUM(E27:E38)</f>
        <v>168915.08893482285</v>
      </c>
      <c r="F39" s="312">
        <f>((E39/D39)-1)*100</f>
        <v>0.50738182685712285</v>
      </c>
      <c r="G39" s="310">
        <v>33780.94700890487</v>
      </c>
      <c r="H39" s="310">
        <v>30663.787691643236</v>
      </c>
      <c r="I39" s="311">
        <f>SUM(I27:I30)</f>
        <v>752446.79011418065</v>
      </c>
      <c r="J39" s="311">
        <f>SUM(J27:J38)</f>
        <v>581598.21333069075</v>
      </c>
      <c r="K39" s="312">
        <f>((J39/I39)-1)*100</f>
        <v>-22.705735346091959</v>
      </c>
      <c r="L39" s="310">
        <v>173258.66324709987</v>
      </c>
      <c r="M39" s="310">
        <v>159118.8092171067</v>
      </c>
      <c r="N39" s="311">
        <f>SUM(N27:N30)</f>
        <v>1613.2824250683566</v>
      </c>
      <c r="O39" s="311">
        <f>SUM(O27:O38)</f>
        <v>1622.3056037800948</v>
      </c>
      <c r="P39" s="314">
        <f>((O39/N39)-1)*100</f>
        <v>0.55930558540335795</v>
      </c>
      <c r="Q39" s="313">
        <v>192919.58622447916</v>
      </c>
      <c r="R39" s="313">
        <v>174327.08260498915</v>
      </c>
      <c r="S39" s="311">
        <f>SUM(S27:S30)</f>
        <v>4281.5013751346778</v>
      </c>
      <c r="T39" s="311">
        <f>SUM(T27:T38)</f>
        <v>4383.6299536079696</v>
      </c>
      <c r="U39" s="312">
        <f>((T39/S39)-1)*100</f>
        <v>2.3853449882420996</v>
      </c>
    </row>
    <row r="40" spans="1:21" ht="14.1" customHeight="1" x14ac:dyDescent="0.2">
      <c r="A40" s="256" t="s">
        <v>27</v>
      </c>
      <c r="B40" s="258">
        <v>488484.43735854398</v>
      </c>
      <c r="C40" s="258">
        <f>SUM(C27:C38)</f>
        <v>504112.03933299601</v>
      </c>
      <c r="D40" s="259">
        <f>SUM(D27:D38)</f>
        <v>508591.81465513736</v>
      </c>
      <c r="E40" s="259"/>
      <c r="F40" s="260"/>
      <c r="G40" s="258">
        <v>33780.94700890487</v>
      </c>
      <c r="H40" s="258">
        <v>33259.223359128606</v>
      </c>
      <c r="I40" s="259">
        <f>SUM(I27:I38)</f>
        <v>2228888.9714991995</v>
      </c>
      <c r="J40" s="259"/>
      <c r="K40" s="260"/>
      <c r="L40" s="258">
        <v>173258.66324709987</v>
      </c>
      <c r="M40" s="258">
        <v>176149.67439979623</v>
      </c>
      <c r="N40" s="259">
        <f>SUM(N27:N38)</f>
        <v>4951.9427489497693</v>
      </c>
      <c r="O40" s="259"/>
      <c r="P40" s="260"/>
      <c r="Q40" s="258">
        <v>192919.58622447916</v>
      </c>
      <c r="R40" s="258">
        <v>189922.91683994033</v>
      </c>
      <c r="S40" s="259">
        <f>SUM(S27:S38)</f>
        <v>13009.44632673468</v>
      </c>
      <c r="T40" s="259"/>
      <c r="U40" s="260"/>
    </row>
    <row r="41" spans="1:21" ht="9" customHeight="1" x14ac:dyDescent="0.2">
      <c r="A41" s="202"/>
      <c r="B41" s="189"/>
      <c r="C41" s="189"/>
      <c r="D41" s="189"/>
      <c r="E41" s="189"/>
      <c r="F41" s="190"/>
      <c r="G41" s="189"/>
      <c r="H41" s="189"/>
      <c r="I41" s="189"/>
      <c r="J41" s="189"/>
      <c r="K41" s="190"/>
      <c r="L41" s="189"/>
      <c r="M41" s="189"/>
      <c r="N41" s="189"/>
      <c r="O41" s="189"/>
      <c r="P41" s="190"/>
      <c r="Q41" s="189"/>
      <c r="R41" s="189"/>
      <c r="S41" s="189"/>
      <c r="T41" s="189"/>
      <c r="U41" s="133" t="s">
        <v>26</v>
      </c>
    </row>
    <row r="42" spans="1:21" ht="9" customHeight="1" x14ac:dyDescent="0.25">
      <c r="A42" s="203"/>
      <c r="B42" s="65"/>
      <c r="C42" s="65"/>
      <c r="D42" s="137"/>
      <c r="E42" s="137"/>
      <c r="F42" s="137"/>
      <c r="G42" s="138"/>
      <c r="H42" s="138"/>
      <c r="I42" s="138"/>
      <c r="J42" s="138"/>
      <c r="K42" s="139"/>
      <c r="L42" s="129"/>
      <c r="M42" s="129"/>
      <c r="N42" s="129"/>
      <c r="O42" s="129"/>
      <c r="P42" s="140"/>
      <c r="Q42" s="129"/>
      <c r="R42" s="129"/>
      <c r="S42" s="129"/>
      <c r="T42" s="129"/>
      <c r="U42" s="65"/>
    </row>
    <row r="43" spans="1:21" ht="12.95" customHeight="1" x14ac:dyDescent="0.2">
      <c r="A43" s="3" t="s">
        <v>147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21" ht="14.1" customHeight="1" x14ac:dyDescent="0.2">
      <c r="A44" s="346" t="s">
        <v>43</v>
      </c>
      <c r="B44" s="345" t="s">
        <v>158</v>
      </c>
      <c r="C44" s="345"/>
      <c r="D44" s="345"/>
      <c r="E44" s="345"/>
      <c r="F44" s="345"/>
      <c r="G44" s="343" t="s">
        <v>159</v>
      </c>
      <c r="H44" s="343"/>
      <c r="I44" s="343"/>
      <c r="J44" s="343"/>
      <c r="K44" s="344"/>
      <c r="L44" s="343" t="s">
        <v>160</v>
      </c>
      <c r="M44" s="343"/>
      <c r="N44" s="343"/>
      <c r="O44" s="343"/>
      <c r="P44" s="344"/>
      <c r="Q44" s="343" t="s">
        <v>161</v>
      </c>
      <c r="R44" s="343"/>
      <c r="S44" s="343"/>
      <c r="T44" s="343"/>
      <c r="U44" s="344"/>
    </row>
    <row r="45" spans="1:21" ht="14.1" customHeight="1" x14ac:dyDescent="0.2">
      <c r="A45" s="346"/>
      <c r="B45" s="254">
        <v>2019</v>
      </c>
      <c r="C45" s="254" t="s">
        <v>69</v>
      </c>
      <c r="D45" s="254">
        <v>2024</v>
      </c>
      <c r="E45" s="254" t="s">
        <v>175</v>
      </c>
      <c r="F45" s="255" t="s">
        <v>44</v>
      </c>
      <c r="G45" s="254">
        <v>2019</v>
      </c>
      <c r="H45" s="254" t="s">
        <v>69</v>
      </c>
      <c r="I45" s="254">
        <v>2024</v>
      </c>
      <c r="J45" s="254" t="s">
        <v>175</v>
      </c>
      <c r="K45" s="255" t="s">
        <v>44</v>
      </c>
      <c r="L45" s="254">
        <v>2019</v>
      </c>
      <c r="M45" s="254" t="s">
        <v>69</v>
      </c>
      <c r="N45" s="254">
        <v>2024</v>
      </c>
      <c r="O45" s="254" t="s">
        <v>175</v>
      </c>
      <c r="P45" s="255" t="s">
        <v>44</v>
      </c>
      <c r="Q45" s="254">
        <v>2019</v>
      </c>
      <c r="R45" s="254" t="s">
        <v>69</v>
      </c>
      <c r="S45" s="254">
        <v>2024</v>
      </c>
      <c r="T45" s="254" t="s">
        <v>175</v>
      </c>
      <c r="U45" s="255" t="s">
        <v>44</v>
      </c>
    </row>
    <row r="46" spans="1:21" ht="3" customHeight="1" x14ac:dyDescent="0.2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</row>
    <row r="47" spans="1:21" ht="11.1" customHeight="1" x14ac:dyDescent="0.2">
      <c r="A47" s="9" t="s">
        <v>45</v>
      </c>
      <c r="B47" s="125">
        <v>258.76642249999998</v>
      </c>
      <c r="C47" s="11">
        <v>281.25364149999996</v>
      </c>
      <c r="D47" s="204">
        <v>294.33548301984064</v>
      </c>
      <c r="E47" s="204">
        <v>282.82819999999998</v>
      </c>
      <c r="F47" s="206">
        <f t="shared" ref="F47:F48" si="8">((E47/D47)-1)*100</f>
        <v>-3.9095806260861066</v>
      </c>
      <c r="G47" s="125">
        <v>331.39478579199999</v>
      </c>
      <c r="H47" s="11">
        <v>402.01920975999997</v>
      </c>
      <c r="I47" s="204">
        <v>426.36313814054051</v>
      </c>
      <c r="J47" s="204">
        <v>431.09035199999994</v>
      </c>
      <c r="K47" s="206">
        <f t="shared" ref="K47:K48" si="9">((J47/I47)-1)*100</f>
        <v>1.1087294929096769</v>
      </c>
      <c r="L47" s="125">
        <v>28.7874932</v>
      </c>
      <c r="M47" s="11">
        <v>34.120038000000001</v>
      </c>
      <c r="N47" s="204">
        <v>36.064759999999993</v>
      </c>
      <c r="O47" s="204">
        <v>35.429369999999999</v>
      </c>
      <c r="P47" s="206">
        <f t="shared" ref="P47:P48" si="10">((O47/N47)-1)*100</f>
        <v>-1.7618029344989239</v>
      </c>
      <c r="Q47" s="125">
        <v>654.60826525599998</v>
      </c>
      <c r="R47" s="11">
        <v>733.28642556799991</v>
      </c>
      <c r="S47" s="204">
        <v>752.44203399088678</v>
      </c>
      <c r="T47" s="204">
        <v>756.82892679999998</v>
      </c>
      <c r="U47" s="206">
        <f t="shared" ref="U47:U48" si="11">((T47/S47)-1)*100</f>
        <v>0.58302069939466517</v>
      </c>
    </row>
    <row r="48" spans="1:21" ht="11.1" customHeight="1" x14ac:dyDescent="0.2">
      <c r="A48" s="9" t="s">
        <v>46</v>
      </c>
      <c r="B48" s="125">
        <v>301.86676499999999</v>
      </c>
      <c r="C48" s="11">
        <v>312.73075549999999</v>
      </c>
      <c r="D48" s="204">
        <v>314.72158390000004</v>
      </c>
      <c r="E48" s="204">
        <v>310.26877500000001</v>
      </c>
      <c r="F48" s="206">
        <f t="shared" si="8"/>
        <v>-1.4148406489384202</v>
      </c>
      <c r="G48" s="125">
        <v>651.27275746400005</v>
      </c>
      <c r="H48" s="11">
        <v>618.93155595999997</v>
      </c>
      <c r="I48" s="204">
        <v>621.88691399999993</v>
      </c>
      <c r="J48" s="204">
        <v>683.83732400000008</v>
      </c>
      <c r="K48" s="206">
        <f t="shared" si="9"/>
        <v>9.9616841270276701</v>
      </c>
      <c r="L48" s="125">
        <v>114.462310016</v>
      </c>
      <c r="M48" s="11">
        <v>115.77214999999998</v>
      </c>
      <c r="N48" s="204">
        <v>110.94144</v>
      </c>
      <c r="O48" s="204">
        <v>116.91628999999999</v>
      </c>
      <c r="P48" s="206">
        <f t="shared" si="10"/>
        <v>5.3855890098415848</v>
      </c>
      <c r="Q48" s="125">
        <v>2691.2611908559998</v>
      </c>
      <c r="R48" s="11"/>
      <c r="S48" s="204">
        <v>2581.8042725999994</v>
      </c>
      <c r="T48" s="204">
        <v>2656.5781761999997</v>
      </c>
      <c r="U48" s="206">
        <f t="shared" si="11"/>
        <v>2.8961879253805556</v>
      </c>
    </row>
    <row r="49" spans="1:21" ht="11.1" customHeight="1" x14ac:dyDescent="0.2">
      <c r="A49" s="9" t="s">
        <v>47</v>
      </c>
      <c r="B49" s="125">
        <v>321.96491650000002</v>
      </c>
      <c r="C49" s="11">
        <v>323.73958299999998</v>
      </c>
      <c r="D49" s="204">
        <v>327.11728800000003</v>
      </c>
      <c r="E49" s="204">
        <v>329.42960600000004</v>
      </c>
      <c r="F49" s="206">
        <f>((E49/D49)-1)*100</f>
        <v>0.70687734486232223</v>
      </c>
      <c r="G49" s="125">
        <v>654.69012752000003</v>
      </c>
      <c r="H49" s="11">
        <v>597.42813560000013</v>
      </c>
      <c r="I49" s="204">
        <v>594.19304262000003</v>
      </c>
      <c r="J49" s="204">
        <v>632.70453320000001</v>
      </c>
      <c r="K49" s="206">
        <f>((J49/I49)-1)*100</f>
        <v>6.4813095774715945</v>
      </c>
      <c r="L49" s="125">
        <v>102.52579983999999</v>
      </c>
      <c r="M49" s="11">
        <v>104.71649479999999</v>
      </c>
      <c r="N49" s="204">
        <v>104.76349999999998</v>
      </c>
      <c r="O49" s="204">
        <v>109.53061</v>
      </c>
      <c r="P49" s="206">
        <f>((O49/N49)-1)*100</f>
        <v>4.5503538923384657</v>
      </c>
      <c r="Q49" s="125">
        <v>1941.3885576800003</v>
      </c>
      <c r="R49" s="11">
        <v>1861.048400848</v>
      </c>
      <c r="S49" s="204">
        <v>2129.3690963999998</v>
      </c>
      <c r="T49" s="204">
        <v>2177.8917793999999</v>
      </c>
      <c r="U49" s="206">
        <f>((T49/S49)-1)*100</f>
        <v>2.2787351935385391</v>
      </c>
    </row>
    <row r="50" spans="1:21" ht="11.1" customHeight="1" x14ac:dyDescent="0.2">
      <c r="A50" s="9" t="s">
        <v>48</v>
      </c>
      <c r="B50" s="125">
        <v>373.23970200000002</v>
      </c>
      <c r="C50" s="11">
        <v>375.36016269999999</v>
      </c>
      <c r="D50" s="204">
        <v>381.84363500000006</v>
      </c>
      <c r="E50" s="204">
        <v>383.69978234137932</v>
      </c>
      <c r="F50" s="206">
        <f>((E50/D50)-1)*100</f>
        <v>0.48610142247866861</v>
      </c>
      <c r="G50" s="125">
        <v>63.046077530000005</v>
      </c>
      <c r="H50" s="11">
        <v>40.420261799999999</v>
      </c>
      <c r="I50" s="204">
        <v>44.591582600000002</v>
      </c>
      <c r="J50" s="204">
        <v>45.808979039999997</v>
      </c>
      <c r="K50" s="206">
        <f>((J50/I50)-1)*100</f>
        <v>2.730103685532792</v>
      </c>
      <c r="L50" s="125">
        <v>8.608823000000001</v>
      </c>
      <c r="M50" s="11">
        <v>8.5664914000000003</v>
      </c>
      <c r="N50" s="204">
        <v>9.9406280000000002</v>
      </c>
      <c r="O50" s="204">
        <v>9.8670000000000009</v>
      </c>
      <c r="P50" s="206">
        <f>((O50/N50)-1)*100</f>
        <v>-0.74067755075433173</v>
      </c>
      <c r="Q50" s="125">
        <v>282.88033623764102</v>
      </c>
      <c r="R50" s="11">
        <v>237.26251948845902</v>
      </c>
      <c r="S50" s="204">
        <v>417.43905860000001</v>
      </c>
      <c r="T50" s="204">
        <v>416.52381279316688</v>
      </c>
      <c r="U50" s="206">
        <f>((T50/S50)-1)*100</f>
        <v>-0.21925255626598084</v>
      </c>
    </row>
    <row r="51" spans="1:21" ht="11.1" customHeight="1" x14ac:dyDescent="0.2">
      <c r="A51" s="9" t="s">
        <v>49</v>
      </c>
      <c r="B51" s="125">
        <v>369.65697873240612</v>
      </c>
      <c r="C51" s="11">
        <v>370.75404850000001</v>
      </c>
      <c r="D51" s="204">
        <v>383.62756130586001</v>
      </c>
      <c r="E51" s="204"/>
      <c r="F51" s="206"/>
      <c r="G51" s="125">
        <v>55.162352920000011</v>
      </c>
      <c r="H51" s="11">
        <v>62.567234800000001</v>
      </c>
      <c r="I51" s="204">
        <v>60.461663600000001</v>
      </c>
      <c r="J51" s="204"/>
      <c r="K51" s="206"/>
      <c r="L51" s="125">
        <v>4.651134592</v>
      </c>
      <c r="M51" s="11">
        <v>3.6682113999999997</v>
      </c>
      <c r="N51" s="204">
        <v>5.7963000000000005</v>
      </c>
      <c r="O51" s="204"/>
      <c r="P51" s="206"/>
      <c r="Q51" s="125">
        <v>454.51186487886991</v>
      </c>
      <c r="R51" s="11">
        <v>461.32827851353215</v>
      </c>
      <c r="S51" s="204">
        <v>455.00918200000001</v>
      </c>
      <c r="T51" s="204"/>
      <c r="U51" s="206"/>
    </row>
    <row r="52" spans="1:21" ht="11.1" customHeight="1" x14ac:dyDescent="0.2">
      <c r="A52" s="9" t="s">
        <v>50</v>
      </c>
      <c r="B52" s="125">
        <v>381.10909949999996</v>
      </c>
      <c r="C52" s="11">
        <v>388.67278149999999</v>
      </c>
      <c r="D52" s="204">
        <v>392.35512076600003</v>
      </c>
      <c r="E52" s="204"/>
      <c r="F52" s="206"/>
      <c r="G52" s="125">
        <v>48.026610976000015</v>
      </c>
      <c r="H52" s="11">
        <v>46.257256719999994</v>
      </c>
      <c r="I52" s="204">
        <v>40.1985314</v>
      </c>
      <c r="J52" s="204"/>
      <c r="K52" s="206"/>
      <c r="L52" s="125">
        <v>3.049747848</v>
      </c>
      <c r="M52" s="11">
        <v>3.60826</v>
      </c>
      <c r="N52" s="204">
        <v>2.7265535999999999</v>
      </c>
      <c r="O52" s="204"/>
      <c r="P52" s="206"/>
      <c r="Q52" s="125">
        <v>222.58051680000003</v>
      </c>
      <c r="R52" s="11">
        <v>245.6000004</v>
      </c>
      <c r="S52" s="204">
        <v>260.40440559999996</v>
      </c>
      <c r="T52" s="204"/>
      <c r="U52" s="206"/>
    </row>
    <row r="53" spans="1:21" ht="11.1" customHeight="1" x14ac:dyDescent="0.2">
      <c r="A53" s="9" t="s">
        <v>51</v>
      </c>
      <c r="B53" s="125">
        <v>354.52280449999989</v>
      </c>
      <c r="C53" s="11">
        <v>361.71081650000002</v>
      </c>
      <c r="D53" s="204">
        <v>365.07104500000003</v>
      </c>
      <c r="E53" s="204"/>
      <c r="F53" s="206"/>
      <c r="G53" s="125">
        <v>1.8551433999999998</v>
      </c>
      <c r="H53" s="11">
        <v>4.8691308799999993</v>
      </c>
      <c r="I53" s="204">
        <v>4.0385752000000004</v>
      </c>
      <c r="J53" s="204"/>
      <c r="K53" s="206"/>
      <c r="L53" s="125">
        <v>0.20561688000000003</v>
      </c>
      <c r="M53" s="135">
        <v>0.14946000000000001</v>
      </c>
      <c r="N53" s="204">
        <v>0.16059999999999999</v>
      </c>
      <c r="O53" s="204"/>
      <c r="P53" s="206"/>
      <c r="Q53" s="125">
        <v>195.79321719999996</v>
      </c>
      <c r="R53" s="11">
        <v>218.73990480000001</v>
      </c>
      <c r="S53" s="204">
        <v>206.35578760000001</v>
      </c>
      <c r="T53" s="204"/>
      <c r="U53" s="206"/>
    </row>
    <row r="54" spans="1:21" ht="11.1" customHeight="1" x14ac:dyDescent="0.2">
      <c r="A54" s="9" t="s">
        <v>52</v>
      </c>
      <c r="B54" s="125">
        <v>326.92534050000006</v>
      </c>
      <c r="C54" s="11">
        <v>334.50729649999994</v>
      </c>
      <c r="D54" s="204">
        <v>337.71809999999999</v>
      </c>
      <c r="E54" s="204"/>
      <c r="F54" s="206"/>
      <c r="G54" s="125">
        <v>14.886288</v>
      </c>
      <c r="H54" s="10">
        <v>0.65715471999999997</v>
      </c>
      <c r="I54" s="204">
        <v>0.60658000000000001</v>
      </c>
      <c r="J54" s="204"/>
      <c r="K54" s="206"/>
      <c r="L54" s="125">
        <v>0</v>
      </c>
      <c r="M54" s="11">
        <v>0</v>
      </c>
      <c r="N54" s="204">
        <v>0</v>
      </c>
      <c r="O54" s="204"/>
      <c r="P54" s="206"/>
      <c r="Q54" s="125">
        <v>135.39439963000001</v>
      </c>
      <c r="R54" s="11">
        <v>141.26515096</v>
      </c>
      <c r="S54" s="204">
        <v>130.96311559999998</v>
      </c>
      <c r="T54" s="204"/>
      <c r="U54" s="206"/>
    </row>
    <row r="55" spans="1:21" ht="11.1" customHeight="1" x14ac:dyDescent="0.2">
      <c r="A55" s="9" t="s">
        <v>53</v>
      </c>
      <c r="B55" s="125">
        <v>297.66603449999997</v>
      </c>
      <c r="C55" s="11">
        <v>315.1218015</v>
      </c>
      <c r="D55" s="204">
        <v>306.19533999999999</v>
      </c>
      <c r="E55" s="204"/>
      <c r="F55" s="206"/>
      <c r="G55" s="125">
        <v>6.0775427999999998</v>
      </c>
      <c r="H55" s="11">
        <v>9.729488400000001</v>
      </c>
      <c r="I55" s="204">
        <v>26.7374568</v>
      </c>
      <c r="J55" s="204"/>
      <c r="K55" s="206"/>
      <c r="L55" s="135">
        <v>7.3749999999999996E-2</v>
      </c>
      <c r="M55" s="10">
        <v>0.31907999999999997</v>
      </c>
      <c r="N55" s="204">
        <v>6.829288</v>
      </c>
      <c r="O55" s="204"/>
      <c r="P55" s="206"/>
      <c r="Q55" s="125">
        <v>180.05236115199997</v>
      </c>
      <c r="R55" s="11">
        <v>159.5349276</v>
      </c>
      <c r="S55" s="204">
        <v>114.3210816</v>
      </c>
      <c r="T55" s="204"/>
      <c r="U55" s="206"/>
    </row>
    <row r="56" spans="1:21" ht="11.1" customHeight="1" x14ac:dyDescent="0.2">
      <c r="A56" s="9" t="s">
        <v>54</v>
      </c>
      <c r="B56" s="125">
        <v>271.28931829999999</v>
      </c>
      <c r="C56" s="11">
        <v>287.99640299999999</v>
      </c>
      <c r="D56" s="204">
        <v>289.40722849999997</v>
      </c>
      <c r="E56" s="204"/>
      <c r="F56" s="206"/>
      <c r="G56" s="125">
        <v>169.10868365600001</v>
      </c>
      <c r="H56" s="11">
        <v>201.38906660799998</v>
      </c>
      <c r="I56" s="204">
        <v>228.44765080000002</v>
      </c>
      <c r="J56" s="204"/>
      <c r="K56" s="206"/>
      <c r="L56" s="125">
        <v>44.545426023999994</v>
      </c>
      <c r="M56" s="11">
        <v>45.74843891199999</v>
      </c>
      <c r="N56" s="204">
        <v>52.046274799999999</v>
      </c>
      <c r="O56" s="204"/>
      <c r="P56" s="206"/>
      <c r="Q56" s="125">
        <v>31.682127103999999</v>
      </c>
      <c r="R56" s="11">
        <v>29.850369000000001</v>
      </c>
      <c r="S56" s="204">
        <v>25.087066800000002</v>
      </c>
      <c r="T56" s="204"/>
      <c r="U56" s="206"/>
    </row>
    <row r="57" spans="1:21" ht="11.1" customHeight="1" x14ac:dyDescent="0.2">
      <c r="A57" s="9" t="s">
        <v>36</v>
      </c>
      <c r="B57" s="125">
        <v>271.86349899999993</v>
      </c>
      <c r="C57" s="11">
        <v>284.12047799999999</v>
      </c>
      <c r="D57" s="204">
        <v>274.19740000000002</v>
      </c>
      <c r="E57" s="204"/>
      <c r="F57" s="206"/>
      <c r="G57" s="125">
        <v>1669.5120978799998</v>
      </c>
      <c r="H57" s="11">
        <v>1729.0648045280002</v>
      </c>
      <c r="I57" s="204">
        <v>1861.0866542999997</v>
      </c>
      <c r="J57" s="204"/>
      <c r="K57" s="206"/>
      <c r="L57" s="125">
        <v>290.45937030400006</v>
      </c>
      <c r="M57" s="11">
        <v>293.79725508399997</v>
      </c>
      <c r="N57" s="204">
        <v>317.3992528</v>
      </c>
      <c r="O57" s="204"/>
      <c r="P57" s="206"/>
      <c r="Q57" s="125">
        <v>555.1303079818224</v>
      </c>
      <c r="R57" s="11">
        <v>615.68537323550061</v>
      </c>
      <c r="S57" s="204">
        <v>634.60344720000001</v>
      </c>
      <c r="T57" s="204"/>
      <c r="U57" s="206"/>
    </row>
    <row r="58" spans="1:21" ht="11.1" customHeight="1" x14ac:dyDescent="0.2">
      <c r="A58" s="14" t="s">
        <v>37</v>
      </c>
      <c r="B58" s="126">
        <v>318.72117520994266</v>
      </c>
      <c r="C58" s="16">
        <v>304.07126399999999</v>
      </c>
      <c r="D58" s="205">
        <v>295.23709500000001</v>
      </c>
      <c r="E58" s="205"/>
      <c r="F58" s="206"/>
      <c r="G58" s="126">
        <v>787.99683903652044</v>
      </c>
      <c r="H58" s="16">
        <v>689.98945835200004</v>
      </c>
      <c r="I58" s="205">
        <v>706.61473520000004</v>
      </c>
      <c r="J58" s="205"/>
      <c r="K58" s="206"/>
      <c r="L58" s="126">
        <v>59.74043780454965</v>
      </c>
      <c r="M58" s="16">
        <v>62.372072504000002</v>
      </c>
      <c r="N58" s="205">
        <v>65.741426399999995</v>
      </c>
      <c r="O58" s="205"/>
      <c r="P58" s="206"/>
      <c r="Q58" s="126">
        <v>404.88696279999999</v>
      </c>
      <c r="R58" s="16">
        <v>336.72947197680094</v>
      </c>
      <c r="S58" s="205">
        <v>323.66502500000001</v>
      </c>
      <c r="T58" s="205"/>
      <c r="U58" s="206"/>
    </row>
    <row r="59" spans="1:21" ht="14.1" customHeight="1" x14ac:dyDescent="0.2">
      <c r="A59" s="309" t="s">
        <v>224</v>
      </c>
      <c r="B59" s="313">
        <v>3847.5920562423489</v>
      </c>
      <c r="C59" s="310">
        <f>SUM(C46:C57)</f>
        <v>3635.9677681999997</v>
      </c>
      <c r="D59" s="311">
        <f>SUM(D47:D50)</f>
        <v>1318.0179899198408</v>
      </c>
      <c r="E59" s="311">
        <f>SUM(E47:E58)</f>
        <v>1306.2263633413793</v>
      </c>
      <c r="F59" s="312">
        <f>((E59/D59)-1)*100</f>
        <v>-0.89464837875078418</v>
      </c>
      <c r="G59" s="310">
        <v>33780.94700890487</v>
      </c>
      <c r="H59" s="310">
        <v>30663.787691643236</v>
      </c>
      <c r="I59" s="311">
        <f>SUM(I47:I50)</f>
        <v>1687.0346773605406</v>
      </c>
      <c r="J59" s="311">
        <f>SUM(J47:J58)</f>
        <v>1793.44118824</v>
      </c>
      <c r="K59" s="312">
        <f>((J59/I59)-1)*100</f>
        <v>6.3073102353733645</v>
      </c>
      <c r="L59" s="310">
        <v>173258.66324709987</v>
      </c>
      <c r="M59" s="310">
        <v>159118.8092171067</v>
      </c>
      <c r="N59" s="311">
        <f>SUM(N47:N50)</f>
        <v>261.71032799999995</v>
      </c>
      <c r="O59" s="311">
        <f>SUM(O47:O58)</f>
        <v>271.74327</v>
      </c>
      <c r="P59" s="312">
        <f>((O59/N59)-1)*100</f>
        <v>3.8336056802466212</v>
      </c>
      <c r="Q59" s="310">
        <v>192919.58622447916</v>
      </c>
      <c r="R59" s="310">
        <v>174327.08260498915</v>
      </c>
      <c r="S59" s="311">
        <f>SUM(S47:S50)</f>
        <v>5881.0544615908857</v>
      </c>
      <c r="T59" s="311">
        <f>SUM(T47:T58)</f>
        <v>6007.8226951931665</v>
      </c>
      <c r="U59" s="312">
        <f>((T59/S59)-1)*100</f>
        <v>2.1555357875055137</v>
      </c>
    </row>
    <row r="60" spans="1:21" ht="14.1" customHeight="1" x14ac:dyDescent="0.2">
      <c r="A60" s="256" t="s">
        <v>27</v>
      </c>
      <c r="B60" s="257">
        <v>3847.5920562423489</v>
      </c>
      <c r="C60" s="258">
        <f>SUM(C47:C58)</f>
        <v>3940.0390321999998</v>
      </c>
      <c r="D60" s="259">
        <f>SUM(D47:D58)</f>
        <v>3961.8268804917011</v>
      </c>
      <c r="E60" s="259"/>
      <c r="F60" s="260"/>
      <c r="G60" s="258">
        <v>33780.94700890487</v>
      </c>
      <c r="H60" s="258">
        <v>33259.223359128606</v>
      </c>
      <c r="I60" s="259">
        <f>SUM(I47:I58)</f>
        <v>4615.2265246605402</v>
      </c>
      <c r="J60" s="259"/>
      <c r="K60" s="260"/>
      <c r="L60" s="258">
        <v>173258.66324709987</v>
      </c>
      <c r="M60" s="258">
        <v>176149.67439979623</v>
      </c>
      <c r="N60" s="259">
        <f>SUM(N47:N58)</f>
        <v>712.41002359999993</v>
      </c>
      <c r="O60" s="259"/>
      <c r="P60" s="260"/>
      <c r="Q60" s="258">
        <v>192919.58622447916</v>
      </c>
      <c r="R60" s="258">
        <v>189922.91683994033</v>
      </c>
      <c r="S60" s="259">
        <f>SUM(S47:S58)</f>
        <v>8031.463572990886</v>
      </c>
      <c r="T60" s="259"/>
      <c r="U60" s="260"/>
    </row>
    <row r="61" spans="1:21" ht="9" customHeight="1" x14ac:dyDescent="0.2">
      <c r="A61" s="4" t="s">
        <v>149</v>
      </c>
      <c r="B61" s="189"/>
      <c r="C61" s="189"/>
      <c r="D61" s="189"/>
      <c r="E61" s="189"/>
      <c r="F61" s="190"/>
      <c r="G61" s="189"/>
      <c r="H61" s="189"/>
      <c r="I61" s="189"/>
      <c r="J61" s="189"/>
      <c r="K61" s="190"/>
      <c r="L61" s="189"/>
      <c r="M61" s="189"/>
      <c r="N61" s="189"/>
      <c r="O61" s="189"/>
      <c r="P61" s="190"/>
      <c r="Q61" s="189"/>
      <c r="R61" s="189"/>
      <c r="S61" s="189"/>
      <c r="T61" s="189"/>
      <c r="U61" s="190"/>
    </row>
    <row r="62" spans="1:21" ht="9" customHeight="1" x14ac:dyDescent="0.25">
      <c r="A62" s="219" t="s">
        <v>171</v>
      </c>
      <c r="B62" s="5"/>
      <c r="C62" s="5"/>
      <c r="D62" s="137"/>
      <c r="E62" s="137"/>
      <c r="F62" s="137"/>
      <c r="G62" s="138"/>
      <c r="H62" s="138"/>
      <c r="I62" s="138"/>
      <c r="J62" s="138"/>
      <c r="K62" s="139"/>
      <c r="L62" s="129"/>
      <c r="M62" s="129"/>
      <c r="N62" s="129"/>
      <c r="O62" s="129"/>
      <c r="P62" s="140"/>
      <c r="Q62" s="129"/>
      <c r="R62" s="129"/>
      <c r="S62" s="129"/>
      <c r="T62" s="129"/>
      <c r="U62" s="65"/>
    </row>
    <row r="63" spans="1:21" ht="9" customHeight="1" x14ac:dyDescent="0.25">
      <c r="A63" s="160" t="s">
        <v>185</v>
      </c>
      <c r="B63" s="5"/>
      <c r="C63" s="5"/>
      <c r="D63" s="137"/>
      <c r="E63" s="137"/>
      <c r="F63" s="137"/>
      <c r="G63" s="138"/>
      <c r="H63" s="138"/>
      <c r="I63" s="138"/>
      <c r="J63" s="138"/>
      <c r="K63" s="139"/>
      <c r="L63" s="138"/>
      <c r="M63" s="138"/>
      <c r="N63" s="138"/>
      <c r="O63" s="138"/>
      <c r="P63" s="139"/>
      <c r="Q63" s="138"/>
      <c r="R63" s="138"/>
      <c r="S63" s="138"/>
      <c r="T63" s="138"/>
      <c r="U63" s="65"/>
    </row>
    <row r="64" spans="1:21" ht="9" customHeight="1" x14ac:dyDescent="0.25">
      <c r="A64" s="195" t="s">
        <v>186</v>
      </c>
      <c r="D64" s="121"/>
      <c r="E64" s="121"/>
      <c r="F64" s="121"/>
      <c r="K64" s="127"/>
    </row>
  </sheetData>
  <mergeCells count="15">
    <mergeCell ref="Q24:U24"/>
    <mergeCell ref="L24:P24"/>
    <mergeCell ref="G24:K24"/>
    <mergeCell ref="A24:A25"/>
    <mergeCell ref="B24:F24"/>
    <mergeCell ref="B3:F3"/>
    <mergeCell ref="A3:A4"/>
    <mergeCell ref="G3:K3"/>
    <mergeCell ref="L3:P3"/>
    <mergeCell ref="Q3:U3"/>
    <mergeCell ref="Q44:U44"/>
    <mergeCell ref="L44:P44"/>
    <mergeCell ref="G44:K44"/>
    <mergeCell ref="B44:F44"/>
    <mergeCell ref="A44:A45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zoomScaleNormal="100" workbookViewId="0">
      <selection activeCell="F22" sqref="F22"/>
    </sheetView>
  </sheetViews>
  <sheetFormatPr baseColWidth="10" defaultColWidth="6" defaultRowHeight="11.25" customHeight="1" x14ac:dyDescent="0.2"/>
  <cols>
    <col min="1" max="1" width="7.33203125" style="94" customWidth="1"/>
    <col min="2" max="2" width="3.44140625" style="94" customWidth="1"/>
    <col min="3" max="14" width="4.6640625" style="94" customWidth="1"/>
    <col min="15" max="15" width="5.6640625" style="94" customWidth="1"/>
    <col min="16" max="16" width="7.109375" style="94" customWidth="1"/>
    <col min="17" max="16384" width="6" style="94"/>
  </cols>
  <sheetData>
    <row r="1" spans="1:16" ht="20.25" customHeight="1" x14ac:dyDescent="0.25">
      <c r="A1" s="29" t="s">
        <v>220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 x14ac:dyDescent="0.25">
      <c r="A2" s="29" t="s">
        <v>38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19"/>
    </row>
    <row r="3" spans="1:16" ht="5.0999999999999996" customHeight="1" x14ac:dyDescent="0.2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2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96"/>
    </row>
    <row r="5" spans="1:16" ht="12.95" customHeight="1" x14ac:dyDescent="0.2">
      <c r="A5" s="355" t="s">
        <v>25</v>
      </c>
      <c r="B5" s="265">
        <v>2024</v>
      </c>
      <c r="C5" s="266">
        <v>152747.34135027282</v>
      </c>
      <c r="D5" s="266">
        <v>133442.2649060002</v>
      </c>
      <c r="E5" s="266">
        <v>146185.64207024424</v>
      </c>
      <c r="F5" s="266">
        <v>146782.96902402947</v>
      </c>
      <c r="G5" s="266">
        <v>159167.43631533772</v>
      </c>
      <c r="H5" s="266">
        <v>155098.14956310173</v>
      </c>
      <c r="I5" s="266">
        <v>161227.99773179684</v>
      </c>
      <c r="J5" s="266">
        <v>158745.18923724809</v>
      </c>
      <c r="K5" s="266">
        <v>157099.2405799728</v>
      </c>
      <c r="L5" s="266">
        <v>162143.98190507948</v>
      </c>
      <c r="M5" s="266">
        <v>156803.58154946525</v>
      </c>
      <c r="N5" s="266">
        <v>169793.7733449371</v>
      </c>
      <c r="O5" s="267">
        <f>SUM(C5:N5)</f>
        <v>1859237.5675774855</v>
      </c>
      <c r="P5" s="95"/>
    </row>
    <row r="6" spans="1:16" ht="12.95" customHeight="1" x14ac:dyDescent="0.2">
      <c r="A6" s="356"/>
      <c r="B6" s="268" t="s">
        <v>190</v>
      </c>
      <c r="C6" s="269">
        <v>158493.99678845794</v>
      </c>
      <c r="D6" s="269">
        <v>138623.06829812046</v>
      </c>
      <c r="E6" s="269">
        <v>151172.36002219992</v>
      </c>
      <c r="F6" s="269">
        <v>151347.47356132232</v>
      </c>
      <c r="G6" s="269"/>
      <c r="H6" s="269"/>
      <c r="I6" s="269"/>
      <c r="J6" s="269"/>
      <c r="K6" s="269"/>
      <c r="L6" s="269"/>
      <c r="M6" s="269"/>
      <c r="N6" s="269"/>
      <c r="O6" s="270"/>
      <c r="P6" s="95"/>
    </row>
    <row r="7" spans="1:16" ht="11.1" customHeight="1" x14ac:dyDescent="0.2">
      <c r="A7" s="69" t="s">
        <v>3</v>
      </c>
      <c r="B7" s="70" t="s">
        <v>174</v>
      </c>
      <c r="C7" s="105">
        <v>65.375</v>
      </c>
      <c r="D7" s="105">
        <v>53.7393</v>
      </c>
      <c r="E7" s="105">
        <v>58.246000000000002</v>
      </c>
      <c r="F7" s="105">
        <v>53.188000000000002</v>
      </c>
      <c r="G7" s="105">
        <v>44.76</v>
      </c>
      <c r="H7" s="105">
        <v>59.263000000000005</v>
      </c>
      <c r="I7" s="105">
        <v>56.313900000000004</v>
      </c>
      <c r="J7" s="105">
        <v>61.927500000000002</v>
      </c>
      <c r="K7" s="105">
        <v>66.376000000000005</v>
      </c>
      <c r="L7" s="105">
        <v>64.798000000000002</v>
      </c>
      <c r="M7" s="105">
        <v>81.646180000000001</v>
      </c>
      <c r="N7" s="105">
        <v>73.575666670000004</v>
      </c>
      <c r="O7" s="267">
        <f>SUM(C7:N7)</f>
        <v>739.20854666999992</v>
      </c>
      <c r="P7" s="95"/>
    </row>
    <row r="8" spans="1:16" ht="11.1" customHeight="1" x14ac:dyDescent="0.2">
      <c r="A8" s="69"/>
      <c r="B8" s="70" t="s">
        <v>173</v>
      </c>
      <c r="C8" s="105">
        <v>65.857450699546206</v>
      </c>
      <c r="D8" s="105">
        <v>54.378</v>
      </c>
      <c r="E8" s="105">
        <v>58.890500000000003</v>
      </c>
      <c r="F8" s="105">
        <v>60.518801206252199</v>
      </c>
      <c r="G8" s="105"/>
      <c r="H8" s="105"/>
      <c r="I8" s="105"/>
      <c r="J8" s="105"/>
      <c r="K8" s="105"/>
      <c r="L8" s="105"/>
      <c r="M8" s="105"/>
      <c r="N8" s="105"/>
      <c r="O8" s="267"/>
      <c r="P8" s="95"/>
    </row>
    <row r="9" spans="1:16" ht="11.1" customHeight="1" x14ac:dyDescent="0.2">
      <c r="A9" s="69" t="s">
        <v>4</v>
      </c>
      <c r="B9" s="70" t="s">
        <v>174</v>
      </c>
      <c r="C9" s="105">
        <v>4458.6977231246428</v>
      </c>
      <c r="D9" s="105">
        <v>2417.1518000000001</v>
      </c>
      <c r="E9" s="105">
        <v>2700.8388</v>
      </c>
      <c r="F9" s="105">
        <v>2257.4705159940136</v>
      </c>
      <c r="G9" s="105">
        <v>4061.6183000000001</v>
      </c>
      <c r="H9" s="105">
        <v>3063.518</v>
      </c>
      <c r="I9" s="105">
        <v>3744.1878845000001</v>
      </c>
      <c r="J9" s="105">
        <v>2827.4557239999999</v>
      </c>
      <c r="K9" s="105">
        <v>2989.2671</v>
      </c>
      <c r="L9" s="105">
        <v>2756.3926574999996</v>
      </c>
      <c r="M9" s="105">
        <v>2376.8179</v>
      </c>
      <c r="N9" s="105">
        <v>3753.4173699999997</v>
      </c>
      <c r="O9" s="267">
        <f t="shared" ref="O9" si="0">SUM(C9:N9)</f>
        <v>37406.833775118663</v>
      </c>
      <c r="P9" s="95"/>
    </row>
    <row r="10" spans="1:16" ht="11.1" customHeight="1" x14ac:dyDescent="0.2">
      <c r="A10" s="69"/>
      <c r="B10" s="70" t="s">
        <v>173</v>
      </c>
      <c r="C10" s="105">
        <v>4673.8970016462499</v>
      </c>
      <c r="D10" s="105">
        <v>2577.6935505231099</v>
      </c>
      <c r="E10" s="105">
        <v>2798.4723800000002</v>
      </c>
      <c r="F10" s="105">
        <v>2413.2932700000001</v>
      </c>
      <c r="G10" s="105"/>
      <c r="H10" s="105"/>
      <c r="I10" s="105"/>
      <c r="J10" s="105"/>
      <c r="K10" s="105"/>
      <c r="L10" s="105"/>
      <c r="M10" s="105"/>
      <c r="N10" s="105"/>
      <c r="O10" s="267"/>
      <c r="P10" s="95"/>
    </row>
    <row r="11" spans="1:16" ht="11.1" customHeight="1" x14ac:dyDescent="0.2">
      <c r="A11" s="73" t="s">
        <v>32</v>
      </c>
      <c r="B11" s="70" t="s">
        <v>174</v>
      </c>
      <c r="C11" s="105">
        <v>58.707843213289337</v>
      </c>
      <c r="D11" s="105">
        <v>50.121942258755006</v>
      </c>
      <c r="E11" s="105">
        <v>56.305887146088381</v>
      </c>
      <c r="F11" s="105">
        <v>68.570999999999998</v>
      </c>
      <c r="G11" s="105">
        <v>57.788600000000002</v>
      </c>
      <c r="H11" s="105">
        <v>58.396999999999998</v>
      </c>
      <c r="I11" s="105">
        <v>63.261132749999994</v>
      </c>
      <c r="J11" s="105">
        <v>58.660915200000005</v>
      </c>
      <c r="K11" s="105">
        <v>54.691000000000003</v>
      </c>
      <c r="L11" s="105">
        <v>56.974000000000004</v>
      </c>
      <c r="M11" s="105">
        <v>54.710000000000008</v>
      </c>
      <c r="N11" s="105">
        <v>58.5869</v>
      </c>
      <c r="O11" s="267">
        <f t="shared" ref="O11" si="1">SUM(C11:N11)</f>
        <v>696.77622056813289</v>
      </c>
      <c r="P11" s="95"/>
    </row>
    <row r="12" spans="1:16" ht="11.1" customHeight="1" x14ac:dyDescent="0.2">
      <c r="A12" s="73"/>
      <c r="B12" s="70" t="s">
        <v>173</v>
      </c>
      <c r="C12" s="105">
        <v>56.440200000000004</v>
      </c>
      <c r="D12" s="105">
        <v>49.133279059801403</v>
      </c>
      <c r="E12" s="105">
        <v>53.996499999999997</v>
      </c>
      <c r="F12" s="105">
        <v>64.652500000000003</v>
      </c>
      <c r="G12" s="105"/>
      <c r="H12" s="105"/>
      <c r="I12" s="105"/>
      <c r="J12" s="105"/>
      <c r="K12" s="105"/>
      <c r="L12" s="105"/>
      <c r="M12" s="105"/>
      <c r="N12" s="105"/>
      <c r="O12" s="267"/>
      <c r="P12" s="95"/>
    </row>
    <row r="13" spans="1:16" ht="11.1" customHeight="1" x14ac:dyDescent="0.2">
      <c r="A13" s="69" t="s">
        <v>19</v>
      </c>
      <c r="B13" s="70" t="s">
        <v>174</v>
      </c>
      <c r="C13" s="105">
        <v>13562.121596697893</v>
      </c>
      <c r="D13" s="105">
        <v>12200.253999999999</v>
      </c>
      <c r="E13" s="105">
        <v>12537.266</v>
      </c>
      <c r="F13" s="105">
        <v>13874.827435894842</v>
      </c>
      <c r="G13" s="105">
        <v>14105.936692500001</v>
      </c>
      <c r="H13" s="105">
        <v>13735.6871128</v>
      </c>
      <c r="I13" s="105">
        <v>15347.241984600001</v>
      </c>
      <c r="J13" s="105">
        <v>14270.368181599999</v>
      </c>
      <c r="K13" s="105">
        <v>13602.0687375</v>
      </c>
      <c r="L13" s="105">
        <v>13402.868368999998</v>
      </c>
      <c r="M13" s="105">
        <v>12807.81478026</v>
      </c>
      <c r="N13" s="105">
        <v>13007.568630000002</v>
      </c>
      <c r="O13" s="267">
        <f t="shared" ref="O13" si="2">SUM(C13:N13)</f>
        <v>162454.02352085273</v>
      </c>
      <c r="P13" s="95"/>
    </row>
    <row r="14" spans="1:16" ht="11.1" customHeight="1" x14ac:dyDescent="0.2">
      <c r="A14" s="69"/>
      <c r="B14" s="70" t="s">
        <v>173</v>
      </c>
      <c r="C14" s="105">
        <v>14224.3866007421</v>
      </c>
      <c r="D14" s="105">
        <v>12619.4787059752</v>
      </c>
      <c r="E14" s="105">
        <v>12931.654999999999</v>
      </c>
      <c r="F14" s="105">
        <v>14390.0452</v>
      </c>
      <c r="G14" s="105"/>
      <c r="H14" s="105"/>
      <c r="I14" s="105"/>
      <c r="J14" s="105"/>
      <c r="K14" s="105"/>
      <c r="L14" s="105"/>
      <c r="M14" s="105"/>
      <c r="N14" s="105"/>
      <c r="O14" s="267"/>
      <c r="P14" s="95"/>
    </row>
    <row r="15" spans="1:16" ht="11.1" customHeight="1" x14ac:dyDescent="0.2">
      <c r="A15" s="69" t="s">
        <v>141</v>
      </c>
      <c r="B15" s="70" t="s">
        <v>174</v>
      </c>
      <c r="C15" s="105">
        <v>96.24967058153581</v>
      </c>
      <c r="D15" s="105">
        <v>66.679199999999994</v>
      </c>
      <c r="E15" s="105">
        <v>70.173000000000002</v>
      </c>
      <c r="F15" s="105">
        <v>96.620999999999995</v>
      </c>
      <c r="G15" s="105">
        <v>78.536100000000005</v>
      </c>
      <c r="H15" s="105">
        <v>82.243932549999997</v>
      </c>
      <c r="I15" s="105">
        <v>89.066532500000008</v>
      </c>
      <c r="J15" s="105">
        <v>92.003415199999992</v>
      </c>
      <c r="K15" s="105">
        <v>76.107399999999998</v>
      </c>
      <c r="L15" s="105">
        <v>78.846787514219997</v>
      </c>
      <c r="M15" s="105">
        <v>80.144999999999996</v>
      </c>
      <c r="N15" s="105">
        <v>123.2131</v>
      </c>
      <c r="O15" s="267">
        <f t="shared" ref="O15" si="3">SUM(C15:N15)</f>
        <v>1029.8851383457556</v>
      </c>
      <c r="P15" s="95"/>
    </row>
    <row r="16" spans="1:16" ht="11.1" customHeight="1" x14ac:dyDescent="0.2">
      <c r="A16" s="69"/>
      <c r="B16" s="70" t="s">
        <v>173</v>
      </c>
      <c r="C16" s="105">
        <v>90.424390000000002</v>
      </c>
      <c r="D16" s="105">
        <v>65.602552783760302</v>
      </c>
      <c r="E16" s="105">
        <v>70.124600000000001</v>
      </c>
      <c r="F16" s="105">
        <v>94.621369999999999</v>
      </c>
      <c r="G16" s="105"/>
      <c r="H16" s="105"/>
      <c r="I16" s="105"/>
      <c r="J16" s="105"/>
      <c r="K16" s="105"/>
      <c r="L16" s="105"/>
      <c r="M16" s="105"/>
      <c r="N16" s="105"/>
      <c r="O16" s="267"/>
      <c r="P16" s="95"/>
    </row>
    <row r="17" spans="1:16" ht="11.1" customHeight="1" x14ac:dyDescent="0.2">
      <c r="A17" s="73" t="s">
        <v>0</v>
      </c>
      <c r="B17" s="70" t="s">
        <v>174</v>
      </c>
      <c r="C17" s="105">
        <v>287.66122880885956</v>
      </c>
      <c r="D17" s="105">
        <v>257.36391695727087</v>
      </c>
      <c r="E17" s="105">
        <v>242.17234799666579</v>
      </c>
      <c r="F17" s="105">
        <v>261.3537</v>
      </c>
      <c r="G17" s="105">
        <v>268.77710000000002</v>
      </c>
      <c r="H17" s="105">
        <v>270.363</v>
      </c>
      <c r="I17" s="105">
        <v>311.11789999999996</v>
      </c>
      <c r="J17" s="105">
        <v>277.99258959999997</v>
      </c>
      <c r="K17" s="105">
        <v>299.49318625000001</v>
      </c>
      <c r="L17" s="105">
        <v>306.28151450000001</v>
      </c>
      <c r="M17" s="105">
        <v>319.17579999999998</v>
      </c>
      <c r="N17" s="105">
        <v>336.55610000000001</v>
      </c>
      <c r="O17" s="267">
        <f t="shared" ref="O17" si="4">SUM(C17:N17)</f>
        <v>3438.3083841127964</v>
      </c>
      <c r="P17" s="95"/>
    </row>
    <row r="18" spans="1:16" ht="11.1" customHeight="1" x14ac:dyDescent="0.2">
      <c r="A18" s="73"/>
      <c r="B18" s="70" t="s">
        <v>173</v>
      </c>
      <c r="C18" s="105">
        <v>287.56897487738792</v>
      </c>
      <c r="D18" s="105">
        <v>257.64396937046183</v>
      </c>
      <c r="E18" s="105">
        <v>242.24304999999998</v>
      </c>
      <c r="F18" s="105">
        <v>258.30065999999999</v>
      </c>
      <c r="G18" s="105"/>
      <c r="H18" s="105"/>
      <c r="I18" s="105"/>
      <c r="J18" s="105"/>
      <c r="K18" s="105"/>
      <c r="L18" s="105"/>
      <c r="M18" s="105"/>
      <c r="N18" s="105"/>
      <c r="O18" s="267"/>
      <c r="P18" s="95"/>
    </row>
    <row r="19" spans="1:16" ht="11.1" customHeight="1" x14ac:dyDescent="0.2">
      <c r="A19" s="74" t="s">
        <v>15</v>
      </c>
      <c r="B19" s="70" t="s">
        <v>174</v>
      </c>
      <c r="C19" s="105">
        <v>41.347999999999999</v>
      </c>
      <c r="D19" s="105">
        <v>38.961399999999998</v>
      </c>
      <c r="E19" s="105">
        <v>38.357999999999997</v>
      </c>
      <c r="F19" s="105">
        <v>38.109000000000002</v>
      </c>
      <c r="G19" s="105">
        <v>37.606000000000002</v>
      </c>
      <c r="H19" s="105">
        <v>34.418999999999997</v>
      </c>
      <c r="I19" s="105">
        <v>35.671999999999997</v>
      </c>
      <c r="J19" s="105">
        <v>33.618000000000002</v>
      </c>
      <c r="K19" s="105">
        <v>29.402999999999999</v>
      </c>
      <c r="L19" s="105">
        <v>28.603999999999999</v>
      </c>
      <c r="M19" s="105">
        <v>29.894100000000002</v>
      </c>
      <c r="N19" s="105">
        <v>32.408000000000001</v>
      </c>
      <c r="O19" s="267">
        <f t="shared" ref="O19" si="5">SUM(C19:N19)</f>
        <v>418.40049999999997</v>
      </c>
      <c r="P19" s="95"/>
    </row>
    <row r="20" spans="1:16" ht="11.1" customHeight="1" x14ac:dyDescent="0.2">
      <c r="A20" s="73"/>
      <c r="B20" s="70" t="s">
        <v>173</v>
      </c>
      <c r="C20" s="105">
        <v>43.048000000000002</v>
      </c>
      <c r="D20" s="105">
        <v>40.542999999999999</v>
      </c>
      <c r="E20" s="105">
        <v>40.015206999999997</v>
      </c>
      <c r="F20" s="105">
        <v>39.255699999999997</v>
      </c>
      <c r="G20" s="105"/>
      <c r="H20" s="105"/>
      <c r="I20" s="105"/>
      <c r="J20" s="105"/>
      <c r="K20" s="105"/>
      <c r="L20" s="105"/>
      <c r="M20" s="105"/>
      <c r="N20" s="105"/>
      <c r="O20" s="267"/>
      <c r="P20" s="95"/>
    </row>
    <row r="21" spans="1:16" ht="11.1" customHeight="1" x14ac:dyDescent="0.2">
      <c r="A21" s="69" t="s">
        <v>33</v>
      </c>
      <c r="B21" s="70" t="s">
        <v>174</v>
      </c>
      <c r="C21" s="105">
        <v>286.10333850367448</v>
      </c>
      <c r="D21" s="105">
        <v>220.97800000000001</v>
      </c>
      <c r="E21" s="105">
        <v>239.5504</v>
      </c>
      <c r="F21" s="105">
        <v>278.21129999999999</v>
      </c>
      <c r="G21" s="105">
        <v>272.26599999999996</v>
      </c>
      <c r="H21" s="105">
        <v>321.69211280000002</v>
      </c>
      <c r="I21" s="105">
        <v>348.55033125</v>
      </c>
      <c r="J21" s="105">
        <v>348.79755280000001</v>
      </c>
      <c r="K21" s="105">
        <v>350.41319999999996</v>
      </c>
      <c r="L21" s="105">
        <v>350.68188750000002</v>
      </c>
      <c r="M21" s="105">
        <v>356.35361005000004</v>
      </c>
      <c r="N21" s="105">
        <v>331.31488999999999</v>
      </c>
      <c r="O21" s="267">
        <f t="shared" ref="O21" si="6">SUM(C21:N21)</f>
        <v>3704.9126229036747</v>
      </c>
      <c r="P21" s="95"/>
    </row>
    <row r="22" spans="1:16" ht="11.1" customHeight="1" x14ac:dyDescent="0.2">
      <c r="A22" s="69"/>
      <c r="B22" s="70" t="s">
        <v>173</v>
      </c>
      <c r="C22" s="105">
        <v>275.76288729099201</v>
      </c>
      <c r="D22" s="105">
        <v>213.48048277490199</v>
      </c>
      <c r="E22" s="105">
        <v>231.56890000000001</v>
      </c>
      <c r="F22" s="105">
        <v>285.68650000000002</v>
      </c>
      <c r="G22" s="105"/>
      <c r="H22" s="105"/>
      <c r="I22" s="105"/>
      <c r="J22" s="105"/>
      <c r="K22" s="105"/>
      <c r="L22" s="105"/>
      <c r="M22" s="105"/>
      <c r="N22" s="105"/>
      <c r="O22" s="267"/>
      <c r="P22" s="95"/>
    </row>
    <row r="23" spans="1:16" ht="11.1" customHeight="1" x14ac:dyDescent="0.2">
      <c r="A23" s="69" t="s">
        <v>18</v>
      </c>
      <c r="B23" s="70" t="s">
        <v>174</v>
      </c>
      <c r="C23" s="105">
        <v>72.227999999999994</v>
      </c>
      <c r="D23" s="105">
        <v>76.573299999999989</v>
      </c>
      <c r="E23" s="105">
        <v>71.2607</v>
      </c>
      <c r="F23" s="105">
        <v>85.316999999999993</v>
      </c>
      <c r="G23" s="105">
        <v>73.162999999999997</v>
      </c>
      <c r="H23" s="105">
        <v>75.411000000000001</v>
      </c>
      <c r="I23" s="105">
        <v>76.472999999999999</v>
      </c>
      <c r="J23" s="105">
        <v>81.653000000000006</v>
      </c>
      <c r="K23" s="105">
        <v>65.805000000000007</v>
      </c>
      <c r="L23" s="105">
        <v>65.133979035487897</v>
      </c>
      <c r="M23" s="105">
        <v>70.417000000000002</v>
      </c>
      <c r="N23" s="105">
        <v>99.971999999999994</v>
      </c>
      <c r="O23" s="267">
        <f t="shared" ref="O23" si="7">SUM(C23:N23)</f>
        <v>913.40697903548789</v>
      </c>
      <c r="P23" s="95"/>
    </row>
    <row r="24" spans="1:16" ht="11.1" customHeight="1" x14ac:dyDescent="0.2">
      <c r="A24" s="69"/>
      <c r="B24" s="70" t="s">
        <v>173</v>
      </c>
      <c r="C24" s="105">
        <v>70.472999999999999</v>
      </c>
      <c r="D24" s="105">
        <v>77.556592255822395</v>
      </c>
      <c r="E24" s="105">
        <v>70.139480000000006</v>
      </c>
      <c r="F24" s="105">
        <v>83.7059</v>
      </c>
      <c r="G24" s="105"/>
      <c r="H24" s="105"/>
      <c r="I24" s="105"/>
      <c r="J24" s="105"/>
      <c r="K24" s="105"/>
      <c r="L24" s="105"/>
      <c r="M24" s="105"/>
      <c r="N24" s="105"/>
      <c r="O24" s="267"/>
      <c r="P24" s="95"/>
    </row>
    <row r="25" spans="1:16" ht="11.1" customHeight="1" x14ac:dyDescent="0.2">
      <c r="A25" s="69" t="s">
        <v>40</v>
      </c>
      <c r="B25" s="70" t="s">
        <v>174</v>
      </c>
      <c r="C25" s="105">
        <v>86.592299999999994</v>
      </c>
      <c r="D25" s="105">
        <v>79.021000000000001</v>
      </c>
      <c r="E25" s="105">
        <v>81.307869999999994</v>
      </c>
      <c r="F25" s="105">
        <v>90.504599999999996</v>
      </c>
      <c r="G25" s="105">
        <v>88.678489999999996</v>
      </c>
      <c r="H25" s="105">
        <v>122.039</v>
      </c>
      <c r="I25" s="105">
        <v>127.2291</v>
      </c>
      <c r="J25" s="105">
        <v>110.73100000000001</v>
      </c>
      <c r="K25" s="105">
        <v>85.147999999999996</v>
      </c>
      <c r="L25" s="105">
        <v>105.10939114401999</v>
      </c>
      <c r="M25" s="105">
        <v>115.35740800000001</v>
      </c>
      <c r="N25" s="105">
        <v>122.83556999999999</v>
      </c>
      <c r="O25" s="267">
        <f t="shared" ref="O25" si="8">SUM(C25:N25)</f>
        <v>1214.5537291440201</v>
      </c>
      <c r="P25" s="95"/>
    </row>
    <row r="26" spans="1:16" ht="11.1" customHeight="1" x14ac:dyDescent="0.2">
      <c r="A26" s="69"/>
      <c r="B26" s="70" t="s">
        <v>173</v>
      </c>
      <c r="C26" s="105">
        <v>84.757248514510096</v>
      </c>
      <c r="D26" s="105">
        <v>77.044345483581097</v>
      </c>
      <c r="E26" s="105">
        <v>78.762499999999989</v>
      </c>
      <c r="F26" s="105">
        <v>88.628</v>
      </c>
      <c r="G26" s="105"/>
      <c r="H26" s="105"/>
      <c r="I26" s="105"/>
      <c r="J26" s="105"/>
      <c r="K26" s="105"/>
      <c r="L26" s="105"/>
      <c r="M26" s="105"/>
      <c r="N26" s="105"/>
      <c r="O26" s="267"/>
      <c r="P26" s="95"/>
    </row>
    <row r="27" spans="1:16" ht="11.1" customHeight="1" x14ac:dyDescent="0.2">
      <c r="A27" s="69" t="s">
        <v>39</v>
      </c>
      <c r="B27" s="70" t="s">
        <v>174</v>
      </c>
      <c r="C27" s="105">
        <v>6456.8739221163414</v>
      </c>
      <c r="D27" s="105">
        <v>6371.1035359678945</v>
      </c>
      <c r="E27" s="105">
        <v>8113.3446354519001</v>
      </c>
      <c r="F27" s="105">
        <v>9582.9479963102094</v>
      </c>
      <c r="G27" s="105">
        <v>9467.8489999999983</v>
      </c>
      <c r="H27" s="105">
        <v>8419.612000000001</v>
      </c>
      <c r="I27" s="105">
        <v>8483.3682000000008</v>
      </c>
      <c r="J27" s="105">
        <v>8288.1378999999997</v>
      </c>
      <c r="K27" s="105">
        <v>8261.6125499999998</v>
      </c>
      <c r="L27" s="105">
        <v>7789.4379840000001</v>
      </c>
      <c r="M27" s="105">
        <v>7596.8487999999998</v>
      </c>
      <c r="N27" s="105">
        <v>7559.8392833333301</v>
      </c>
      <c r="O27" s="267">
        <f t="shared" ref="O27" si="9">SUM(C27:N27)</f>
        <v>96390.975807179697</v>
      </c>
      <c r="P27" s="95"/>
    </row>
    <row r="28" spans="1:16" ht="11.1" customHeight="1" x14ac:dyDescent="0.2">
      <c r="A28" s="69"/>
      <c r="B28" s="70" t="s">
        <v>173</v>
      </c>
      <c r="C28" s="105">
        <v>6610.3764753220803</v>
      </c>
      <c r="D28" s="105">
        <v>6529.8442244774797</v>
      </c>
      <c r="E28" s="105">
        <v>8920.7049999999999</v>
      </c>
      <c r="F28" s="105">
        <v>8344.7487999999994</v>
      </c>
      <c r="G28" s="105"/>
      <c r="H28" s="105"/>
      <c r="I28" s="105"/>
      <c r="J28" s="105"/>
      <c r="K28" s="105"/>
      <c r="L28" s="105"/>
      <c r="M28" s="105"/>
      <c r="N28" s="105"/>
      <c r="O28" s="267"/>
      <c r="P28" s="95"/>
    </row>
    <row r="29" spans="1:16" ht="11.1" customHeight="1" x14ac:dyDescent="0.2">
      <c r="A29" s="69" t="s">
        <v>17</v>
      </c>
      <c r="B29" s="70" t="s">
        <v>174</v>
      </c>
      <c r="C29" s="105">
        <v>655.74790524098398</v>
      </c>
      <c r="D29" s="105">
        <v>731.1915300379784</v>
      </c>
      <c r="E29" s="105">
        <v>877.53577925700552</v>
      </c>
      <c r="F29" s="105">
        <v>872.38819999999998</v>
      </c>
      <c r="G29" s="105">
        <v>876.93</v>
      </c>
      <c r="H29" s="105">
        <v>780.23699999999997</v>
      </c>
      <c r="I29" s="105">
        <v>801.7938903999999</v>
      </c>
      <c r="J29" s="105">
        <v>788.94665840000005</v>
      </c>
      <c r="K29" s="105">
        <v>741.41338750000011</v>
      </c>
      <c r="L29" s="105">
        <v>782.22742349336181</v>
      </c>
      <c r="M29" s="105">
        <v>808.43669999999997</v>
      </c>
      <c r="N29" s="105">
        <v>852.59829999999999</v>
      </c>
      <c r="O29" s="267">
        <f t="shared" ref="O29" si="10">SUM(C29:N29)</f>
        <v>9569.4467743293299</v>
      </c>
      <c r="P29" s="95"/>
    </row>
    <row r="30" spans="1:16" ht="11.1" customHeight="1" x14ac:dyDescent="0.2">
      <c r="A30" s="69"/>
      <c r="B30" s="70" t="s">
        <v>173</v>
      </c>
      <c r="C30" s="105">
        <v>646.97443736425498</v>
      </c>
      <c r="D30" s="105">
        <v>712.30214943911483</v>
      </c>
      <c r="E30" s="105">
        <v>853.48970000000008</v>
      </c>
      <c r="F30" s="105">
        <v>750.3093100000001</v>
      </c>
      <c r="G30" s="105"/>
      <c r="H30" s="105"/>
      <c r="I30" s="105"/>
      <c r="J30" s="105"/>
      <c r="K30" s="105"/>
      <c r="L30" s="105"/>
      <c r="M30" s="105"/>
      <c r="N30" s="105"/>
      <c r="O30" s="267"/>
      <c r="P30" s="95"/>
    </row>
    <row r="31" spans="1:16" ht="11.1" customHeight="1" x14ac:dyDescent="0.2">
      <c r="A31" s="69" t="s">
        <v>31</v>
      </c>
      <c r="B31" s="70" t="s">
        <v>174</v>
      </c>
      <c r="C31" s="105">
        <v>25367.267302403612</v>
      </c>
      <c r="D31" s="105">
        <v>21048.086712365792</v>
      </c>
      <c r="E31" s="105">
        <v>25974.340851070861</v>
      </c>
      <c r="F31" s="105">
        <v>26480.36456820395</v>
      </c>
      <c r="G31" s="105">
        <v>26082.597275</v>
      </c>
      <c r="H31" s="105">
        <v>25234.968095050001</v>
      </c>
      <c r="I31" s="105">
        <v>26726.216436849998</v>
      </c>
      <c r="J31" s="105">
        <v>24841.024380800001</v>
      </c>
      <c r="K31" s="105">
        <v>24842.983510000002</v>
      </c>
      <c r="L31" s="105">
        <v>26905.157341659749</v>
      </c>
      <c r="M31" s="105">
        <v>25649.326489523999</v>
      </c>
      <c r="N31" s="105">
        <v>26036.770000000004</v>
      </c>
      <c r="O31" s="267">
        <f t="shared" ref="O31" si="11">SUM(C31:N31)</f>
        <v>305189.10296292795</v>
      </c>
      <c r="P31" s="95"/>
    </row>
    <row r="32" spans="1:16" ht="11.1" customHeight="1" x14ac:dyDescent="0.2">
      <c r="A32" s="69"/>
      <c r="B32" s="70" t="s">
        <v>173</v>
      </c>
      <c r="C32" s="105">
        <v>26646.225803348399</v>
      </c>
      <c r="D32" s="105">
        <v>21759.457389297793</v>
      </c>
      <c r="E32" s="105">
        <v>27074.833500000001</v>
      </c>
      <c r="F32" s="105">
        <v>27496.786399999997</v>
      </c>
      <c r="G32" s="105"/>
      <c r="H32" s="105"/>
      <c r="I32" s="105"/>
      <c r="J32" s="105"/>
      <c r="K32" s="105"/>
      <c r="L32" s="105"/>
      <c r="M32" s="105"/>
      <c r="N32" s="105"/>
      <c r="O32" s="267"/>
      <c r="P32" s="95"/>
    </row>
    <row r="33" spans="1:16" ht="11.1" customHeight="1" x14ac:dyDescent="0.2">
      <c r="A33" s="69" t="s">
        <v>98</v>
      </c>
      <c r="B33" s="70" t="s">
        <v>174</v>
      </c>
      <c r="C33" s="105">
        <v>3030.1737383046238</v>
      </c>
      <c r="D33" s="105">
        <v>1454.4555000000003</v>
      </c>
      <c r="E33" s="105">
        <v>1843.3352405576204</v>
      </c>
      <c r="F33" s="105">
        <v>2780.6878398016584</v>
      </c>
      <c r="G33" s="105">
        <v>1401.22173</v>
      </c>
      <c r="H33" s="105">
        <v>2238.0896548999995</v>
      </c>
      <c r="I33" s="105">
        <v>1856.93356945</v>
      </c>
      <c r="J33" s="105">
        <v>2127.9124176</v>
      </c>
      <c r="K33" s="105">
        <v>2327.9920799999995</v>
      </c>
      <c r="L33" s="105">
        <v>2112.4571367499998</v>
      </c>
      <c r="M33" s="105">
        <v>2454.1789537999998</v>
      </c>
      <c r="N33" s="105">
        <v>1614.39877</v>
      </c>
      <c r="O33" s="267">
        <f t="shared" ref="O33" si="12">SUM(C33:N33)</f>
        <v>25241.8366311639</v>
      </c>
      <c r="P33" s="95"/>
    </row>
    <row r="34" spans="1:16" ht="11.1" customHeight="1" x14ac:dyDescent="0.2">
      <c r="A34" s="69"/>
      <c r="B34" s="70" t="s">
        <v>173</v>
      </c>
      <c r="C34" s="105">
        <v>3085.4241369231695</v>
      </c>
      <c r="D34" s="105">
        <v>1472.971747617856</v>
      </c>
      <c r="E34" s="105">
        <v>1903.3340000000001</v>
      </c>
      <c r="F34" s="105">
        <v>2905.0860199999997</v>
      </c>
      <c r="G34" s="105"/>
      <c r="H34" s="105"/>
      <c r="I34" s="105"/>
      <c r="J34" s="105"/>
      <c r="K34" s="105"/>
      <c r="L34" s="105"/>
      <c r="M34" s="105"/>
      <c r="N34" s="105"/>
      <c r="O34" s="267"/>
      <c r="P34" s="95"/>
    </row>
    <row r="35" spans="1:16" ht="11.1" customHeight="1" x14ac:dyDescent="0.2">
      <c r="A35" s="69" t="s">
        <v>16</v>
      </c>
      <c r="B35" s="70" t="s">
        <v>174</v>
      </c>
      <c r="C35" s="105">
        <v>76561.609348832586</v>
      </c>
      <c r="D35" s="105">
        <v>70702.551308195034</v>
      </c>
      <c r="E35" s="105">
        <v>73560.996295631965</v>
      </c>
      <c r="F35" s="105">
        <v>68899.642766697609</v>
      </c>
      <c r="G35" s="105">
        <v>81083.523957237689</v>
      </c>
      <c r="H35" s="105">
        <v>80772.671478461707</v>
      </c>
      <c r="I35" s="105">
        <v>81340.61945439683</v>
      </c>
      <c r="J35" s="105">
        <v>83714.466859248103</v>
      </c>
      <c r="K35" s="105">
        <v>82762.998808722783</v>
      </c>
      <c r="L35" s="105">
        <v>85931.566891665192</v>
      </c>
      <c r="M35" s="105">
        <v>82741.524685015247</v>
      </c>
      <c r="N35" s="105">
        <v>89931.732396187101</v>
      </c>
      <c r="O35" s="267">
        <f t="shared" ref="O35" si="13">SUM(C35:N35)</f>
        <v>958003.90425029187</v>
      </c>
      <c r="P35" s="95"/>
    </row>
    <row r="36" spans="1:16" ht="11.1" customHeight="1" x14ac:dyDescent="0.2">
      <c r="A36" s="69"/>
      <c r="B36" s="70" t="s">
        <v>173</v>
      </c>
      <c r="C36" s="105">
        <v>79509.981755912217</v>
      </c>
      <c r="D36" s="105">
        <v>74161.23100504074</v>
      </c>
      <c r="E36" s="105">
        <v>75775.006083</v>
      </c>
      <c r="F36" s="105">
        <v>72674.443180999995</v>
      </c>
      <c r="G36" s="105"/>
      <c r="H36" s="105"/>
      <c r="I36" s="105"/>
      <c r="J36" s="105"/>
      <c r="K36" s="105"/>
      <c r="L36" s="105"/>
      <c r="M36" s="105"/>
      <c r="N36" s="105"/>
      <c r="O36" s="267"/>
      <c r="P36" s="95"/>
    </row>
    <row r="37" spans="1:16" ht="11.1" customHeight="1" x14ac:dyDescent="0.2">
      <c r="A37" s="69" t="s">
        <v>10</v>
      </c>
      <c r="B37" s="70" t="s">
        <v>174</v>
      </c>
      <c r="C37" s="105">
        <v>10355.712520599998</v>
      </c>
      <c r="D37" s="105">
        <v>8019.8951054999998</v>
      </c>
      <c r="E37" s="105">
        <v>8881.9862699999994</v>
      </c>
      <c r="F37" s="105">
        <v>9129.8998384000006</v>
      </c>
      <c r="G37" s="105">
        <v>9253.0503855999996</v>
      </c>
      <c r="H37" s="105">
        <v>8139.68452574</v>
      </c>
      <c r="I37" s="105">
        <v>9850.3098728000004</v>
      </c>
      <c r="J37" s="105">
        <v>8931.8118844000001</v>
      </c>
      <c r="K37" s="105">
        <v>9371.7900650000011</v>
      </c>
      <c r="L37" s="105">
        <v>9421.1117041999987</v>
      </c>
      <c r="M37" s="105">
        <v>10005.948654940001</v>
      </c>
      <c r="N37" s="105">
        <v>12630.034362080003</v>
      </c>
      <c r="O37" s="267">
        <f t="shared" ref="O37" si="14">SUM(C37:N37)</f>
        <v>113991.23518925998</v>
      </c>
      <c r="P37" s="95"/>
    </row>
    <row r="38" spans="1:16" ht="11.1" customHeight="1" x14ac:dyDescent="0.2">
      <c r="A38" s="69"/>
      <c r="B38" s="70" t="s">
        <v>173</v>
      </c>
      <c r="C38" s="105">
        <v>10648.630000000001</v>
      </c>
      <c r="D38" s="105">
        <v>8269.1643999999997</v>
      </c>
      <c r="E38" s="105">
        <v>9129.1200000000008</v>
      </c>
      <c r="F38" s="105">
        <v>8993.4413189999996</v>
      </c>
      <c r="G38" s="105"/>
      <c r="H38" s="105"/>
      <c r="I38" s="105"/>
      <c r="J38" s="105"/>
      <c r="K38" s="105"/>
      <c r="L38" s="105"/>
      <c r="M38" s="105"/>
      <c r="N38" s="105"/>
      <c r="O38" s="267"/>
      <c r="P38" s="95"/>
    </row>
    <row r="39" spans="1:16" ht="11.1" customHeight="1" x14ac:dyDescent="0.2">
      <c r="A39" s="69" t="s">
        <v>62</v>
      </c>
      <c r="B39" s="70" t="s">
        <v>174</v>
      </c>
      <c r="C39" s="105">
        <v>2049.88762880886</v>
      </c>
      <c r="D39" s="105">
        <v>1700.4193780575488</v>
      </c>
      <c r="E39" s="105">
        <v>1999.9625041766028</v>
      </c>
      <c r="F39" s="105">
        <v>1907.3967579970067</v>
      </c>
      <c r="G39" s="105">
        <v>1832.6232137499999</v>
      </c>
      <c r="H39" s="105">
        <v>2012.944</v>
      </c>
      <c r="I39" s="105">
        <v>2145.2849999999999</v>
      </c>
      <c r="J39" s="105">
        <v>2143.4022464</v>
      </c>
      <c r="K39" s="105">
        <v>2160.96785</v>
      </c>
      <c r="L39" s="105">
        <v>2051.0130544999997</v>
      </c>
      <c r="M39" s="105">
        <v>2120.413057102</v>
      </c>
      <c r="N39" s="105">
        <v>2858.88227333333</v>
      </c>
      <c r="O39" s="267">
        <f t="shared" ref="O39" si="15">SUM(C39:N39)</f>
        <v>24983.196964125345</v>
      </c>
      <c r="P39" s="95"/>
    </row>
    <row r="40" spans="1:16" ht="11.1" customHeight="1" x14ac:dyDescent="0.2">
      <c r="A40" s="69"/>
      <c r="B40" s="70" t="s">
        <v>173</v>
      </c>
      <c r="C40" s="105">
        <v>2018.4613301237998</v>
      </c>
      <c r="D40" s="105">
        <v>1683.5108477601193</v>
      </c>
      <c r="E40" s="105">
        <v>1990.9321500000003</v>
      </c>
      <c r="F40" s="105">
        <v>2028.3529800000001</v>
      </c>
      <c r="G40" s="105"/>
      <c r="H40" s="105"/>
      <c r="I40" s="105"/>
      <c r="J40" s="105"/>
      <c r="K40" s="105"/>
      <c r="L40" s="105"/>
      <c r="M40" s="105"/>
      <c r="N40" s="105"/>
      <c r="O40" s="267"/>
      <c r="P40" s="95"/>
    </row>
    <row r="41" spans="1:16" ht="11.1" customHeight="1" x14ac:dyDescent="0.2">
      <c r="A41" s="69" t="s">
        <v>63</v>
      </c>
      <c r="B41" s="70" t="s">
        <v>174</v>
      </c>
      <c r="C41" s="105">
        <v>835.61900000000003</v>
      </c>
      <c r="D41" s="105">
        <v>580.84607346500502</v>
      </c>
      <c r="E41" s="105">
        <v>659.56500000000005</v>
      </c>
      <c r="F41" s="105">
        <v>700.84299999999996</v>
      </c>
      <c r="G41" s="105">
        <v>736.47199999999998</v>
      </c>
      <c r="H41" s="105">
        <v>675.62699999999995</v>
      </c>
      <c r="I41" s="105">
        <v>767.28200000000004</v>
      </c>
      <c r="J41" s="105">
        <v>773.93920000000003</v>
      </c>
      <c r="K41" s="105">
        <v>730.04654999999991</v>
      </c>
      <c r="L41" s="105">
        <v>768.17179999999996</v>
      </c>
      <c r="M41" s="105">
        <v>639.59071735200007</v>
      </c>
      <c r="N41" s="105">
        <v>933.34990999999991</v>
      </c>
      <c r="O41" s="267">
        <f t="shared" ref="O41" si="16">SUM(C41:N41)</f>
        <v>8801.3522508170063</v>
      </c>
      <c r="P41" s="95"/>
    </row>
    <row r="42" spans="1:16" ht="11.1" customHeight="1" x14ac:dyDescent="0.2">
      <c r="A42" s="69"/>
      <c r="B42" s="70" t="s">
        <v>173</v>
      </c>
      <c r="C42" s="105">
        <v>800.02512906210814</v>
      </c>
      <c r="D42" s="105">
        <v>564.00374064299001</v>
      </c>
      <c r="E42" s="105">
        <v>642.11149999999998</v>
      </c>
      <c r="F42" s="105">
        <v>714.19049999999993</v>
      </c>
      <c r="G42" s="105"/>
      <c r="H42" s="105"/>
      <c r="I42" s="105"/>
      <c r="J42" s="105"/>
      <c r="K42" s="105"/>
      <c r="L42" s="105"/>
      <c r="M42" s="105"/>
      <c r="N42" s="105"/>
      <c r="O42" s="267"/>
      <c r="P42" s="95"/>
    </row>
    <row r="43" spans="1:16" ht="11.1" customHeight="1" x14ac:dyDescent="0.2">
      <c r="A43" s="69" t="s">
        <v>20</v>
      </c>
      <c r="B43" s="70" t="s">
        <v>174</v>
      </c>
      <c r="C43" s="105">
        <v>12.951000000000001</v>
      </c>
      <c r="D43" s="105">
        <v>13.991</v>
      </c>
      <c r="E43" s="105">
        <v>12.308</v>
      </c>
      <c r="F43" s="105">
        <v>13.4415</v>
      </c>
      <c r="G43" s="105">
        <v>12.053637500000001</v>
      </c>
      <c r="H43" s="105">
        <v>9.8312000000000008</v>
      </c>
      <c r="I43" s="105">
        <v>20.952999999999999</v>
      </c>
      <c r="J43" s="105">
        <v>22.087</v>
      </c>
      <c r="K43" s="105">
        <v>13.238</v>
      </c>
      <c r="L43" s="105">
        <v>15.6299075</v>
      </c>
      <c r="M43" s="105">
        <v>19.923999999999999</v>
      </c>
      <c r="N43" s="105">
        <v>14.558</v>
      </c>
      <c r="O43" s="267">
        <f t="shared" ref="O43" si="17">SUM(C43:N43)</f>
        <v>180.96624499999999</v>
      </c>
      <c r="P43" s="95"/>
    </row>
    <row r="44" spans="1:16" ht="11.1" customHeight="1" x14ac:dyDescent="0.2">
      <c r="A44" s="69"/>
      <c r="B44" s="70" t="s">
        <v>173</v>
      </c>
      <c r="C44" s="105">
        <v>12.342000000000001</v>
      </c>
      <c r="D44" s="105">
        <v>14.291</v>
      </c>
      <c r="E44" s="105">
        <v>12.4109</v>
      </c>
      <c r="F44" s="105">
        <v>13.034800000000001</v>
      </c>
      <c r="G44" s="105"/>
      <c r="H44" s="105"/>
      <c r="I44" s="105"/>
      <c r="J44" s="105"/>
      <c r="K44" s="105"/>
      <c r="L44" s="105"/>
      <c r="M44" s="105"/>
      <c r="N44" s="105"/>
      <c r="O44" s="267"/>
      <c r="P44" s="95"/>
    </row>
    <row r="45" spans="1:16" ht="11.1" customHeight="1" x14ac:dyDescent="0.2">
      <c r="A45" s="69" t="s">
        <v>41</v>
      </c>
      <c r="B45" s="70" t="s">
        <v>174</v>
      </c>
      <c r="C45" s="105">
        <v>26.5185</v>
      </c>
      <c r="D45" s="105">
        <v>20.856593340656833</v>
      </c>
      <c r="E45" s="105">
        <v>20.6754</v>
      </c>
      <c r="F45" s="105">
        <v>81.080799999999996</v>
      </c>
      <c r="G45" s="105">
        <v>43.916200000000003</v>
      </c>
      <c r="H45" s="105">
        <v>33.935000000000002</v>
      </c>
      <c r="I45" s="105">
        <v>55.655999999999999</v>
      </c>
      <c r="J45" s="105">
        <v>48.6325</v>
      </c>
      <c r="K45" s="105">
        <v>45.606000000000002</v>
      </c>
      <c r="L45" s="105">
        <v>45.091535870178703</v>
      </c>
      <c r="M45" s="105">
        <v>71.643489000000002</v>
      </c>
      <c r="N45" s="105">
        <v>39.660000000000004</v>
      </c>
      <c r="O45" s="267">
        <f t="shared" ref="O45" si="18">SUM(C45:N45)</f>
        <v>533.27201821083554</v>
      </c>
      <c r="P45" s="95"/>
    </row>
    <row r="46" spans="1:16" ht="11.1" customHeight="1" x14ac:dyDescent="0.2">
      <c r="A46" s="69"/>
      <c r="B46" s="70" t="s">
        <v>173</v>
      </c>
      <c r="C46" s="105">
        <v>27.836130096287949</v>
      </c>
      <c r="D46" s="105">
        <v>20.062819999999999</v>
      </c>
      <c r="E46" s="105">
        <v>19.815942</v>
      </c>
      <c r="F46" s="105">
        <v>69.456199999999995</v>
      </c>
      <c r="G46" s="105"/>
      <c r="H46" s="105"/>
      <c r="I46" s="105"/>
      <c r="J46" s="105"/>
      <c r="K46" s="105"/>
      <c r="L46" s="105"/>
      <c r="M46" s="105"/>
      <c r="N46" s="105"/>
      <c r="O46" s="267"/>
      <c r="P46" s="95"/>
    </row>
    <row r="47" spans="1:16" ht="11.1" customHeight="1" x14ac:dyDescent="0.2">
      <c r="A47" s="69" t="s">
        <v>30</v>
      </c>
      <c r="B47" s="70" t="s">
        <v>174</v>
      </c>
      <c r="C47" s="105">
        <v>2845.218580886381</v>
      </c>
      <c r="D47" s="105">
        <v>2412.0753574597447</v>
      </c>
      <c r="E47" s="105">
        <v>2269.9414355219096</v>
      </c>
      <c r="F47" s="105">
        <v>2674.7491501956774</v>
      </c>
      <c r="G47" s="105">
        <v>2495.2382337499998</v>
      </c>
      <c r="H47" s="105">
        <v>2494.5760763500002</v>
      </c>
      <c r="I47" s="105">
        <v>2487.9536345000001</v>
      </c>
      <c r="J47" s="105">
        <v>2676.5858168</v>
      </c>
      <c r="K47" s="105">
        <v>2488.7279575000002</v>
      </c>
      <c r="L47" s="105">
        <v>2560.9615635</v>
      </c>
      <c r="M47" s="105">
        <v>2749.3995</v>
      </c>
      <c r="N47" s="105">
        <v>2871.7024999999999</v>
      </c>
      <c r="O47" s="267">
        <f t="shared" ref="O47" si="19">SUM(C47:N47)</f>
        <v>31027.129806463712</v>
      </c>
      <c r="P47" s="95"/>
    </row>
    <row r="48" spans="1:16" ht="11.1" customHeight="1" x14ac:dyDescent="0.2">
      <c r="A48" s="69"/>
      <c r="B48" s="70" t="s">
        <v>173</v>
      </c>
      <c r="C48" s="105">
        <v>2871.4004713155705</v>
      </c>
      <c r="D48" s="105">
        <v>2307.7960375000002</v>
      </c>
      <c r="E48" s="105">
        <v>2243.4469999999997</v>
      </c>
      <c r="F48" s="105">
        <v>2763.41545</v>
      </c>
      <c r="G48" s="105"/>
      <c r="H48" s="105"/>
      <c r="I48" s="105"/>
      <c r="J48" s="105"/>
      <c r="K48" s="105"/>
      <c r="L48" s="105"/>
      <c r="M48" s="105"/>
      <c r="N48" s="105"/>
      <c r="O48" s="267"/>
      <c r="P48" s="95"/>
    </row>
    <row r="49" spans="1:16" ht="11.1" customHeight="1" x14ac:dyDescent="0.2">
      <c r="A49" s="69" t="s">
        <v>34</v>
      </c>
      <c r="B49" s="70" t="s">
        <v>174</v>
      </c>
      <c r="C49" s="105">
        <v>189.84594541827707</v>
      </c>
      <c r="D49" s="105">
        <v>181.71010000000001</v>
      </c>
      <c r="E49" s="105">
        <v>162.28117</v>
      </c>
      <c r="F49" s="105">
        <v>204.14605453446299</v>
      </c>
      <c r="G49" s="105">
        <v>220.06539999999998</v>
      </c>
      <c r="H49" s="105">
        <v>218.17324439999999</v>
      </c>
      <c r="I49" s="105">
        <v>215.97651934999999</v>
      </c>
      <c r="J49" s="105">
        <v>255.59100000000001</v>
      </c>
      <c r="K49" s="105">
        <v>223.77500000000001</v>
      </c>
      <c r="L49" s="105">
        <v>205.51150000000001</v>
      </c>
      <c r="M49" s="105">
        <v>214.77848900000001</v>
      </c>
      <c r="N49" s="105">
        <v>216.36959999999999</v>
      </c>
      <c r="O49" s="267">
        <f t="shared" ref="O49" si="20">SUM(C49:N49)</f>
        <v>2508.2240227027401</v>
      </c>
      <c r="P49" s="95"/>
    </row>
    <row r="50" spans="1:16" ht="11.1" customHeight="1" x14ac:dyDescent="0.2">
      <c r="A50" s="69"/>
      <c r="B50" s="70" t="s">
        <v>173</v>
      </c>
      <c r="C50" s="105">
        <v>184.49456384999999</v>
      </c>
      <c r="D50" s="105">
        <v>178.90048233751102</v>
      </c>
      <c r="E50" s="105">
        <v>158.22316000000001</v>
      </c>
      <c r="F50" s="105">
        <v>200.1994</v>
      </c>
      <c r="G50" s="105"/>
      <c r="H50" s="105"/>
      <c r="I50" s="105"/>
      <c r="J50" s="105"/>
      <c r="K50" s="105"/>
      <c r="L50" s="105"/>
      <c r="M50" s="105"/>
      <c r="N50" s="105"/>
      <c r="O50" s="267"/>
      <c r="P50" s="95"/>
    </row>
    <row r="51" spans="1:16" ht="11.1" customHeight="1" x14ac:dyDescent="0.2">
      <c r="A51" s="69" t="s">
        <v>35</v>
      </c>
      <c r="B51" s="70" t="s">
        <v>174</v>
      </c>
      <c r="C51" s="105">
        <v>2946.1421821163412</v>
      </c>
      <c r="D51" s="105">
        <v>2916.0078331881427</v>
      </c>
      <c r="E51" s="105">
        <v>3135.2869354518998</v>
      </c>
      <c r="F51" s="105">
        <v>3531.6870999999996</v>
      </c>
      <c r="G51" s="105">
        <v>3687.6350000000002</v>
      </c>
      <c r="H51" s="105">
        <v>3340.4879999999998</v>
      </c>
      <c r="I51" s="105">
        <v>3359.3942597999999</v>
      </c>
      <c r="J51" s="105">
        <v>2926.4411000000005</v>
      </c>
      <c r="K51" s="105">
        <v>2844.7716499999997</v>
      </c>
      <c r="L51" s="105">
        <v>3069.85057738664</v>
      </c>
      <c r="M51" s="105">
        <v>2857.7075178039995</v>
      </c>
      <c r="N51" s="105">
        <v>3204.6871266666699</v>
      </c>
      <c r="O51" s="267">
        <f t="shared" ref="O51" si="21">SUM(C51:N51)</f>
        <v>37820.099282413692</v>
      </c>
      <c r="P51" s="95"/>
    </row>
    <row r="52" spans="1:16" ht="11.1" customHeight="1" x14ac:dyDescent="0.2">
      <c r="A52" s="69"/>
      <c r="B52" s="70" t="s">
        <v>173</v>
      </c>
      <c r="C52" s="105">
        <v>3131.1584285816275</v>
      </c>
      <c r="D52" s="105">
        <v>3041.1046308936402</v>
      </c>
      <c r="E52" s="105">
        <v>3247.1241999999997</v>
      </c>
      <c r="F52" s="105">
        <v>3655.6455000000001</v>
      </c>
      <c r="G52" s="105"/>
      <c r="H52" s="105"/>
      <c r="I52" s="105"/>
      <c r="J52" s="105"/>
      <c r="K52" s="105"/>
      <c r="L52" s="105"/>
      <c r="M52" s="105"/>
      <c r="N52" s="105"/>
      <c r="O52" s="267"/>
      <c r="P52" s="95"/>
    </row>
    <row r="53" spans="1:16" ht="11.1" customHeight="1" x14ac:dyDescent="0.2">
      <c r="A53" s="69" t="s">
        <v>21</v>
      </c>
      <c r="B53" s="70" t="s">
        <v>174</v>
      </c>
      <c r="C53" s="105">
        <v>1487.4392060719924</v>
      </c>
      <c r="D53" s="105">
        <v>1272.0350000000001</v>
      </c>
      <c r="E53" s="105">
        <v>1592.5270000000003</v>
      </c>
      <c r="F53" s="105">
        <v>1602.9193</v>
      </c>
      <c r="G53" s="105">
        <v>1693.4001999999998</v>
      </c>
      <c r="H53" s="105">
        <v>1590.413</v>
      </c>
      <c r="I53" s="105">
        <v>1634.3731531000001</v>
      </c>
      <c r="J53" s="105">
        <v>1487.6349312000002</v>
      </c>
      <c r="K53" s="105">
        <v>1454.5054975</v>
      </c>
      <c r="L53" s="105">
        <v>1416.0907744293161</v>
      </c>
      <c r="M53" s="105">
        <v>1424.2379501780001</v>
      </c>
      <c r="N53" s="105">
        <v>1524.0775299999998</v>
      </c>
      <c r="O53" s="267">
        <f t="shared" ref="O53" si="22">SUM(C53:N53)</f>
        <v>18179.653542479307</v>
      </c>
      <c r="P53" s="95"/>
    </row>
    <row r="54" spans="1:16" ht="11.1" customHeight="1" x14ac:dyDescent="0.2">
      <c r="A54" s="69"/>
      <c r="B54" s="70" t="s">
        <v>173</v>
      </c>
      <c r="C54" s="105">
        <v>1492.4460680470397</v>
      </c>
      <c r="D54" s="105">
        <v>1308.2399301790922</v>
      </c>
      <c r="E54" s="105">
        <v>1615.9010361999999</v>
      </c>
      <c r="F54" s="105">
        <v>1709.8424299999999</v>
      </c>
      <c r="G54" s="105"/>
      <c r="H54" s="105"/>
      <c r="I54" s="105"/>
      <c r="J54" s="105"/>
      <c r="K54" s="105"/>
      <c r="L54" s="105"/>
      <c r="M54" s="105"/>
      <c r="N54" s="105"/>
      <c r="O54" s="267"/>
      <c r="P54" s="95"/>
    </row>
    <row r="55" spans="1:16" ht="11.1" customHeight="1" x14ac:dyDescent="0.2">
      <c r="A55" s="76" t="s">
        <v>29</v>
      </c>
      <c r="B55" s="70" t="s">
        <v>174</v>
      </c>
      <c r="C55" s="105">
        <v>10.555843213289331</v>
      </c>
      <c r="D55" s="105">
        <v>12.649775904452341</v>
      </c>
      <c r="E55" s="105">
        <v>17.419539628502779</v>
      </c>
      <c r="F55" s="105">
        <v>16.089100000000002</v>
      </c>
      <c r="G55" s="105">
        <v>10.6678</v>
      </c>
      <c r="H55" s="105">
        <v>13.353000000000002</v>
      </c>
      <c r="I55" s="105">
        <v>22.949911149999998</v>
      </c>
      <c r="J55" s="105">
        <v>45.666133600000002</v>
      </c>
      <c r="K55" s="105">
        <v>37.103450000000002</v>
      </c>
      <c r="L55" s="105">
        <v>12.066338931266262</v>
      </c>
      <c r="M55" s="105">
        <v>40.628881440000001</v>
      </c>
      <c r="N55" s="105">
        <v>23.7608</v>
      </c>
      <c r="O55" s="267">
        <f t="shared" ref="O55" si="23">SUM(C55:N55)</f>
        <v>262.91057386751072</v>
      </c>
      <c r="P55" s="95"/>
    </row>
    <row r="56" spans="1:16" ht="11.1" customHeight="1" x14ac:dyDescent="0.2">
      <c r="A56" s="76"/>
      <c r="B56" s="70" t="s">
        <v>173</v>
      </c>
      <c r="C56" s="105">
        <v>11.095317301508501</v>
      </c>
      <c r="D56" s="105">
        <v>13.300324689766367</v>
      </c>
      <c r="E56" s="105">
        <v>17.398200000000003</v>
      </c>
      <c r="F56" s="105">
        <v>16.407830000000001</v>
      </c>
      <c r="G56" s="105"/>
      <c r="H56" s="105"/>
      <c r="I56" s="105"/>
      <c r="J56" s="105"/>
      <c r="K56" s="105"/>
      <c r="L56" s="105"/>
      <c r="M56" s="105"/>
      <c r="N56" s="105"/>
      <c r="O56" s="267"/>
      <c r="P56" s="95"/>
    </row>
    <row r="57" spans="1:16" ht="11.1" customHeight="1" x14ac:dyDescent="0.2">
      <c r="A57" s="69" t="s">
        <v>144</v>
      </c>
      <c r="B57" s="70" t="s">
        <v>174</v>
      </c>
      <c r="C57" s="105">
        <v>900.69402532963045</v>
      </c>
      <c r="D57" s="105">
        <v>543.5462433019336</v>
      </c>
      <c r="E57" s="105">
        <v>968.65700835320558</v>
      </c>
      <c r="F57" s="105">
        <v>1200.5115000000001</v>
      </c>
      <c r="G57" s="105">
        <v>1181.0620000000001</v>
      </c>
      <c r="H57" s="105">
        <v>1300.5131300500002</v>
      </c>
      <c r="I57" s="105">
        <v>1259.8190644000001</v>
      </c>
      <c r="J57" s="105">
        <v>1509.7013304</v>
      </c>
      <c r="K57" s="105">
        <v>1172.9356</v>
      </c>
      <c r="L57" s="105">
        <v>1841.9457849999999</v>
      </c>
      <c r="M57" s="105">
        <v>1116.6618859999999</v>
      </c>
      <c r="N57" s="105">
        <v>1541.9042666666601</v>
      </c>
      <c r="O57" s="267">
        <f t="shared" ref="O57" si="24">SUM(C57:N57)</f>
        <v>14537.951839501431</v>
      </c>
      <c r="P57" s="95"/>
    </row>
    <row r="58" spans="1:16" ht="11.1" customHeight="1" x14ac:dyDescent="0.2">
      <c r="A58" s="77"/>
      <c r="B58" s="78" t="s">
        <v>173</v>
      </c>
      <c r="C58" s="105">
        <v>924.50898743905589</v>
      </c>
      <c r="D58" s="2">
        <v>554.33309001771568</v>
      </c>
      <c r="E58" s="105">
        <v>992.63953400000003</v>
      </c>
      <c r="F58" s="105">
        <v>1233.4055401160651</v>
      </c>
      <c r="G58" s="105"/>
      <c r="H58" s="105"/>
      <c r="I58" s="105"/>
      <c r="J58" s="105"/>
      <c r="K58" s="105"/>
      <c r="L58" s="105"/>
      <c r="M58" s="105"/>
      <c r="N58" s="105"/>
      <c r="O58" s="267"/>
      <c r="P58" s="95"/>
    </row>
    <row r="59" spans="1:16" ht="9" customHeight="1" x14ac:dyDescent="0.2">
      <c r="A59" s="4" t="s">
        <v>150</v>
      </c>
      <c r="B59" s="85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219" t="s">
        <v>171</v>
      </c>
      <c r="B60" s="88"/>
      <c r="C60" s="88"/>
      <c r="D60" s="88"/>
      <c r="E60" s="88"/>
      <c r="F60" s="88"/>
      <c r="G60" s="88"/>
      <c r="H60" s="88"/>
      <c r="I60" s="102"/>
      <c r="J60" s="102"/>
      <c r="K60" s="102"/>
      <c r="L60" s="102"/>
      <c r="M60" s="102"/>
      <c r="N60" s="102"/>
      <c r="O60" s="102"/>
      <c r="P60" s="102"/>
    </row>
    <row r="61" spans="1:16" ht="9" customHeight="1" x14ac:dyDescent="0.3">
      <c r="A61" s="160" t="s">
        <v>185</v>
      </c>
      <c r="B61" s="89"/>
      <c r="C61" s="88"/>
      <c r="D61" s="88"/>
      <c r="E61" s="88"/>
      <c r="F61" s="88"/>
      <c r="G61" s="88"/>
      <c r="H61" s="88"/>
      <c r="I61" s="102"/>
      <c r="J61" s="102"/>
      <c r="K61" s="102"/>
      <c r="L61" s="102"/>
      <c r="M61" s="102"/>
      <c r="N61" s="102"/>
      <c r="O61" s="102"/>
      <c r="P61" s="102"/>
    </row>
    <row r="62" spans="1:16" ht="9" customHeight="1" x14ac:dyDescent="0.3">
      <c r="A62" s="195" t="s">
        <v>186</v>
      </c>
      <c r="B62" s="91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9" customHeight="1" x14ac:dyDescent="0.3">
      <c r="A63" s="207"/>
      <c r="B63" s="92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</row>
    <row r="64" spans="1:16" ht="11.25" customHeight="1" x14ac:dyDescent="0.3">
      <c r="A64" s="104"/>
      <c r="B64" s="92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  <row r="65" spans="1:16" ht="11.25" customHeight="1" x14ac:dyDescent="0.3">
      <c r="A65" s="104"/>
      <c r="B65" s="92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</row>
    <row r="66" spans="1:16" ht="11.25" customHeight="1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P65"/>
  <sheetViews>
    <sheetView showGridLines="0" zoomScaleNormal="100" zoomScalePageLayoutView="150" workbookViewId="0">
      <selection activeCell="C32" sqref="C32"/>
    </sheetView>
  </sheetViews>
  <sheetFormatPr baseColWidth="10" defaultColWidth="3.6640625" defaultRowHeight="12" customHeight="1" x14ac:dyDescent="0.2"/>
  <cols>
    <col min="1" max="1" width="7.33203125" style="67" customWidth="1"/>
    <col min="2" max="2" width="3.44140625" style="67" customWidth="1"/>
    <col min="3" max="14" width="4.6640625" style="67" customWidth="1"/>
    <col min="15" max="15" width="5.6640625" style="67" customWidth="1"/>
    <col min="16" max="16384" width="3.6640625" style="67"/>
  </cols>
  <sheetData>
    <row r="1" spans="1:16" ht="20.25" customHeight="1" x14ac:dyDescent="0.25">
      <c r="A1" s="29" t="s">
        <v>219</v>
      </c>
      <c r="B1" s="1"/>
      <c r="C1" s="1"/>
      <c r="D1" s="1"/>
      <c r="E1" s="1"/>
      <c r="F1" s="1"/>
    </row>
    <row r="2" spans="1:16" ht="15" customHeight="1" x14ac:dyDescent="0.2">
      <c r="A2" s="32" t="s">
        <v>38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6" ht="5.0999999999999996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111"/>
    </row>
    <row r="5" spans="1:16" ht="12.95" customHeight="1" x14ac:dyDescent="0.2">
      <c r="A5" s="355" t="s">
        <v>25</v>
      </c>
      <c r="B5" s="265">
        <v>2024</v>
      </c>
      <c r="C5" s="266">
        <v>2424.1655965229229</v>
      </c>
      <c r="D5" s="266">
        <v>2569.3588666394812</v>
      </c>
      <c r="E5" s="266">
        <v>2704.8903999999998</v>
      </c>
      <c r="F5" s="266">
        <v>3017.1671014176281</v>
      </c>
      <c r="G5" s="266">
        <v>3114.5689690545778</v>
      </c>
      <c r="H5" s="266">
        <v>3140.3220861400005</v>
      </c>
      <c r="I5" s="266">
        <v>3083.0530237992002</v>
      </c>
      <c r="J5" s="266">
        <v>2982.5771789300779</v>
      </c>
      <c r="K5" s="266">
        <v>2779.3159639999999</v>
      </c>
      <c r="L5" s="266">
        <v>2631.6879500311875</v>
      </c>
      <c r="M5" s="266">
        <v>2549.7692920000004</v>
      </c>
      <c r="N5" s="266">
        <v>2628.4761979999998</v>
      </c>
      <c r="O5" s="267">
        <f>SUM(C5:N5)</f>
        <v>33625.352626535074</v>
      </c>
      <c r="P5" s="1"/>
    </row>
    <row r="6" spans="1:16" ht="12.95" customHeight="1" x14ac:dyDescent="0.2">
      <c r="A6" s="356"/>
      <c r="B6" s="268" t="s">
        <v>190</v>
      </c>
      <c r="C6" s="269">
        <v>2446.2827517465944</v>
      </c>
      <c r="D6" s="269">
        <v>2547.6739365819503</v>
      </c>
      <c r="E6" s="269">
        <v>2705.5555112000006</v>
      </c>
      <c r="F6" s="269">
        <v>3023.3082601190786</v>
      </c>
      <c r="G6" s="269"/>
      <c r="H6" s="269"/>
      <c r="I6" s="269"/>
      <c r="J6" s="269"/>
      <c r="K6" s="269"/>
      <c r="L6" s="269"/>
      <c r="M6" s="269"/>
      <c r="N6" s="269"/>
      <c r="O6" s="270"/>
      <c r="P6" s="1"/>
    </row>
    <row r="7" spans="1:16" ht="11.1" customHeight="1" x14ac:dyDescent="0.2">
      <c r="A7" s="69" t="s">
        <v>3</v>
      </c>
      <c r="B7" s="70" t="s">
        <v>174</v>
      </c>
      <c r="C7" s="105">
        <v>5.1036800000000007</v>
      </c>
      <c r="D7" s="105">
        <v>4.6660000000000013</v>
      </c>
      <c r="E7" s="105">
        <v>4.3819999999999988</v>
      </c>
      <c r="F7" s="105">
        <v>3.7835999999999994</v>
      </c>
      <c r="G7" s="105">
        <v>4.183031999999999</v>
      </c>
      <c r="H7" s="105">
        <v>4.2950999999999997</v>
      </c>
      <c r="I7" s="105">
        <v>4.9559999999999986</v>
      </c>
      <c r="J7" s="105">
        <v>4.5389000000000008</v>
      </c>
      <c r="K7" s="105">
        <v>4.962299999999999</v>
      </c>
      <c r="L7" s="105">
        <v>3.9837999999999996</v>
      </c>
      <c r="M7" s="105">
        <v>6.2073999999999998</v>
      </c>
      <c r="N7" s="105">
        <v>9.0591999999999953</v>
      </c>
      <c r="O7" s="267">
        <f>SUM(C7:N7)</f>
        <v>60.121011999999993</v>
      </c>
      <c r="P7" s="1"/>
    </row>
    <row r="8" spans="1:16" ht="11.1" customHeight="1" x14ac:dyDescent="0.2">
      <c r="A8" s="69"/>
      <c r="B8" s="70" t="s">
        <v>173</v>
      </c>
      <c r="C8" s="105">
        <v>5.523600000000001</v>
      </c>
      <c r="D8" s="2">
        <v>5.0507999999999997</v>
      </c>
      <c r="E8" s="105">
        <v>4.6539332</v>
      </c>
      <c r="F8" s="105">
        <v>3.9512999999999998</v>
      </c>
      <c r="G8" s="105"/>
      <c r="H8" s="105"/>
      <c r="I8" s="105"/>
      <c r="J8" s="105"/>
      <c r="K8" s="105"/>
      <c r="L8" s="105"/>
      <c r="M8" s="105"/>
      <c r="N8" s="105"/>
      <c r="O8" s="267"/>
      <c r="P8" s="1"/>
    </row>
    <row r="9" spans="1:16" ht="11.1" customHeight="1" x14ac:dyDescent="0.2">
      <c r="A9" s="69" t="s">
        <v>4</v>
      </c>
      <c r="B9" s="70" t="s">
        <v>174</v>
      </c>
      <c r="C9" s="105">
        <v>118.357892154</v>
      </c>
      <c r="D9" s="105">
        <v>114.434681658</v>
      </c>
      <c r="E9" s="105">
        <v>123.28319999999999</v>
      </c>
      <c r="F9" s="105">
        <v>124.112021</v>
      </c>
      <c r="G9" s="105">
        <v>114.21091</v>
      </c>
      <c r="H9" s="105">
        <v>116.21210000000001</v>
      </c>
      <c r="I9" s="105">
        <v>120.21119179920001</v>
      </c>
      <c r="J9" s="105">
        <v>130.2941376</v>
      </c>
      <c r="K9" s="105">
        <v>135.82759999999999</v>
      </c>
      <c r="L9" s="105">
        <v>131.24250000000001</v>
      </c>
      <c r="M9" s="105">
        <v>127.7642</v>
      </c>
      <c r="N9" s="105">
        <v>120.8656</v>
      </c>
      <c r="O9" s="267">
        <f t="shared" ref="O9" si="0">SUM(C9:N9)</f>
        <v>1476.8160342112003</v>
      </c>
      <c r="P9" s="1"/>
    </row>
    <row r="10" spans="1:16" ht="11.1" customHeight="1" x14ac:dyDescent="0.2">
      <c r="A10" s="69"/>
      <c r="B10" s="70" t="s">
        <v>173</v>
      </c>
      <c r="C10" s="105">
        <v>119.888962208</v>
      </c>
      <c r="D10" s="2">
        <v>116.22580000000001</v>
      </c>
      <c r="E10" s="105">
        <v>124.434</v>
      </c>
      <c r="F10" s="105">
        <v>125.24209999999999</v>
      </c>
      <c r="G10" s="105"/>
      <c r="H10" s="105"/>
      <c r="I10" s="105"/>
      <c r="J10" s="105"/>
      <c r="K10" s="105"/>
      <c r="L10" s="105"/>
      <c r="M10" s="105"/>
      <c r="N10" s="105"/>
      <c r="O10" s="267"/>
      <c r="P10" s="1"/>
    </row>
    <row r="11" spans="1:16" ht="11.1" customHeight="1" x14ac:dyDescent="0.2">
      <c r="A11" s="73" t="s">
        <v>32</v>
      </c>
      <c r="B11" s="70" t="s">
        <v>174</v>
      </c>
      <c r="C11" s="105">
        <v>67.686999999999998</v>
      </c>
      <c r="D11" s="105">
        <v>67.754000000000005</v>
      </c>
      <c r="E11" s="105">
        <v>66.414999999999992</v>
      </c>
      <c r="F11" s="105">
        <v>64.783999999999992</v>
      </c>
      <c r="G11" s="105">
        <v>64.975999999999999</v>
      </c>
      <c r="H11" s="105">
        <v>66.058999999999997</v>
      </c>
      <c r="I11" s="105">
        <v>65.498999999999995</v>
      </c>
      <c r="J11" s="105">
        <v>62.448999999999998</v>
      </c>
      <c r="K11" s="105">
        <v>62.263999999999996</v>
      </c>
      <c r="L11" s="105">
        <v>60.994999999999997</v>
      </c>
      <c r="M11" s="105">
        <v>56.2836</v>
      </c>
      <c r="N11" s="105">
        <v>57.41</v>
      </c>
      <c r="O11" s="267">
        <f t="shared" ref="O11" si="1">SUM(C11:N11)</f>
        <v>762.57559999999989</v>
      </c>
      <c r="P11" s="1"/>
    </row>
    <row r="12" spans="1:16" ht="11.1" customHeight="1" x14ac:dyDescent="0.2">
      <c r="A12" s="73"/>
      <c r="B12" s="70" t="s">
        <v>173</v>
      </c>
      <c r="C12" s="105">
        <v>65.662999999999997</v>
      </c>
      <c r="D12" s="2">
        <v>65.529700000000005</v>
      </c>
      <c r="E12" s="105">
        <v>64.313800000000001</v>
      </c>
      <c r="F12" s="105">
        <v>62.823700000000002</v>
      </c>
      <c r="G12" s="105"/>
      <c r="H12" s="105"/>
      <c r="I12" s="105"/>
      <c r="J12" s="105"/>
      <c r="K12" s="105"/>
      <c r="L12" s="105"/>
      <c r="M12" s="105"/>
      <c r="N12" s="105"/>
      <c r="O12" s="267"/>
      <c r="P12" s="1"/>
    </row>
    <row r="13" spans="1:16" ht="11.1" customHeight="1" x14ac:dyDescent="0.2">
      <c r="A13" s="69" t="s">
        <v>19</v>
      </c>
      <c r="B13" s="70" t="s">
        <v>174</v>
      </c>
      <c r="C13" s="107">
        <v>150.69219999999999</v>
      </c>
      <c r="D13" s="107">
        <v>142.23439999999999</v>
      </c>
      <c r="E13" s="107">
        <v>138.70680000000002</v>
      </c>
      <c r="F13" s="107">
        <v>133.38090000000003</v>
      </c>
      <c r="G13" s="107">
        <v>131.8468</v>
      </c>
      <c r="H13" s="107">
        <v>125.84990000000001</v>
      </c>
      <c r="I13" s="107">
        <v>124.7187</v>
      </c>
      <c r="J13" s="107">
        <v>120.76849999999999</v>
      </c>
      <c r="K13" s="107">
        <v>115.42019999999999</v>
      </c>
      <c r="L13" s="107">
        <v>114.15989999999999</v>
      </c>
      <c r="M13" s="107">
        <v>110.9196</v>
      </c>
      <c r="N13" s="107">
        <v>111.80399999999997</v>
      </c>
      <c r="O13" s="267">
        <f t="shared" ref="O13" si="2">SUM(C13:N13)</f>
        <v>1520.5018999999998</v>
      </c>
      <c r="P13" s="1"/>
    </row>
    <row r="14" spans="1:16" ht="11.1" customHeight="1" x14ac:dyDescent="0.2">
      <c r="A14" s="69"/>
      <c r="B14" s="70" t="s">
        <v>173</v>
      </c>
      <c r="C14" s="105">
        <v>106.41290000000001</v>
      </c>
      <c r="D14" s="2">
        <v>105.73260000000001</v>
      </c>
      <c r="E14" s="105">
        <v>104.2752</v>
      </c>
      <c r="F14" s="105">
        <v>114.40170000000001</v>
      </c>
      <c r="G14" s="105"/>
      <c r="H14" s="105"/>
      <c r="I14" s="105"/>
      <c r="J14" s="105"/>
      <c r="K14" s="105"/>
      <c r="L14" s="105"/>
      <c r="M14" s="105"/>
      <c r="N14" s="105"/>
      <c r="O14" s="267"/>
      <c r="P14" s="1"/>
    </row>
    <row r="15" spans="1:16" ht="11.1" customHeight="1" x14ac:dyDescent="0.2">
      <c r="A15" s="69" t="s">
        <v>141</v>
      </c>
      <c r="B15" s="70" t="s">
        <v>174</v>
      </c>
      <c r="C15" s="105">
        <v>117.38</v>
      </c>
      <c r="D15" s="105">
        <v>124.6895</v>
      </c>
      <c r="E15" s="105">
        <v>149.98099999999999</v>
      </c>
      <c r="F15" s="105">
        <v>162.32</v>
      </c>
      <c r="G15" s="105">
        <v>168.309</v>
      </c>
      <c r="H15" s="105">
        <v>161.62899999999999</v>
      </c>
      <c r="I15" s="105">
        <v>163.34700000000001</v>
      </c>
      <c r="J15" s="105">
        <v>130.40799999999999</v>
      </c>
      <c r="K15" s="105">
        <v>129.047</v>
      </c>
      <c r="L15" s="105">
        <v>141.339</v>
      </c>
      <c r="M15" s="105">
        <v>131.077</v>
      </c>
      <c r="N15" s="105">
        <v>160.33699999999999</v>
      </c>
      <c r="O15" s="267">
        <f t="shared" ref="O15" si="3">SUM(C15:N15)</f>
        <v>1739.8634999999999</v>
      </c>
      <c r="P15" s="1"/>
    </row>
    <row r="16" spans="1:16" ht="11.1" customHeight="1" x14ac:dyDescent="0.2">
      <c r="A16" s="69"/>
      <c r="B16" s="70" t="s">
        <v>173</v>
      </c>
      <c r="C16" s="105">
        <v>115.33799999999999</v>
      </c>
      <c r="D16" s="2">
        <v>122.056</v>
      </c>
      <c r="E16" s="105">
        <v>147.66999999999999</v>
      </c>
      <c r="F16" s="105">
        <v>159.64699999999999</v>
      </c>
      <c r="G16" s="105"/>
      <c r="H16" s="105"/>
      <c r="I16" s="105"/>
      <c r="J16" s="105"/>
      <c r="K16" s="105"/>
      <c r="L16" s="105"/>
      <c r="M16" s="105"/>
      <c r="N16" s="105"/>
      <c r="O16" s="267"/>
      <c r="P16" s="1"/>
    </row>
    <row r="17" spans="1:16" ht="11.1" customHeight="1" x14ac:dyDescent="0.2">
      <c r="A17" s="73" t="s">
        <v>0</v>
      </c>
      <c r="B17" s="70" t="s">
        <v>174</v>
      </c>
      <c r="C17" s="105">
        <v>74.846999999999994</v>
      </c>
      <c r="D17" s="105">
        <v>80.033000000000001</v>
      </c>
      <c r="E17" s="105">
        <v>73.452999999999989</v>
      </c>
      <c r="F17" s="105">
        <v>58.968400000000003</v>
      </c>
      <c r="G17" s="105">
        <v>64.452799999999996</v>
      </c>
      <c r="H17" s="105">
        <v>70.13</v>
      </c>
      <c r="I17" s="105">
        <v>73.391999999999996</v>
      </c>
      <c r="J17" s="105">
        <v>73.959699999999998</v>
      </c>
      <c r="K17" s="105">
        <v>73.936300000000017</v>
      </c>
      <c r="L17" s="105">
        <v>73.779200000000003</v>
      </c>
      <c r="M17" s="105">
        <v>78.081999999999994</v>
      </c>
      <c r="N17" s="105">
        <v>77.881</v>
      </c>
      <c r="O17" s="267">
        <f t="shared" ref="O17" si="4">SUM(C17:N17)</f>
        <v>872.91439999999989</v>
      </c>
      <c r="P17" s="1"/>
    </row>
    <row r="18" spans="1:16" ht="11.1" customHeight="1" x14ac:dyDescent="0.2">
      <c r="A18" s="73"/>
      <c r="B18" s="70" t="s">
        <v>173</v>
      </c>
      <c r="C18" s="105">
        <v>72.497</v>
      </c>
      <c r="D18" s="2">
        <v>77.692999999999998</v>
      </c>
      <c r="E18" s="105">
        <v>71.716999999999999</v>
      </c>
      <c r="F18" s="105">
        <v>56.799889999999998</v>
      </c>
      <c r="G18" s="105"/>
      <c r="H18" s="105"/>
      <c r="I18" s="105"/>
      <c r="J18" s="105"/>
      <c r="K18" s="105"/>
      <c r="L18" s="105"/>
      <c r="M18" s="105"/>
      <c r="N18" s="105"/>
      <c r="O18" s="267"/>
      <c r="P18" s="1"/>
    </row>
    <row r="19" spans="1:16" ht="11.1" customHeight="1" x14ac:dyDescent="0.2">
      <c r="A19" s="74" t="s">
        <v>15</v>
      </c>
      <c r="B19" s="70" t="s">
        <v>174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67">
        <f t="shared" ref="O19" si="5">SUM(C19:N19)</f>
        <v>0</v>
      </c>
      <c r="P19" s="1"/>
    </row>
    <row r="20" spans="1:16" ht="11.1" customHeight="1" x14ac:dyDescent="0.2">
      <c r="A20" s="73"/>
      <c r="B20" s="70" t="s">
        <v>173</v>
      </c>
      <c r="C20" s="105">
        <v>0</v>
      </c>
      <c r="D20" s="105">
        <v>0</v>
      </c>
      <c r="E20" s="105">
        <v>0</v>
      </c>
      <c r="F20" s="105">
        <v>0</v>
      </c>
      <c r="G20" s="105"/>
      <c r="H20" s="105"/>
      <c r="I20" s="105"/>
      <c r="J20" s="105"/>
      <c r="K20" s="105"/>
      <c r="L20" s="105"/>
      <c r="M20" s="105"/>
      <c r="N20" s="105"/>
      <c r="O20" s="267"/>
      <c r="P20" s="1"/>
    </row>
    <row r="21" spans="1:16" ht="11.1" customHeight="1" x14ac:dyDescent="0.2">
      <c r="A21" s="69" t="s">
        <v>33</v>
      </c>
      <c r="B21" s="70" t="s">
        <v>174</v>
      </c>
      <c r="C21" s="105">
        <v>279.33800000000002</v>
      </c>
      <c r="D21" s="105">
        <v>315.03399999999999</v>
      </c>
      <c r="E21" s="105">
        <v>342.089</v>
      </c>
      <c r="F21" s="105">
        <v>378.12599999999998</v>
      </c>
      <c r="G21" s="105">
        <v>404.31400000000002</v>
      </c>
      <c r="H21" s="105">
        <v>417.81200000000001</v>
      </c>
      <c r="I21" s="105">
        <v>410.28899999999999</v>
      </c>
      <c r="J21" s="105">
        <v>364.495</v>
      </c>
      <c r="K21" s="105">
        <v>330.358</v>
      </c>
      <c r="L21" s="105">
        <v>301.35700000000003</v>
      </c>
      <c r="M21" s="105">
        <v>264.0419</v>
      </c>
      <c r="N21" s="105">
        <v>235.40770000000001</v>
      </c>
      <c r="O21" s="267">
        <f t="shared" ref="O21" si="6">SUM(C21:N21)</f>
        <v>4042.6616000000008</v>
      </c>
      <c r="P21" s="1"/>
    </row>
    <row r="22" spans="1:16" ht="11.1" customHeight="1" x14ac:dyDescent="0.2">
      <c r="A22" s="69"/>
      <c r="B22" s="70" t="s">
        <v>173</v>
      </c>
      <c r="C22" s="105">
        <v>275.61799999999999</v>
      </c>
      <c r="D22" s="2">
        <v>305.149</v>
      </c>
      <c r="E22" s="105">
        <v>335.48200000000003</v>
      </c>
      <c r="F22" s="105">
        <v>350.41899999999998</v>
      </c>
      <c r="G22" s="105"/>
      <c r="H22" s="105"/>
      <c r="I22" s="105"/>
      <c r="J22" s="105"/>
      <c r="K22" s="105"/>
      <c r="L22" s="105"/>
      <c r="M22" s="105"/>
      <c r="N22" s="105"/>
      <c r="O22" s="267"/>
      <c r="P22" s="1"/>
    </row>
    <row r="23" spans="1:16" ht="11.1" customHeight="1" x14ac:dyDescent="0.2">
      <c r="A23" s="69" t="s">
        <v>18</v>
      </c>
      <c r="B23" s="70" t="s">
        <v>174</v>
      </c>
      <c r="C23" s="105">
        <v>101.248</v>
      </c>
      <c r="D23" s="105">
        <v>97.257999999999996</v>
      </c>
      <c r="E23" s="105">
        <v>92.409000000000006</v>
      </c>
      <c r="F23" s="105">
        <v>95.707999999999998</v>
      </c>
      <c r="G23" s="105">
        <v>106.413</v>
      </c>
      <c r="H23" s="105">
        <v>124.19199999999999</v>
      </c>
      <c r="I23" s="105">
        <v>93.418000000000006</v>
      </c>
      <c r="J23" s="105">
        <v>91.046999999999997</v>
      </c>
      <c r="K23" s="105">
        <v>103.41500000000001</v>
      </c>
      <c r="L23" s="105">
        <v>105.227</v>
      </c>
      <c r="M23" s="105">
        <v>100.447</v>
      </c>
      <c r="N23" s="105">
        <v>101.206</v>
      </c>
      <c r="O23" s="267">
        <f t="shared" ref="O23" si="7">SUM(C23:N23)</f>
        <v>1211.9880000000001</v>
      </c>
      <c r="P23" s="1"/>
    </row>
    <row r="24" spans="1:16" ht="11.1" customHeight="1" x14ac:dyDescent="0.2">
      <c r="A24" s="69"/>
      <c r="B24" s="70" t="s">
        <v>173</v>
      </c>
      <c r="C24" s="105">
        <v>100.047</v>
      </c>
      <c r="D24" s="2">
        <v>96.340999999999994</v>
      </c>
      <c r="E24" s="105">
        <v>91.356999999999999</v>
      </c>
      <c r="F24" s="105">
        <v>94.715999999999994</v>
      </c>
      <c r="G24" s="105"/>
      <c r="H24" s="105"/>
      <c r="I24" s="105"/>
      <c r="J24" s="105"/>
      <c r="K24" s="105"/>
      <c r="L24" s="105"/>
      <c r="M24" s="105"/>
      <c r="N24" s="105"/>
      <c r="O24" s="267"/>
      <c r="P24" s="1"/>
    </row>
    <row r="25" spans="1:16" ht="11.1" customHeight="1" x14ac:dyDescent="0.2">
      <c r="A25" s="69" t="s">
        <v>40</v>
      </c>
      <c r="B25" s="70" t="s">
        <v>174</v>
      </c>
      <c r="C25" s="105">
        <v>151.16239999999999</v>
      </c>
      <c r="D25" s="105">
        <v>151.16239999999999</v>
      </c>
      <c r="E25" s="105">
        <v>163.65760000000003</v>
      </c>
      <c r="F25" s="105">
        <v>165.72600000000006</v>
      </c>
      <c r="G25" s="105">
        <v>161.40960000000004</v>
      </c>
      <c r="H25" s="105">
        <v>169.25160000000005</v>
      </c>
      <c r="I25" s="105">
        <v>167.95679999999999</v>
      </c>
      <c r="J25" s="105">
        <v>160.94102199517499</v>
      </c>
      <c r="K25" s="105">
        <v>152.57079999999999</v>
      </c>
      <c r="L25" s="105">
        <v>159.3288</v>
      </c>
      <c r="M25" s="105">
        <v>153.31399999999999</v>
      </c>
      <c r="N25" s="105">
        <v>155.44139999999999</v>
      </c>
      <c r="O25" s="267">
        <f t="shared" ref="O25" si="8">SUM(C25:N25)</f>
        <v>1911.922421995175</v>
      </c>
      <c r="P25" s="1"/>
    </row>
    <row r="26" spans="1:16" ht="11.1" customHeight="1" x14ac:dyDescent="0.2">
      <c r="A26" s="69"/>
      <c r="B26" s="70" t="s">
        <v>173</v>
      </c>
      <c r="C26" s="105">
        <v>154.34440000000001</v>
      </c>
      <c r="D26" s="2">
        <v>152.607</v>
      </c>
      <c r="E26" s="105">
        <v>167.25880000000001</v>
      </c>
      <c r="F26" s="105">
        <v>173.53399999999999</v>
      </c>
      <c r="G26" s="105"/>
      <c r="H26" s="105"/>
      <c r="I26" s="105"/>
      <c r="J26" s="105"/>
      <c r="K26" s="105"/>
      <c r="L26" s="105"/>
      <c r="M26" s="105"/>
      <c r="N26" s="105"/>
      <c r="O26" s="267"/>
      <c r="P26" s="1"/>
    </row>
    <row r="27" spans="1:16" ht="11.1" customHeight="1" x14ac:dyDescent="0.2">
      <c r="A27" s="69" t="s">
        <v>39</v>
      </c>
      <c r="B27" s="70" t="s">
        <v>174</v>
      </c>
      <c r="C27" s="105">
        <v>8.6690000000000005</v>
      </c>
      <c r="D27" s="105">
        <v>8.5239999999999991</v>
      </c>
      <c r="E27" s="105">
        <v>8.9879999999999995</v>
      </c>
      <c r="F27" s="105">
        <v>9.8079999999999998</v>
      </c>
      <c r="G27" s="105">
        <v>12.364800000000001</v>
      </c>
      <c r="H27" s="105">
        <v>11.526999999999999</v>
      </c>
      <c r="I27" s="105">
        <v>12.608000000000001</v>
      </c>
      <c r="J27" s="105">
        <v>13.952999999999999</v>
      </c>
      <c r="K27" s="105">
        <v>15.528</v>
      </c>
      <c r="L27" s="105">
        <v>15.067</v>
      </c>
      <c r="M27" s="105">
        <v>12.893000000000001</v>
      </c>
      <c r="N27" s="105">
        <v>11.057</v>
      </c>
      <c r="O27" s="267">
        <f t="shared" ref="O27" si="9">SUM(C27:N27)</f>
        <v>140.98679999999999</v>
      </c>
      <c r="P27" s="1"/>
    </row>
    <row r="28" spans="1:16" ht="11.1" customHeight="1" x14ac:dyDescent="0.2">
      <c r="A28" s="69"/>
      <c r="B28" s="70" t="s">
        <v>173</v>
      </c>
      <c r="C28" s="105">
        <v>8.4120000000000008</v>
      </c>
      <c r="D28" s="2">
        <v>8.4190000000000005</v>
      </c>
      <c r="E28" s="105">
        <v>8.8740000000000006</v>
      </c>
      <c r="F28" s="105">
        <v>9.4459474145469002</v>
      </c>
      <c r="G28" s="105"/>
      <c r="H28" s="105"/>
      <c r="I28" s="105"/>
      <c r="J28" s="105"/>
      <c r="K28" s="105"/>
      <c r="L28" s="105"/>
      <c r="M28" s="105"/>
      <c r="N28" s="105"/>
      <c r="O28" s="267"/>
      <c r="P28" s="1"/>
    </row>
    <row r="29" spans="1:16" ht="11.1" customHeight="1" x14ac:dyDescent="0.2">
      <c r="A29" s="69" t="s">
        <v>17</v>
      </c>
      <c r="B29" s="70" t="s">
        <v>174</v>
      </c>
      <c r="C29" s="105">
        <v>310.25599999999997</v>
      </c>
      <c r="D29" s="105">
        <v>286.93919999999997</v>
      </c>
      <c r="E29" s="105">
        <v>287.26600000000002</v>
      </c>
      <c r="F29" s="105">
        <v>283.17679999999996</v>
      </c>
      <c r="G29" s="105">
        <v>288.57920000000007</v>
      </c>
      <c r="H29" s="105">
        <v>290.6504000000001</v>
      </c>
      <c r="I29" s="105">
        <v>295.43720000000002</v>
      </c>
      <c r="J29" s="105">
        <v>296.52720000000011</v>
      </c>
      <c r="K29" s="105">
        <v>292.85439999999988</v>
      </c>
      <c r="L29" s="105">
        <v>306.14880000000005</v>
      </c>
      <c r="M29" s="105">
        <v>290.00159999999983</v>
      </c>
      <c r="N29" s="105">
        <v>321.1083999999999</v>
      </c>
      <c r="O29" s="267">
        <f t="shared" ref="O29" si="10">SUM(C29:N29)</f>
        <v>3548.9452000000001</v>
      </c>
      <c r="P29" s="1"/>
    </row>
    <row r="30" spans="1:16" ht="11.1" customHeight="1" x14ac:dyDescent="0.2">
      <c r="A30" s="69"/>
      <c r="B30" s="70" t="s">
        <v>173</v>
      </c>
      <c r="C30" s="105">
        <v>322.88640000000009</v>
      </c>
      <c r="D30" s="2">
        <v>294.7435999999999</v>
      </c>
      <c r="E30" s="105">
        <v>297.06960000000004</v>
      </c>
      <c r="F30" s="105">
        <v>289.66199999999998</v>
      </c>
      <c r="G30" s="105"/>
      <c r="H30" s="105"/>
      <c r="I30" s="105"/>
      <c r="J30" s="105"/>
      <c r="K30" s="105"/>
      <c r="L30" s="105"/>
      <c r="M30" s="105"/>
      <c r="N30" s="105"/>
      <c r="O30" s="267"/>
      <c r="P30" s="1"/>
    </row>
    <row r="31" spans="1:16" ht="11.1" customHeight="1" x14ac:dyDescent="0.2">
      <c r="A31" s="69" t="s">
        <v>31</v>
      </c>
      <c r="B31" s="70" t="s">
        <v>174</v>
      </c>
      <c r="C31" s="105">
        <v>238.75185199999996</v>
      </c>
      <c r="D31" s="105">
        <v>246.59555600000002</v>
      </c>
      <c r="E31" s="105">
        <v>242.811048</v>
      </c>
      <c r="F31" s="105">
        <v>253.94563600000001</v>
      </c>
      <c r="G31" s="105">
        <v>262.70860000000005</v>
      </c>
      <c r="H31" s="105">
        <v>272.59509200000002</v>
      </c>
      <c r="I31" s="105">
        <v>262.40403200000003</v>
      </c>
      <c r="J31" s="105">
        <v>254.22311999999999</v>
      </c>
      <c r="K31" s="105">
        <v>247.08775600000001</v>
      </c>
      <c r="L31" s="105">
        <v>252.36308000000005</v>
      </c>
      <c r="M31" s="105">
        <v>235.28443200000001</v>
      </c>
      <c r="N31" s="105">
        <v>250.99486800000003</v>
      </c>
      <c r="O31" s="267">
        <f t="shared" ref="O31" si="11">SUM(C31:N31)</f>
        <v>3019.7650720000001</v>
      </c>
      <c r="P31" s="1"/>
    </row>
    <row r="32" spans="1:16" ht="11.1" customHeight="1" x14ac:dyDescent="0.2">
      <c r="A32" s="69"/>
      <c r="B32" s="70" t="s">
        <v>173</v>
      </c>
      <c r="C32" s="105">
        <v>253.59388799999999</v>
      </c>
      <c r="D32" s="2">
        <v>262.38069999999999</v>
      </c>
      <c r="E32" s="105">
        <v>258.16354799999999</v>
      </c>
      <c r="F32" s="105">
        <v>270.00215570453179</v>
      </c>
      <c r="G32" s="105"/>
      <c r="H32" s="105"/>
      <c r="I32" s="105"/>
      <c r="J32" s="105"/>
      <c r="K32" s="105"/>
      <c r="L32" s="105"/>
      <c r="M32" s="105"/>
      <c r="N32" s="105"/>
      <c r="O32" s="267"/>
      <c r="P32" s="1"/>
    </row>
    <row r="33" spans="1:16" ht="11.1" customHeight="1" x14ac:dyDescent="0.2">
      <c r="A33" s="69" t="s">
        <v>98</v>
      </c>
      <c r="B33" s="70" t="s">
        <v>174</v>
      </c>
      <c r="C33" s="105">
        <v>35.420999999999999</v>
      </c>
      <c r="D33" s="105">
        <v>36.134700000000002</v>
      </c>
      <c r="E33" s="105">
        <v>36.167999999999999</v>
      </c>
      <c r="F33" s="105">
        <v>32.469000000000001</v>
      </c>
      <c r="G33" s="105">
        <v>33.414000000000001</v>
      </c>
      <c r="H33" s="105">
        <v>32.918999999999997</v>
      </c>
      <c r="I33" s="105">
        <v>28.535</v>
      </c>
      <c r="J33" s="105">
        <v>23.218</v>
      </c>
      <c r="K33" s="105">
        <v>25.372</v>
      </c>
      <c r="L33" s="105">
        <v>30.074000000000002</v>
      </c>
      <c r="M33" s="105">
        <v>29.864000000000001</v>
      </c>
      <c r="N33" s="105">
        <v>40.289000000000001</v>
      </c>
      <c r="O33" s="267">
        <f t="shared" ref="O33" si="12">SUM(C33:N33)</f>
        <v>383.87769999999995</v>
      </c>
      <c r="P33" s="1"/>
    </row>
    <row r="34" spans="1:16" ht="11.1" customHeight="1" x14ac:dyDescent="0.2">
      <c r="A34" s="69"/>
      <c r="B34" s="70" t="s">
        <v>173</v>
      </c>
      <c r="C34" s="105">
        <v>34.286999999999999</v>
      </c>
      <c r="D34" s="2">
        <v>35.606999999999999</v>
      </c>
      <c r="E34" s="105">
        <v>35.594000000000001</v>
      </c>
      <c r="F34" s="105">
        <v>31.981079999999999</v>
      </c>
      <c r="G34" s="105"/>
      <c r="H34" s="105"/>
      <c r="I34" s="105"/>
      <c r="J34" s="105"/>
      <c r="K34" s="105"/>
      <c r="L34" s="105"/>
      <c r="M34" s="105"/>
      <c r="N34" s="105"/>
      <c r="O34" s="267"/>
      <c r="P34" s="1"/>
    </row>
    <row r="35" spans="1:16" ht="11.1" customHeight="1" x14ac:dyDescent="0.2">
      <c r="A35" s="69" t="s">
        <v>16</v>
      </c>
      <c r="B35" s="70" t="s">
        <v>174</v>
      </c>
      <c r="C35" s="105">
        <v>44.633600000000001</v>
      </c>
      <c r="D35" s="105">
        <v>51.248680000000007</v>
      </c>
      <c r="E35" s="105">
        <v>51.197159999999997</v>
      </c>
      <c r="F35" s="105">
        <v>51.857720000000008</v>
      </c>
      <c r="G35" s="105">
        <v>54.724119999999999</v>
      </c>
      <c r="H35" s="105">
        <v>59.104799999999997</v>
      </c>
      <c r="I35" s="105">
        <v>61.591648000000006</v>
      </c>
      <c r="J35" s="105">
        <v>68.498772000000002</v>
      </c>
      <c r="K35" s="105">
        <v>67.49812</v>
      </c>
      <c r="L35" s="105">
        <v>56.089959999999998</v>
      </c>
      <c r="M35" s="105">
        <v>52.641719999999999</v>
      </c>
      <c r="N35" s="105">
        <v>53.800519999999999</v>
      </c>
      <c r="O35" s="267">
        <f t="shared" ref="O35" si="13">SUM(C35:N35)</f>
        <v>672.88681999999994</v>
      </c>
      <c r="P35" s="1"/>
    </row>
    <row r="36" spans="1:16" ht="11.1" customHeight="1" x14ac:dyDescent="0.2">
      <c r="A36" s="69"/>
      <c r="B36" s="70" t="s">
        <v>173</v>
      </c>
      <c r="C36" s="105">
        <v>45.592999999999996</v>
      </c>
      <c r="D36" s="2">
        <v>45.057599999999994</v>
      </c>
      <c r="E36" s="105">
        <v>49.207300000000004</v>
      </c>
      <c r="F36" s="105">
        <v>49.323800000000006</v>
      </c>
      <c r="G36" s="105"/>
      <c r="H36" s="105"/>
      <c r="I36" s="105"/>
      <c r="J36" s="105"/>
      <c r="K36" s="105"/>
      <c r="L36" s="105"/>
      <c r="M36" s="105"/>
      <c r="N36" s="105"/>
      <c r="O36" s="267"/>
      <c r="P36" s="1"/>
    </row>
    <row r="37" spans="1:16" ht="11.1" customHeight="1" x14ac:dyDescent="0.2">
      <c r="A37" s="69" t="s">
        <v>10</v>
      </c>
      <c r="B37" s="70" t="s">
        <v>174</v>
      </c>
      <c r="C37" s="105">
        <v>6.9934000000000003</v>
      </c>
      <c r="D37" s="105">
        <v>7.585560000000001</v>
      </c>
      <c r="E37" s="105">
        <v>7.27928</v>
      </c>
      <c r="F37" s="105">
        <v>7.3059600000000007</v>
      </c>
      <c r="G37" s="105">
        <v>7.4492000000000003</v>
      </c>
      <c r="H37" s="105">
        <v>6.7822000000000005</v>
      </c>
      <c r="I37" s="105">
        <v>7.09016</v>
      </c>
      <c r="J37" s="105">
        <v>6.7682400000000005</v>
      </c>
      <c r="K37" s="105">
        <v>6.9486799999999995</v>
      </c>
      <c r="L37" s="105">
        <v>6.8447199999999997</v>
      </c>
      <c r="M37" s="105">
        <v>7.6962000000000002</v>
      </c>
      <c r="N37" s="105">
        <v>8.6342400000000001</v>
      </c>
      <c r="O37" s="267">
        <f t="shared" ref="O37" si="14">SUM(C37:N37)</f>
        <v>87.377840000000006</v>
      </c>
      <c r="P37" s="1"/>
    </row>
    <row r="38" spans="1:16" ht="11.1" customHeight="1" x14ac:dyDescent="0.2">
      <c r="A38" s="69"/>
      <c r="B38" s="70" t="s">
        <v>173</v>
      </c>
      <c r="C38" s="105">
        <v>8.4689999999999994</v>
      </c>
      <c r="D38" s="2">
        <v>8.2913999999999994</v>
      </c>
      <c r="E38" s="105">
        <v>7.2317</v>
      </c>
      <c r="F38" s="105">
        <v>7.9951999999999996</v>
      </c>
      <c r="G38" s="105"/>
      <c r="H38" s="105"/>
      <c r="I38" s="105"/>
      <c r="J38" s="105"/>
      <c r="K38" s="105"/>
      <c r="L38" s="105"/>
      <c r="M38" s="105"/>
      <c r="N38" s="105"/>
      <c r="O38" s="267"/>
      <c r="P38" s="1"/>
    </row>
    <row r="39" spans="1:16" ht="11.1" customHeight="1" x14ac:dyDescent="0.2">
      <c r="A39" s="69" t="s">
        <v>62</v>
      </c>
      <c r="B39" s="70" t="s">
        <v>174</v>
      </c>
      <c r="C39" s="105">
        <v>3.1356000000000002</v>
      </c>
      <c r="D39" s="105">
        <v>2.6684000000000001</v>
      </c>
      <c r="E39" s="105">
        <v>2.1707999999999998</v>
      </c>
      <c r="F39" s="105">
        <v>2.6160000000000001</v>
      </c>
      <c r="G39" s="105">
        <v>3.0416000000000003</v>
      </c>
      <c r="H39" s="105">
        <v>2.6788000000000003</v>
      </c>
      <c r="I39" s="105">
        <v>2.9500000000000006</v>
      </c>
      <c r="J39" s="105">
        <v>2.8620000000000001</v>
      </c>
      <c r="K39" s="105">
        <v>3.2788000000000004</v>
      </c>
      <c r="L39" s="105">
        <v>3.7984000000000004</v>
      </c>
      <c r="M39" s="105">
        <v>2.8320000000000007</v>
      </c>
      <c r="N39" s="105">
        <v>4.0303999999999993</v>
      </c>
      <c r="O39" s="267">
        <f t="shared" ref="O39" si="15">SUM(C39:N39)</f>
        <v>36.062799999999996</v>
      </c>
      <c r="P39" s="1"/>
    </row>
    <row r="40" spans="1:16" ht="11.1" customHeight="1" x14ac:dyDescent="0.2">
      <c r="A40" s="69"/>
      <c r="B40" s="70" t="s">
        <v>173</v>
      </c>
      <c r="C40" s="105">
        <v>2.6896000000000009</v>
      </c>
      <c r="D40" s="2">
        <v>3.2184000000000008</v>
      </c>
      <c r="E40" s="105">
        <v>2.5444</v>
      </c>
      <c r="F40" s="105">
        <v>2.9744000000000002</v>
      </c>
      <c r="G40" s="105"/>
      <c r="H40" s="105"/>
      <c r="I40" s="105"/>
      <c r="J40" s="105"/>
      <c r="K40" s="105"/>
      <c r="L40" s="105"/>
      <c r="M40" s="105"/>
      <c r="N40" s="105"/>
      <c r="O40" s="267"/>
      <c r="P40" s="1"/>
    </row>
    <row r="41" spans="1:16" ht="11.1" customHeight="1" x14ac:dyDescent="0.2">
      <c r="A41" s="69" t="s">
        <v>63</v>
      </c>
      <c r="B41" s="70" t="s">
        <v>174</v>
      </c>
      <c r="C41" s="105">
        <v>2.012</v>
      </c>
      <c r="D41" s="105">
        <v>1.8480000000000001</v>
      </c>
      <c r="E41" s="105">
        <v>2.0910000000000002</v>
      </c>
      <c r="F41" s="105">
        <v>1.8549999999999998</v>
      </c>
      <c r="G41" s="105">
        <v>2.04</v>
      </c>
      <c r="H41" s="105">
        <v>2.25</v>
      </c>
      <c r="I41" s="105">
        <v>2.17</v>
      </c>
      <c r="J41" s="105">
        <v>1.8350000000000002</v>
      </c>
      <c r="K41" s="105">
        <v>1.9700000000000004</v>
      </c>
      <c r="L41" s="105">
        <v>2.1850000000000001</v>
      </c>
      <c r="M41" s="105">
        <v>2.9130000000000003</v>
      </c>
      <c r="N41" s="105">
        <v>2.5820000000000003</v>
      </c>
      <c r="O41" s="267">
        <f t="shared" ref="O41" si="16">SUM(C41:N41)</f>
        <v>25.750999999999998</v>
      </c>
      <c r="P41" s="1"/>
    </row>
    <row r="42" spans="1:16" ht="11.1" customHeight="1" x14ac:dyDescent="0.2">
      <c r="A42" s="69"/>
      <c r="B42" s="70" t="s">
        <v>173</v>
      </c>
      <c r="C42" s="105">
        <v>1.69</v>
      </c>
      <c r="D42" s="2">
        <v>1.907</v>
      </c>
      <c r="E42" s="105">
        <v>2.0190000000000001</v>
      </c>
      <c r="F42" s="105">
        <v>1.8216000000000001</v>
      </c>
      <c r="G42" s="105"/>
      <c r="H42" s="105"/>
      <c r="I42" s="105"/>
      <c r="J42" s="105"/>
      <c r="K42" s="105"/>
      <c r="L42" s="105"/>
      <c r="M42" s="105"/>
      <c r="N42" s="105"/>
      <c r="O42" s="267"/>
      <c r="P42" s="1"/>
    </row>
    <row r="43" spans="1:16" ht="11.1" customHeight="1" x14ac:dyDescent="0.2">
      <c r="A43" s="69" t="s">
        <v>20</v>
      </c>
      <c r="B43" s="70" t="s">
        <v>174</v>
      </c>
      <c r="C43" s="105">
        <v>6.7985784599999999</v>
      </c>
      <c r="D43" s="105">
        <v>6.2034355807999999</v>
      </c>
      <c r="E43" s="105">
        <v>6.9455</v>
      </c>
      <c r="F43" s="105">
        <v>5.3731999999999998</v>
      </c>
      <c r="G43" s="105">
        <v>6.2923999999999998</v>
      </c>
      <c r="H43" s="105">
        <v>6.4543089399999998</v>
      </c>
      <c r="I43" s="105">
        <v>6.0430000000000001</v>
      </c>
      <c r="J43" s="105">
        <v>6.3757380000000001</v>
      </c>
      <c r="K43" s="105">
        <v>7.3651999999999997</v>
      </c>
      <c r="L43" s="105">
        <v>7.8122199999999999</v>
      </c>
      <c r="M43" s="105">
        <v>6.7122200000000003</v>
      </c>
      <c r="N43" s="105">
        <v>6.0780000000000003</v>
      </c>
      <c r="O43" s="267">
        <f t="shared" ref="O43" si="17">SUM(C43:N43)</f>
        <v>78.453800980799997</v>
      </c>
      <c r="P43" s="1"/>
    </row>
    <row r="44" spans="1:16" ht="11.1" customHeight="1" x14ac:dyDescent="0.2">
      <c r="A44" s="69"/>
      <c r="B44" s="70" t="s">
        <v>173</v>
      </c>
      <c r="C44" s="105">
        <v>7.7985784599999999</v>
      </c>
      <c r="D44" s="2">
        <v>6.6298349999999999</v>
      </c>
      <c r="E44" s="105">
        <v>6.9945500000000003</v>
      </c>
      <c r="F44" s="105">
        <v>6.0110469999999996</v>
      </c>
      <c r="G44" s="105"/>
      <c r="H44" s="105"/>
      <c r="I44" s="105"/>
      <c r="J44" s="105"/>
      <c r="K44" s="105"/>
      <c r="L44" s="105"/>
      <c r="M44" s="105"/>
      <c r="N44" s="105"/>
      <c r="O44" s="267"/>
      <c r="P44" s="1"/>
    </row>
    <row r="45" spans="1:16" ht="11.1" customHeight="1" x14ac:dyDescent="0.2">
      <c r="A45" s="69" t="s">
        <v>41</v>
      </c>
      <c r="B45" s="70" t="s">
        <v>174</v>
      </c>
      <c r="C45" s="105">
        <v>70.418520545500002</v>
      </c>
      <c r="D45" s="105">
        <v>80.479231999999996</v>
      </c>
      <c r="E45" s="105">
        <v>95.472111999999996</v>
      </c>
      <c r="F45" s="105">
        <v>120.4128</v>
      </c>
      <c r="G45" s="105">
        <v>152.2444265</v>
      </c>
      <c r="H45" s="105">
        <v>130.39773600000001</v>
      </c>
      <c r="I45" s="105">
        <v>141.66789200000002</v>
      </c>
      <c r="J45" s="105">
        <v>137.48458590337626</v>
      </c>
      <c r="K45" s="105">
        <v>100.06550800000001</v>
      </c>
      <c r="L45" s="105">
        <v>81.762004000000005</v>
      </c>
      <c r="M45" s="105">
        <v>111.2218</v>
      </c>
      <c r="N45" s="105">
        <v>154.70147</v>
      </c>
      <c r="O45" s="267">
        <f t="shared" ref="O45" si="18">SUM(C45:N45)</f>
        <v>1376.3280869488763</v>
      </c>
      <c r="P45" s="1"/>
    </row>
    <row r="46" spans="1:16" ht="11.1" customHeight="1" x14ac:dyDescent="0.2">
      <c r="A46" s="69"/>
      <c r="B46" s="70" t="s">
        <v>173</v>
      </c>
      <c r="C46" s="105">
        <v>72.399900000000002</v>
      </c>
      <c r="D46" s="2">
        <v>85.882980000000003</v>
      </c>
      <c r="E46" s="105">
        <v>106.87748000000001</v>
      </c>
      <c r="F46" s="105">
        <v>122.91234</v>
      </c>
      <c r="G46" s="105"/>
      <c r="H46" s="105"/>
      <c r="I46" s="105"/>
      <c r="J46" s="105"/>
      <c r="K46" s="105"/>
      <c r="L46" s="105"/>
      <c r="M46" s="105"/>
      <c r="N46" s="105"/>
      <c r="O46" s="267"/>
      <c r="P46" s="1"/>
    </row>
    <row r="47" spans="1:16" ht="11.1" customHeight="1" x14ac:dyDescent="0.2">
      <c r="A47" s="69" t="s">
        <v>30</v>
      </c>
      <c r="B47" s="70" t="s">
        <v>174</v>
      </c>
      <c r="C47" s="105">
        <v>153.64699999999999</v>
      </c>
      <c r="D47" s="105">
        <v>153.03952435970001</v>
      </c>
      <c r="E47" s="105">
        <v>150.34700000000001</v>
      </c>
      <c r="F47" s="105">
        <v>157.63441767762799</v>
      </c>
      <c r="G47" s="105">
        <v>174.58384055457799</v>
      </c>
      <c r="H47" s="105">
        <v>179.61799999999999</v>
      </c>
      <c r="I47" s="105">
        <v>181.11600000000001</v>
      </c>
      <c r="J47" s="105">
        <v>201.53326343152682</v>
      </c>
      <c r="K47" s="105">
        <v>149.06469999999999</v>
      </c>
      <c r="L47" s="105">
        <v>109.190766031187</v>
      </c>
      <c r="M47" s="105">
        <v>112.38500000000001</v>
      </c>
      <c r="N47" s="105">
        <v>136.209</v>
      </c>
      <c r="O47" s="267">
        <f t="shared" ref="O47" si="19">SUM(C47:N47)</f>
        <v>1858.3685120546197</v>
      </c>
      <c r="P47" s="1"/>
    </row>
    <row r="48" spans="1:16" ht="11.1" customHeight="1" x14ac:dyDescent="0.2">
      <c r="A48" s="69"/>
      <c r="B48" s="70" t="s">
        <v>173</v>
      </c>
      <c r="C48" s="105">
        <v>157.03674627859399</v>
      </c>
      <c r="D48" s="2">
        <v>156.77907204195</v>
      </c>
      <c r="E48" s="105">
        <v>152.64699999999999</v>
      </c>
      <c r="F48" s="105">
        <v>171.26920000000001</v>
      </c>
      <c r="G48" s="105"/>
      <c r="H48" s="105"/>
      <c r="I48" s="105"/>
      <c r="J48" s="105"/>
      <c r="K48" s="105"/>
      <c r="L48" s="105"/>
      <c r="M48" s="105"/>
      <c r="N48" s="105"/>
      <c r="O48" s="267"/>
      <c r="P48" s="1"/>
    </row>
    <row r="49" spans="1:16" ht="11.1" customHeight="1" x14ac:dyDescent="0.2">
      <c r="A49" s="69" t="s">
        <v>34</v>
      </c>
      <c r="B49" s="70" t="s">
        <v>174</v>
      </c>
      <c r="C49" s="105">
        <v>453.70099999999996</v>
      </c>
      <c r="D49" s="105">
        <v>565.56399999999996</v>
      </c>
      <c r="E49" s="105">
        <v>634.56999999999994</v>
      </c>
      <c r="F49" s="105">
        <v>878.0100000000001</v>
      </c>
      <c r="G49" s="105">
        <v>869.38900000000012</v>
      </c>
      <c r="H49" s="105">
        <v>861.12100000000021</v>
      </c>
      <c r="I49" s="105">
        <v>828.14800000000014</v>
      </c>
      <c r="J49" s="105">
        <v>799.9899999999999</v>
      </c>
      <c r="K49" s="105">
        <v>723.54000000000008</v>
      </c>
      <c r="L49" s="105">
        <v>639.41300000000001</v>
      </c>
      <c r="M49" s="105">
        <v>625.63799999999992</v>
      </c>
      <c r="N49" s="105">
        <v>576.09899999999993</v>
      </c>
      <c r="O49" s="267">
        <f t="shared" ref="O49" si="20">SUM(C49:N49)</f>
        <v>8455.1829999999991</v>
      </c>
      <c r="P49" s="1"/>
    </row>
    <row r="50" spans="1:16" ht="11.1" customHeight="1" x14ac:dyDescent="0.2">
      <c r="A50" s="69"/>
      <c r="B50" s="70" t="s">
        <v>173</v>
      </c>
      <c r="C50" s="105">
        <v>490.93200000000002</v>
      </c>
      <c r="D50" s="2">
        <v>566.16700000000014</v>
      </c>
      <c r="E50" s="105">
        <v>639.74600000000009</v>
      </c>
      <c r="F50" s="105">
        <v>892.82600000000002</v>
      </c>
      <c r="G50" s="105"/>
      <c r="H50" s="105"/>
      <c r="I50" s="105"/>
      <c r="J50" s="105"/>
      <c r="K50" s="105"/>
      <c r="L50" s="105"/>
      <c r="M50" s="105"/>
      <c r="N50" s="105"/>
      <c r="O50" s="267"/>
      <c r="P50" s="1"/>
    </row>
    <row r="51" spans="1:16" ht="11.1" customHeight="1" x14ac:dyDescent="0.2">
      <c r="A51" s="69" t="s">
        <v>35</v>
      </c>
      <c r="B51" s="70" t="s">
        <v>174</v>
      </c>
      <c r="C51" s="105">
        <v>4.4246733634225004</v>
      </c>
      <c r="D51" s="105">
        <v>4.7783970409815</v>
      </c>
      <c r="E51" s="105">
        <v>4.0168999999999997</v>
      </c>
      <c r="F51" s="105">
        <v>4.55764674</v>
      </c>
      <c r="G51" s="105">
        <v>4.5582399999999996</v>
      </c>
      <c r="H51" s="105">
        <v>5.0080492000000003</v>
      </c>
      <c r="I51" s="105">
        <v>5.0064000000000002</v>
      </c>
      <c r="J51" s="105">
        <v>5.9409999999999998</v>
      </c>
      <c r="K51" s="105">
        <v>5.4691999999999998</v>
      </c>
      <c r="L51" s="105">
        <v>5.0309999999999997</v>
      </c>
      <c r="M51" s="105">
        <v>4.8600000000000003</v>
      </c>
      <c r="N51" s="105">
        <v>6.2812000000000001</v>
      </c>
      <c r="O51" s="267">
        <f t="shared" ref="O51" si="21">SUM(C51:N51)</f>
        <v>59.932706344404004</v>
      </c>
      <c r="P51" s="1"/>
    </row>
    <row r="52" spans="1:16" ht="11.1" customHeight="1" x14ac:dyDescent="0.2">
      <c r="A52" s="69"/>
      <c r="B52" s="70" t="s">
        <v>173</v>
      </c>
      <c r="C52" s="105">
        <v>4.5225</v>
      </c>
      <c r="D52" s="2">
        <v>4.9436495399999991</v>
      </c>
      <c r="E52" s="105">
        <v>4.1317000000000004</v>
      </c>
      <c r="F52" s="105">
        <v>4.6239999999999997</v>
      </c>
      <c r="G52" s="105"/>
      <c r="H52" s="105"/>
      <c r="I52" s="105"/>
      <c r="J52" s="105"/>
      <c r="K52" s="105"/>
      <c r="L52" s="105"/>
      <c r="M52" s="105"/>
      <c r="N52" s="105"/>
      <c r="O52" s="267"/>
      <c r="P52" s="1"/>
    </row>
    <row r="53" spans="1:16" ht="11.1" customHeight="1" x14ac:dyDescent="0.2">
      <c r="A53" s="69" t="s">
        <v>21</v>
      </c>
      <c r="B53" s="70" t="s">
        <v>174</v>
      </c>
      <c r="C53" s="105">
        <v>14.32</v>
      </c>
      <c r="D53" s="105">
        <v>15.512400000000003</v>
      </c>
      <c r="E53" s="105">
        <v>16.366400000000002</v>
      </c>
      <c r="F53" s="105">
        <v>16.54</v>
      </c>
      <c r="G53" s="105">
        <v>17.923999999999999</v>
      </c>
      <c r="H53" s="105">
        <v>18.396000000000001</v>
      </c>
      <c r="I53" s="105">
        <v>19.088000000000001</v>
      </c>
      <c r="J53" s="105">
        <v>19.108000000000001</v>
      </c>
      <c r="K53" s="105">
        <v>19.564</v>
      </c>
      <c r="L53" s="105">
        <v>18.295999999999999</v>
      </c>
      <c r="M53" s="105">
        <v>20.12462</v>
      </c>
      <c r="N53" s="105">
        <v>20.434200000000001</v>
      </c>
      <c r="O53" s="267">
        <f t="shared" ref="O53" si="22">SUM(C53:N53)</f>
        <v>215.67362</v>
      </c>
      <c r="P53" s="1"/>
    </row>
    <row r="54" spans="1:16" ht="11.1" customHeight="1" x14ac:dyDescent="0.2">
      <c r="A54" s="69"/>
      <c r="B54" s="70" t="s">
        <v>173</v>
      </c>
      <c r="C54" s="105">
        <v>15.3622768</v>
      </c>
      <c r="D54" s="2">
        <v>16.344000000000001</v>
      </c>
      <c r="E54" s="105">
        <v>18.448400000000003</v>
      </c>
      <c r="F54" s="105">
        <v>16.420000000000002</v>
      </c>
      <c r="G54" s="105"/>
      <c r="H54" s="105"/>
      <c r="I54" s="105"/>
      <c r="J54" s="105"/>
      <c r="K54" s="105"/>
      <c r="L54" s="105"/>
      <c r="M54" s="105"/>
      <c r="N54" s="105"/>
      <c r="O54" s="267"/>
      <c r="P54" s="1"/>
    </row>
    <row r="55" spans="1:16" ht="11.1" customHeight="1" x14ac:dyDescent="0.2">
      <c r="A55" s="76" t="s">
        <v>29</v>
      </c>
      <c r="B55" s="70" t="s">
        <v>174</v>
      </c>
      <c r="C55" s="105">
        <v>3.1240000000000001</v>
      </c>
      <c r="D55" s="105">
        <v>3.1457999999999999</v>
      </c>
      <c r="E55" s="105">
        <v>3.0053999999999998</v>
      </c>
      <c r="F55" s="105">
        <v>3.1320000000000001</v>
      </c>
      <c r="G55" s="105">
        <v>3.1240999999999999</v>
      </c>
      <c r="H55" s="105">
        <v>3.0459999999999998</v>
      </c>
      <c r="I55" s="105">
        <v>2.8119999999999998</v>
      </c>
      <c r="J55" s="105">
        <v>2.706</v>
      </c>
      <c r="K55" s="105">
        <v>2.7604000000000002</v>
      </c>
      <c r="L55" s="105">
        <v>3.0718000000000001</v>
      </c>
      <c r="M55" s="105">
        <v>3.0409999999999999</v>
      </c>
      <c r="N55" s="105">
        <v>2.3370000000000002</v>
      </c>
      <c r="O55" s="267">
        <f t="shared" ref="O55" si="23">SUM(C55:N55)</f>
        <v>35.305500000000002</v>
      </c>
      <c r="P55" s="1"/>
    </row>
    <row r="56" spans="1:16" ht="11.1" customHeight="1" x14ac:dyDescent="0.2">
      <c r="A56" s="76"/>
      <c r="B56" s="70" t="s">
        <v>173</v>
      </c>
      <c r="C56" s="105">
        <v>3.0169999999999999</v>
      </c>
      <c r="D56" s="2">
        <v>3.0438000000000001</v>
      </c>
      <c r="E56" s="105">
        <v>2.9491000000000001</v>
      </c>
      <c r="F56" s="105">
        <v>2.9079999999999999</v>
      </c>
      <c r="G56" s="105"/>
      <c r="H56" s="105"/>
      <c r="I56" s="105"/>
      <c r="J56" s="105"/>
      <c r="K56" s="105"/>
      <c r="L56" s="105"/>
      <c r="M56" s="105"/>
      <c r="N56" s="105"/>
      <c r="O56" s="267"/>
      <c r="P56" s="1"/>
    </row>
    <row r="57" spans="1:16" ht="11.1" customHeight="1" x14ac:dyDescent="0.2">
      <c r="A57" s="69" t="s">
        <v>144</v>
      </c>
      <c r="B57" s="70" t="s">
        <v>174</v>
      </c>
      <c r="C57" s="105">
        <v>2.0432000000000001</v>
      </c>
      <c r="D57" s="105">
        <v>1.8260000000000001</v>
      </c>
      <c r="E57" s="105">
        <v>1.8191999999999999</v>
      </c>
      <c r="F57" s="105">
        <v>1.5640000000000001</v>
      </c>
      <c r="G57" s="105">
        <v>2.0163000000000002</v>
      </c>
      <c r="H57" s="105">
        <v>2.343</v>
      </c>
      <c r="I57" s="105">
        <v>2.5979999999999999</v>
      </c>
      <c r="J57" s="105">
        <v>2.6520000000000001</v>
      </c>
      <c r="K57" s="105">
        <v>3.1480000000000001</v>
      </c>
      <c r="L57" s="105">
        <v>3.1280000000000001</v>
      </c>
      <c r="M57" s="105">
        <v>3.524</v>
      </c>
      <c r="N57" s="105">
        <v>4.4279999999999999</v>
      </c>
      <c r="O57" s="267">
        <f t="shared" ref="O57" si="24">SUM(C57:N57)</f>
        <v>31.089700000000001</v>
      </c>
      <c r="P57" s="1"/>
    </row>
    <row r="58" spans="1:16" ht="11.1" customHeight="1" x14ac:dyDescent="0.2">
      <c r="A58" s="77"/>
      <c r="B58" s="78" t="s">
        <v>173</v>
      </c>
      <c r="C58" s="105">
        <v>2.2599999999999998</v>
      </c>
      <c r="D58" s="106">
        <v>1.8740000000000001</v>
      </c>
      <c r="E58" s="106">
        <v>1.8959999999999999</v>
      </c>
      <c r="F58" s="106">
        <v>1.5968</v>
      </c>
      <c r="G58" s="106"/>
      <c r="H58" s="106"/>
      <c r="I58" s="106"/>
      <c r="J58" s="106"/>
      <c r="K58" s="106"/>
      <c r="L58" s="106"/>
      <c r="M58" s="106"/>
      <c r="N58" s="106"/>
      <c r="O58" s="267"/>
      <c r="P58" s="1"/>
    </row>
    <row r="59" spans="1:16" ht="9" customHeight="1" x14ac:dyDescent="0.25">
      <c r="A59" s="4" t="s">
        <v>150</v>
      </c>
      <c r="B59" s="85"/>
      <c r="C59" s="79"/>
      <c r="D59" s="79"/>
      <c r="E59" s="79"/>
      <c r="F59" s="79"/>
      <c r="G59" s="79"/>
      <c r="H59" s="79"/>
      <c r="I59" s="112"/>
      <c r="J59" s="113"/>
      <c r="K59" s="114"/>
      <c r="L59" s="112"/>
      <c r="M59" s="112"/>
      <c r="N59" s="112"/>
      <c r="O59" s="112"/>
      <c r="P59" s="115"/>
    </row>
    <row r="60" spans="1:16" ht="9" customHeight="1" x14ac:dyDescent="0.25">
      <c r="A60" s="219" t="s">
        <v>171</v>
      </c>
      <c r="B60" s="88"/>
      <c r="C60" s="88"/>
      <c r="D60" s="88"/>
      <c r="E60" s="88"/>
      <c r="F60" s="88"/>
      <c r="G60" s="88"/>
      <c r="H60" s="88"/>
      <c r="I60" s="116"/>
      <c r="J60" s="116"/>
      <c r="K60" s="116"/>
      <c r="L60" s="116"/>
      <c r="M60" s="116"/>
      <c r="N60" s="116"/>
      <c r="O60" s="116"/>
      <c r="P60" s="116"/>
    </row>
    <row r="61" spans="1:16" ht="9" customHeight="1" x14ac:dyDescent="0.3">
      <c r="A61" s="160" t="s">
        <v>185</v>
      </c>
      <c r="B61" s="89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</row>
    <row r="62" spans="1:16" ht="9" customHeight="1" x14ac:dyDescent="0.3">
      <c r="A62" s="195" t="s">
        <v>186</v>
      </c>
      <c r="B62" s="91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</row>
    <row r="63" spans="1:16" ht="9" customHeight="1" x14ac:dyDescent="0.3">
      <c r="A63" s="207"/>
      <c r="B63" s="92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</row>
    <row r="64" spans="1:16" ht="16.5" x14ac:dyDescent="0.3">
      <c r="A64" s="118"/>
      <c r="B64" s="92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</row>
    <row r="65" spans="1:16" ht="16.5" x14ac:dyDescent="0.3">
      <c r="A65" s="118"/>
      <c r="B65" s="92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P66"/>
  <sheetViews>
    <sheetView showGridLines="0" zoomScaleNormal="100" workbookViewId="0">
      <selection activeCell="E10" sqref="E10"/>
    </sheetView>
  </sheetViews>
  <sheetFormatPr baseColWidth="10" defaultColWidth="5.33203125" defaultRowHeight="12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5.33203125" style="31"/>
  </cols>
  <sheetData>
    <row r="1" spans="1:16" ht="20.25" customHeight="1" x14ac:dyDescent="0.25">
      <c r="A1" s="29" t="s">
        <v>218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">
      <c r="A2" s="32" t="s">
        <v>38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68"/>
    </row>
    <row r="5" spans="1:16" ht="12.95" customHeight="1" x14ac:dyDescent="0.2">
      <c r="A5" s="355" t="s">
        <v>25</v>
      </c>
      <c r="B5" s="265">
        <v>2024</v>
      </c>
      <c r="C5" s="266">
        <v>15833.868899118994</v>
      </c>
      <c r="D5" s="266">
        <v>15718.680272215286</v>
      </c>
      <c r="E5" s="266">
        <v>15855.042041666668</v>
      </c>
      <c r="F5" s="266">
        <v>15770.746321551049</v>
      </c>
      <c r="G5" s="266">
        <v>16419.965399897417</v>
      </c>
      <c r="H5" s="266">
        <v>16370.814772738699</v>
      </c>
      <c r="I5" s="266">
        <v>19557.346413003201</v>
      </c>
      <c r="J5" s="266">
        <v>19135.775691484581</v>
      </c>
      <c r="K5" s="266">
        <v>18202.813821956508</v>
      </c>
      <c r="L5" s="266">
        <v>17862.035165417754</v>
      </c>
      <c r="M5" s="266">
        <v>18150.731009749998</v>
      </c>
      <c r="N5" s="266">
        <v>20671.075365749992</v>
      </c>
      <c r="O5" s="267">
        <f>SUM(C5:N5)</f>
        <v>209548.89517455018</v>
      </c>
      <c r="P5" s="30"/>
    </row>
    <row r="6" spans="1:16" ht="12.95" customHeight="1" x14ac:dyDescent="0.2">
      <c r="A6" s="356"/>
      <c r="B6" s="268" t="s">
        <v>190</v>
      </c>
      <c r="C6" s="269">
        <v>16529.927924077216</v>
      </c>
      <c r="D6" s="269">
        <v>16184.007275435271</v>
      </c>
      <c r="E6" s="269">
        <v>16429.815030230631</v>
      </c>
      <c r="F6" s="269">
        <v>16396.330131755691</v>
      </c>
      <c r="G6" s="269"/>
      <c r="H6" s="269"/>
      <c r="I6" s="269"/>
      <c r="J6" s="269"/>
      <c r="K6" s="269"/>
      <c r="L6" s="269"/>
      <c r="M6" s="269"/>
      <c r="N6" s="269"/>
      <c r="O6" s="270"/>
      <c r="P6" s="30"/>
    </row>
    <row r="7" spans="1:16" ht="11.1" customHeight="1" x14ac:dyDescent="0.25">
      <c r="A7" s="69" t="s">
        <v>3</v>
      </c>
      <c r="B7" s="70" t="s">
        <v>174</v>
      </c>
      <c r="C7" s="105">
        <v>169.18151250000005</v>
      </c>
      <c r="D7" s="110">
        <v>171.22671749999998</v>
      </c>
      <c r="E7" s="105">
        <v>163.57206749999997</v>
      </c>
      <c r="F7" s="105">
        <v>148.51377600000004</v>
      </c>
      <c r="G7" s="105">
        <v>157.75173150000003</v>
      </c>
      <c r="H7" s="105">
        <v>160.6194855</v>
      </c>
      <c r="I7" s="105">
        <v>165.73390499999999</v>
      </c>
      <c r="J7" s="105">
        <v>168.18046125000006</v>
      </c>
      <c r="K7" s="105">
        <v>168.74498850000001</v>
      </c>
      <c r="L7" s="105">
        <v>167.88246824999996</v>
      </c>
      <c r="M7" s="105">
        <v>177.93299624999995</v>
      </c>
      <c r="N7" s="105">
        <v>206.75250074999997</v>
      </c>
      <c r="O7" s="267">
        <f>SUM(C7:N7)</f>
        <v>2026.0926104999999</v>
      </c>
      <c r="P7" s="30"/>
    </row>
    <row r="8" spans="1:16" ht="11.1" customHeight="1" x14ac:dyDescent="0.25">
      <c r="A8" s="69"/>
      <c r="B8" s="70" t="s">
        <v>173</v>
      </c>
      <c r="C8" s="105">
        <v>162.97691174999997</v>
      </c>
      <c r="D8" s="110">
        <v>160.66950000000003</v>
      </c>
      <c r="E8" s="105">
        <v>157.11733724999991</v>
      </c>
      <c r="F8" s="105">
        <v>141.81475424999996</v>
      </c>
      <c r="G8" s="105"/>
      <c r="H8" s="105"/>
      <c r="I8" s="105"/>
      <c r="J8" s="105"/>
      <c r="K8" s="105"/>
      <c r="L8" s="105"/>
      <c r="M8" s="105"/>
      <c r="N8" s="105"/>
      <c r="O8" s="267"/>
      <c r="P8" s="30"/>
    </row>
    <row r="9" spans="1:16" ht="11.1" customHeight="1" x14ac:dyDescent="0.25">
      <c r="A9" s="69" t="s">
        <v>4</v>
      </c>
      <c r="B9" s="70" t="s">
        <v>174</v>
      </c>
      <c r="C9" s="105">
        <v>162.78966560999999</v>
      </c>
      <c r="D9" s="110">
        <v>147.71375318</v>
      </c>
      <c r="E9" s="105">
        <v>157.12799999999999</v>
      </c>
      <c r="F9" s="105">
        <v>171.58454212025001</v>
      </c>
      <c r="G9" s="105">
        <v>170.12462925</v>
      </c>
      <c r="H9" s="105">
        <v>167.82479173869999</v>
      </c>
      <c r="I9" s="105">
        <v>181.41702410382999</v>
      </c>
      <c r="J9" s="105">
        <v>148.8246</v>
      </c>
      <c r="K9" s="105">
        <v>168.98820000000001</v>
      </c>
      <c r="L9" s="105">
        <v>156.9462</v>
      </c>
      <c r="M9" s="105">
        <v>159.063436</v>
      </c>
      <c r="N9" s="105">
        <v>191.12459999999999</v>
      </c>
      <c r="O9" s="267">
        <f t="shared" ref="O9" si="0">SUM(C9:N9)</f>
        <v>1983.5294420027799</v>
      </c>
      <c r="P9" s="30"/>
    </row>
    <row r="10" spans="1:16" ht="11.1" customHeight="1" x14ac:dyDescent="0.25">
      <c r="A10" s="69"/>
      <c r="B10" s="70" t="s">
        <v>173</v>
      </c>
      <c r="C10" s="105">
        <v>171.79204924000001</v>
      </c>
      <c r="D10" s="110">
        <v>157.8818</v>
      </c>
      <c r="E10" s="105">
        <v>163.44631999999999</v>
      </c>
      <c r="F10" s="105">
        <v>167.4425</v>
      </c>
      <c r="G10" s="105"/>
      <c r="H10" s="105"/>
      <c r="I10" s="105"/>
      <c r="J10" s="105"/>
      <c r="K10" s="105"/>
      <c r="L10" s="105"/>
      <c r="M10" s="105"/>
      <c r="N10" s="105"/>
      <c r="O10" s="267"/>
      <c r="P10" s="30"/>
    </row>
    <row r="11" spans="1:16" ht="11.1" customHeight="1" x14ac:dyDescent="0.25">
      <c r="A11" s="73" t="s">
        <v>32</v>
      </c>
      <c r="B11" s="70" t="s">
        <v>174</v>
      </c>
      <c r="C11" s="105">
        <v>210.78399999999999</v>
      </c>
      <c r="D11" s="110">
        <v>207.161</v>
      </c>
      <c r="E11" s="105">
        <v>199.99700000000001</v>
      </c>
      <c r="F11" s="105">
        <v>195.113</v>
      </c>
      <c r="G11" s="105">
        <v>198.52269999999999</v>
      </c>
      <c r="H11" s="105">
        <v>191.476</v>
      </c>
      <c r="I11" s="105">
        <v>191.29499999999999</v>
      </c>
      <c r="J11" s="105">
        <v>181.411</v>
      </c>
      <c r="K11" s="105">
        <v>180.92399999999998</v>
      </c>
      <c r="L11" s="105">
        <v>186.13499999999999</v>
      </c>
      <c r="M11" s="105">
        <v>181.72300000000001</v>
      </c>
      <c r="N11" s="105">
        <v>187.68400000000003</v>
      </c>
      <c r="O11" s="267">
        <f t="shared" ref="O11" si="1">SUM(C11:N11)</f>
        <v>2312.2257000000004</v>
      </c>
      <c r="P11" s="30"/>
    </row>
    <row r="12" spans="1:16" ht="11.1" customHeight="1" x14ac:dyDescent="0.25">
      <c r="A12" s="73"/>
      <c r="B12" s="70" t="s">
        <v>173</v>
      </c>
      <c r="C12" s="105">
        <v>206.55500000000001</v>
      </c>
      <c r="D12" s="110">
        <v>204.678</v>
      </c>
      <c r="E12" s="105">
        <v>198.72500000000002</v>
      </c>
      <c r="F12" s="105">
        <v>199.95400000000001</v>
      </c>
      <c r="G12" s="105"/>
      <c r="H12" s="105"/>
      <c r="I12" s="105"/>
      <c r="J12" s="105"/>
      <c r="K12" s="105"/>
      <c r="L12" s="105"/>
      <c r="M12" s="105"/>
      <c r="N12" s="105"/>
      <c r="O12" s="267"/>
      <c r="P12" s="30"/>
    </row>
    <row r="13" spans="1:16" ht="11.1" customHeight="1" x14ac:dyDescent="0.25">
      <c r="A13" s="69" t="s">
        <v>19</v>
      </c>
      <c r="B13" s="70" t="s">
        <v>174</v>
      </c>
      <c r="C13" s="105">
        <v>1039.328</v>
      </c>
      <c r="D13" s="110">
        <v>1034.242</v>
      </c>
      <c r="E13" s="105">
        <v>1028.703</v>
      </c>
      <c r="F13" s="105">
        <v>1056.472</v>
      </c>
      <c r="G13" s="105">
        <v>1102.51</v>
      </c>
      <c r="H13" s="105">
        <v>1096.6170000000002</v>
      </c>
      <c r="I13" s="105">
        <v>1186.4470000000001</v>
      </c>
      <c r="J13" s="105">
        <v>1170.7629999999999</v>
      </c>
      <c r="K13" s="105">
        <v>1148.366</v>
      </c>
      <c r="L13" s="105">
        <v>1167.6859999999999</v>
      </c>
      <c r="M13" s="105">
        <v>1137.075</v>
      </c>
      <c r="N13" s="105">
        <v>1178.72</v>
      </c>
      <c r="O13" s="267">
        <f t="shared" ref="O13" si="2">SUM(C13:N13)</f>
        <v>13346.929</v>
      </c>
      <c r="P13" s="30"/>
    </row>
    <row r="14" spans="1:16" ht="11.1" customHeight="1" x14ac:dyDescent="0.25">
      <c r="A14" s="69"/>
      <c r="B14" s="70" t="s">
        <v>173</v>
      </c>
      <c r="C14" s="105">
        <v>1054.74171</v>
      </c>
      <c r="D14" s="110">
        <v>974.57715999999994</v>
      </c>
      <c r="E14" s="105">
        <v>979.99515000000019</v>
      </c>
      <c r="F14" s="105">
        <v>975.57995000000017</v>
      </c>
      <c r="G14" s="105"/>
      <c r="H14" s="105"/>
      <c r="I14" s="105"/>
      <c r="J14" s="105"/>
      <c r="K14" s="105"/>
      <c r="L14" s="105"/>
      <c r="M14" s="105"/>
      <c r="N14" s="105"/>
      <c r="O14" s="267"/>
      <c r="P14" s="30"/>
    </row>
    <row r="15" spans="1:16" ht="11.1" customHeight="1" x14ac:dyDescent="0.25">
      <c r="A15" s="69" t="s">
        <v>141</v>
      </c>
      <c r="B15" s="70" t="s">
        <v>174</v>
      </c>
      <c r="C15" s="105">
        <v>223.06399999999999</v>
      </c>
      <c r="D15" s="110">
        <v>222.06399999999999</v>
      </c>
      <c r="E15" s="105">
        <v>275.04700000000003</v>
      </c>
      <c r="F15" s="105">
        <v>290.34699999999998</v>
      </c>
      <c r="G15" s="105">
        <v>289.30799999999999</v>
      </c>
      <c r="H15" s="105">
        <v>278.42180000000002</v>
      </c>
      <c r="I15" s="105">
        <v>285.61799999999999</v>
      </c>
      <c r="J15" s="105">
        <v>255.04400000000001</v>
      </c>
      <c r="K15" s="105">
        <v>228.14699999999999</v>
      </c>
      <c r="L15" s="105">
        <v>216.34800000000001</v>
      </c>
      <c r="M15" s="105">
        <v>230.10499999999999</v>
      </c>
      <c r="N15" s="105">
        <v>305.44299999999998</v>
      </c>
      <c r="O15" s="267">
        <f t="shared" ref="O15" si="3">SUM(C15:N15)</f>
        <v>3098.9567999999999</v>
      </c>
      <c r="P15" s="30"/>
    </row>
    <row r="16" spans="1:16" ht="11.1" customHeight="1" x14ac:dyDescent="0.25">
      <c r="A16" s="69"/>
      <c r="B16" s="70" t="s">
        <v>173</v>
      </c>
      <c r="C16" s="105">
        <v>225.387</v>
      </c>
      <c r="D16" s="110">
        <v>223.13839999999999</v>
      </c>
      <c r="E16" s="105">
        <v>278.637</v>
      </c>
      <c r="F16" s="105">
        <v>293.10599999999999</v>
      </c>
      <c r="G16" s="105"/>
      <c r="H16" s="105"/>
      <c r="I16" s="105"/>
      <c r="J16" s="105"/>
      <c r="K16" s="105"/>
      <c r="L16" s="105"/>
      <c r="M16" s="105"/>
      <c r="N16" s="105"/>
      <c r="O16" s="267"/>
      <c r="P16" s="30"/>
    </row>
    <row r="17" spans="1:16" ht="11.1" customHeight="1" x14ac:dyDescent="0.25">
      <c r="A17" s="73" t="s">
        <v>0</v>
      </c>
      <c r="B17" s="70" t="s">
        <v>174</v>
      </c>
      <c r="C17" s="105">
        <v>475.101</v>
      </c>
      <c r="D17" s="110">
        <v>474.23799999999994</v>
      </c>
      <c r="E17" s="105">
        <v>447.11699999999996</v>
      </c>
      <c r="F17" s="105">
        <v>427.47</v>
      </c>
      <c r="G17" s="105">
        <v>452.62389999999999</v>
      </c>
      <c r="H17" s="105">
        <v>483.024</v>
      </c>
      <c r="I17" s="105">
        <v>486.56200000000001</v>
      </c>
      <c r="J17" s="105">
        <v>467.62299999999993</v>
      </c>
      <c r="K17" s="105">
        <v>473.21800000000007</v>
      </c>
      <c r="L17" s="105">
        <v>467.98599999999999</v>
      </c>
      <c r="M17" s="105">
        <v>515.94100000000003</v>
      </c>
      <c r="N17" s="105">
        <v>539.279</v>
      </c>
      <c r="O17" s="267">
        <f t="shared" ref="O17" si="4">SUM(C17:N17)</f>
        <v>5710.1828999999998</v>
      </c>
      <c r="P17" s="30"/>
    </row>
    <row r="18" spans="1:16" ht="11.1" customHeight="1" x14ac:dyDescent="0.25">
      <c r="A18" s="73"/>
      <c r="B18" s="70" t="s">
        <v>173</v>
      </c>
      <c r="C18" s="105">
        <v>467.32100000000003</v>
      </c>
      <c r="D18" s="110">
        <v>471.58800000000002</v>
      </c>
      <c r="E18" s="105">
        <v>444.56399999999996</v>
      </c>
      <c r="F18" s="105">
        <v>424.8057</v>
      </c>
      <c r="G18" s="105"/>
      <c r="H18" s="105"/>
      <c r="I18" s="105"/>
      <c r="J18" s="105"/>
      <c r="K18" s="105"/>
      <c r="L18" s="105"/>
      <c r="M18" s="105"/>
      <c r="N18" s="105"/>
      <c r="O18" s="267"/>
      <c r="P18" s="30"/>
    </row>
    <row r="19" spans="1:16" ht="11.1" customHeight="1" x14ac:dyDescent="0.25">
      <c r="A19" s="74" t="s">
        <v>15</v>
      </c>
      <c r="B19" s="70" t="s">
        <v>174</v>
      </c>
      <c r="C19" s="105">
        <v>76.413499999999999</v>
      </c>
      <c r="D19" s="110">
        <v>78.314700000000002</v>
      </c>
      <c r="E19" s="105">
        <v>79.046999999999997</v>
      </c>
      <c r="F19" s="105">
        <v>78.429000000000002</v>
      </c>
      <c r="G19" s="105">
        <v>79.891000000000005</v>
      </c>
      <c r="H19" s="105">
        <v>68.037400000000005</v>
      </c>
      <c r="I19" s="105">
        <v>75.039000000000001</v>
      </c>
      <c r="J19" s="105">
        <v>69.043999999999997</v>
      </c>
      <c r="K19" s="105">
        <v>60.348999999999997</v>
      </c>
      <c r="L19" s="105">
        <v>60.347000000000001</v>
      </c>
      <c r="M19" s="105">
        <v>59.637</v>
      </c>
      <c r="N19" s="105">
        <v>57.908000000000001</v>
      </c>
      <c r="O19" s="267">
        <f t="shared" ref="O19" si="5">SUM(C19:N19)</f>
        <v>842.45660000000009</v>
      </c>
      <c r="P19" s="30"/>
    </row>
    <row r="20" spans="1:16" ht="11.1" customHeight="1" x14ac:dyDescent="0.25">
      <c r="A20" s="73"/>
      <c r="B20" s="70" t="s">
        <v>173</v>
      </c>
      <c r="C20" s="105">
        <v>79.058700000000002</v>
      </c>
      <c r="D20" s="110">
        <v>77.647000000000006</v>
      </c>
      <c r="E20" s="105">
        <v>78.046000000000006</v>
      </c>
      <c r="F20" s="105">
        <v>78.069699999999997</v>
      </c>
      <c r="G20" s="105"/>
      <c r="H20" s="105"/>
      <c r="I20" s="105"/>
      <c r="J20" s="105"/>
      <c r="K20" s="105"/>
      <c r="L20" s="105"/>
      <c r="M20" s="105"/>
      <c r="N20" s="105"/>
      <c r="O20" s="267"/>
      <c r="P20" s="30"/>
    </row>
    <row r="21" spans="1:16" ht="11.1" customHeight="1" x14ac:dyDescent="0.25">
      <c r="A21" s="69" t="s">
        <v>33</v>
      </c>
      <c r="B21" s="70" t="s">
        <v>174</v>
      </c>
      <c r="C21" s="105">
        <v>456.28</v>
      </c>
      <c r="D21" s="110">
        <v>484.072</v>
      </c>
      <c r="E21" s="105">
        <v>498.17200000000003</v>
      </c>
      <c r="F21" s="105">
        <v>517.30799999999999</v>
      </c>
      <c r="G21" s="105">
        <v>523.30799999999999</v>
      </c>
      <c r="H21" s="105">
        <v>522.31799999999998</v>
      </c>
      <c r="I21" s="105">
        <v>530.476</v>
      </c>
      <c r="J21" s="105">
        <v>490.04199999999997</v>
      </c>
      <c r="K21" s="105">
        <v>482.64699999999999</v>
      </c>
      <c r="L21" s="105">
        <v>518.60699999999997</v>
      </c>
      <c r="M21" s="105">
        <v>460.33699999999999</v>
      </c>
      <c r="N21" s="105">
        <v>495.33600000000001</v>
      </c>
      <c r="O21" s="267">
        <f t="shared" ref="O21" si="6">SUM(C21:N21)</f>
        <v>5978.9029999999993</v>
      </c>
      <c r="P21" s="30"/>
    </row>
    <row r="22" spans="1:16" ht="11.1" customHeight="1" x14ac:dyDescent="0.25">
      <c r="A22" s="69"/>
      <c r="B22" s="70" t="s">
        <v>173</v>
      </c>
      <c r="C22" s="105">
        <v>458.33499999999998</v>
      </c>
      <c r="D22" s="110">
        <v>486.33699999999999</v>
      </c>
      <c r="E22" s="105">
        <v>501.38600000000002</v>
      </c>
      <c r="F22" s="105">
        <v>520.33900000000006</v>
      </c>
      <c r="G22" s="105"/>
      <c r="H22" s="105"/>
      <c r="I22" s="105"/>
      <c r="J22" s="105"/>
      <c r="K22" s="105"/>
      <c r="L22" s="105"/>
      <c r="M22" s="105"/>
      <c r="N22" s="105"/>
      <c r="O22" s="267"/>
      <c r="P22" s="30"/>
    </row>
    <row r="23" spans="1:16" ht="11.1" customHeight="1" x14ac:dyDescent="0.25">
      <c r="A23" s="69" t="s">
        <v>18</v>
      </c>
      <c r="B23" s="70" t="s">
        <v>174</v>
      </c>
      <c r="C23" s="105">
        <v>119.048</v>
      </c>
      <c r="D23" s="110">
        <v>115.04900000000001</v>
      </c>
      <c r="E23" s="105">
        <v>106.682</v>
      </c>
      <c r="F23" s="105">
        <v>111.628</v>
      </c>
      <c r="G23" s="105">
        <v>119.318</v>
      </c>
      <c r="H23" s="105">
        <v>120.41200000000001</v>
      </c>
      <c r="I23" s="105">
        <v>109.631</v>
      </c>
      <c r="J23" s="105">
        <v>101.337</v>
      </c>
      <c r="K23" s="105">
        <v>106.337</v>
      </c>
      <c r="L23" s="105">
        <v>112.337</v>
      </c>
      <c r="M23" s="105">
        <v>115.337</v>
      </c>
      <c r="N23" s="105">
        <v>130.47</v>
      </c>
      <c r="O23" s="267">
        <f t="shared" ref="O23" si="7">SUM(C23:N23)</f>
        <v>1367.586</v>
      </c>
      <c r="P23" s="30"/>
    </row>
    <row r="24" spans="1:16" ht="11.1" customHeight="1" x14ac:dyDescent="0.25">
      <c r="A24" s="69"/>
      <c r="B24" s="70" t="s">
        <v>173</v>
      </c>
      <c r="C24" s="105">
        <v>120.33799999999999</v>
      </c>
      <c r="D24" s="110">
        <v>116.30800000000001</v>
      </c>
      <c r="E24" s="105">
        <v>107.339</v>
      </c>
      <c r="F24" s="105">
        <v>112.8047</v>
      </c>
      <c r="G24" s="105"/>
      <c r="H24" s="105"/>
      <c r="I24" s="105"/>
      <c r="J24" s="105"/>
      <c r="K24" s="105"/>
      <c r="L24" s="105"/>
      <c r="M24" s="105"/>
      <c r="N24" s="105"/>
      <c r="O24" s="267"/>
      <c r="P24" s="30"/>
    </row>
    <row r="25" spans="1:16" ht="11.1" customHeight="1" x14ac:dyDescent="0.25">
      <c r="A25" s="69" t="s">
        <v>40</v>
      </c>
      <c r="B25" s="70" t="s">
        <v>174</v>
      </c>
      <c r="C25" s="105">
        <v>538.82287499999995</v>
      </c>
      <c r="D25" s="110">
        <v>512.89827000000002</v>
      </c>
      <c r="E25" s="105">
        <v>651.56526749999989</v>
      </c>
      <c r="F25" s="105">
        <v>606.55026999999995</v>
      </c>
      <c r="G25" s="105">
        <v>616.41926999999998</v>
      </c>
      <c r="H25" s="105">
        <v>656.46275000000003</v>
      </c>
      <c r="I25" s="105">
        <v>778.08224999999982</v>
      </c>
      <c r="J25" s="105">
        <v>893.18499999999995</v>
      </c>
      <c r="K25" s="105">
        <v>724.77224999999999</v>
      </c>
      <c r="L25" s="105">
        <v>764.41527000000031</v>
      </c>
      <c r="M25" s="105">
        <v>702.85077000000001</v>
      </c>
      <c r="N25" s="105">
        <v>841.88874999999996</v>
      </c>
      <c r="O25" s="267">
        <f t="shared" ref="O25" si="8">SUM(C25:N25)</f>
        <v>8287.9129924999997</v>
      </c>
      <c r="P25" s="30"/>
    </row>
    <row r="26" spans="1:16" ht="11.1" customHeight="1" x14ac:dyDescent="0.25">
      <c r="A26" s="69"/>
      <c r="B26" s="70" t="s">
        <v>173</v>
      </c>
      <c r="C26" s="105">
        <v>576.84374999999977</v>
      </c>
      <c r="D26" s="110">
        <v>521.60770000000002</v>
      </c>
      <c r="E26" s="105">
        <v>697.0034999999998</v>
      </c>
      <c r="F26" s="105">
        <v>612.32826</v>
      </c>
      <c r="G26" s="105"/>
      <c r="H26" s="105"/>
      <c r="I26" s="105"/>
      <c r="J26" s="105"/>
      <c r="K26" s="105"/>
      <c r="L26" s="105"/>
      <c r="M26" s="105"/>
      <c r="N26" s="105"/>
      <c r="O26" s="267"/>
      <c r="P26" s="30"/>
    </row>
    <row r="27" spans="1:16" ht="11.1" customHeight="1" x14ac:dyDescent="0.25">
      <c r="A27" s="69" t="s">
        <v>39</v>
      </c>
      <c r="B27" s="70" t="s">
        <v>174</v>
      </c>
      <c r="C27" s="105">
        <v>1448.564875</v>
      </c>
      <c r="D27" s="110">
        <v>1402.3036500000001</v>
      </c>
      <c r="E27" s="105">
        <v>1442.25965</v>
      </c>
      <c r="F27" s="105">
        <v>1263.5533250000001</v>
      </c>
      <c r="G27" s="105">
        <v>1350.4188750000001</v>
      </c>
      <c r="H27" s="105">
        <v>1235.095775</v>
      </c>
      <c r="I27" s="105">
        <v>1536.1863249999999</v>
      </c>
      <c r="J27" s="105">
        <v>1497.131725</v>
      </c>
      <c r="K27" s="105">
        <v>1369.3244999999999</v>
      </c>
      <c r="L27" s="105">
        <v>1398.631175</v>
      </c>
      <c r="M27" s="105">
        <v>1357.4812750000001</v>
      </c>
      <c r="N27" s="105">
        <v>1754.6770750000001</v>
      </c>
      <c r="O27" s="267">
        <f t="shared" ref="O27" si="9">SUM(C27:N27)</f>
        <v>17055.628225</v>
      </c>
      <c r="P27" s="30"/>
    </row>
    <row r="28" spans="1:16" ht="11.1" customHeight="1" x14ac:dyDescent="0.25">
      <c r="A28" s="69"/>
      <c r="B28" s="70" t="s">
        <v>173</v>
      </c>
      <c r="C28" s="105">
        <v>1639.6447000000001</v>
      </c>
      <c r="D28" s="110">
        <v>1618.9176129566399</v>
      </c>
      <c r="E28" s="105">
        <v>1644.6036324152601</v>
      </c>
      <c r="F28" s="105">
        <v>1290.91561765911</v>
      </c>
      <c r="G28" s="105"/>
      <c r="H28" s="105"/>
      <c r="I28" s="105"/>
      <c r="J28" s="105"/>
      <c r="K28" s="105"/>
      <c r="L28" s="105"/>
      <c r="M28" s="105"/>
      <c r="N28" s="105"/>
      <c r="O28" s="267"/>
      <c r="P28" s="30"/>
    </row>
    <row r="29" spans="1:16" ht="11.1" customHeight="1" x14ac:dyDescent="0.25">
      <c r="A29" s="69" t="s">
        <v>17</v>
      </c>
      <c r="B29" s="70" t="s">
        <v>174</v>
      </c>
      <c r="C29" s="105">
        <v>521.62574999999981</v>
      </c>
      <c r="D29" s="110">
        <v>492.00225000000023</v>
      </c>
      <c r="E29" s="105">
        <v>496.47075000000001</v>
      </c>
      <c r="F29" s="105">
        <v>468.82424999999989</v>
      </c>
      <c r="G29" s="105">
        <v>493.06124999999997</v>
      </c>
      <c r="H29" s="105">
        <v>490.48800000000006</v>
      </c>
      <c r="I29" s="105">
        <v>511.70100000000014</v>
      </c>
      <c r="J29" s="105">
        <v>505.28700000000009</v>
      </c>
      <c r="K29" s="105">
        <v>495.52875000000017</v>
      </c>
      <c r="L29" s="105">
        <v>505.01999999999987</v>
      </c>
      <c r="M29" s="105">
        <v>499.07475000000011</v>
      </c>
      <c r="N29" s="105">
        <v>595.65299999999957</v>
      </c>
      <c r="O29" s="267">
        <f t="shared" ref="O29" si="10">SUM(C29:N29)</f>
        <v>6074.7367499999991</v>
      </c>
      <c r="P29" s="30"/>
    </row>
    <row r="30" spans="1:16" ht="11.1" customHeight="1" x14ac:dyDescent="0.25">
      <c r="A30" s="69"/>
      <c r="B30" s="70" t="s">
        <v>173</v>
      </c>
      <c r="C30" s="105">
        <v>527.37675000000013</v>
      </c>
      <c r="D30" s="110">
        <v>498.83249999999987</v>
      </c>
      <c r="E30" s="105">
        <v>505.3012500000001</v>
      </c>
      <c r="F30" s="105">
        <v>470.64409999999998</v>
      </c>
      <c r="G30" s="105"/>
      <c r="H30" s="105"/>
      <c r="I30" s="105"/>
      <c r="J30" s="105"/>
      <c r="K30" s="105"/>
      <c r="L30" s="105"/>
      <c r="M30" s="105"/>
      <c r="N30" s="105"/>
      <c r="O30" s="267"/>
      <c r="P30" s="30"/>
    </row>
    <row r="31" spans="1:16" ht="11.1" customHeight="1" x14ac:dyDescent="0.25">
      <c r="A31" s="69" t="s">
        <v>31</v>
      </c>
      <c r="B31" s="70" t="s">
        <v>174</v>
      </c>
      <c r="C31" s="105">
        <v>2006.9109000000001</v>
      </c>
      <c r="D31" s="110">
        <v>1910.0605200000002</v>
      </c>
      <c r="E31" s="105">
        <v>1925.0720175000004</v>
      </c>
      <c r="F31" s="105">
        <v>1969.3286699999999</v>
      </c>
      <c r="G31" s="105">
        <v>1972.0394624999999</v>
      </c>
      <c r="H31" s="105">
        <v>2017.2532125</v>
      </c>
      <c r="I31" s="105">
        <v>2073.245355</v>
      </c>
      <c r="J31" s="105">
        <v>2065.4350424999998</v>
      </c>
      <c r="K31" s="105">
        <v>1942.0371299999999</v>
      </c>
      <c r="L31" s="105">
        <v>1876.3392974999999</v>
      </c>
      <c r="M31" s="105">
        <v>1786.5381525000003</v>
      </c>
      <c r="N31" s="105">
        <v>1842.0897299999999</v>
      </c>
      <c r="O31" s="267">
        <f t="shared" ref="O31" si="11">SUM(C31:N31)</f>
        <v>23386.349489999997</v>
      </c>
      <c r="P31" s="30"/>
    </row>
    <row r="32" spans="1:16" ht="11.1" customHeight="1" x14ac:dyDescent="0.25">
      <c r="A32" s="69"/>
      <c r="B32" s="70" t="s">
        <v>173</v>
      </c>
      <c r="C32" s="105">
        <v>2054.7484424999993</v>
      </c>
      <c r="D32" s="110">
        <v>1951.7544374999995</v>
      </c>
      <c r="E32" s="105">
        <v>1968.4540199999994</v>
      </c>
      <c r="F32" s="105">
        <v>2013.8322051834525</v>
      </c>
      <c r="G32" s="105"/>
      <c r="H32" s="105"/>
      <c r="I32" s="105"/>
      <c r="J32" s="105"/>
      <c r="K32" s="105"/>
      <c r="L32" s="105"/>
      <c r="M32" s="105"/>
      <c r="N32" s="105"/>
      <c r="O32" s="267"/>
      <c r="P32" s="30"/>
    </row>
    <row r="33" spans="1:16" ht="11.1" customHeight="1" x14ac:dyDescent="0.25">
      <c r="A33" s="69" t="s">
        <v>98</v>
      </c>
      <c r="B33" s="70" t="s">
        <v>174</v>
      </c>
      <c r="C33" s="105">
        <v>159.458</v>
      </c>
      <c r="D33" s="110">
        <v>131.08500000000001</v>
      </c>
      <c r="E33" s="105">
        <v>125.608</v>
      </c>
      <c r="F33" s="105">
        <v>129.06899999999999</v>
      </c>
      <c r="G33" s="105">
        <v>134.08500000000001</v>
      </c>
      <c r="H33" s="105">
        <v>131.108</v>
      </c>
      <c r="I33" s="105">
        <v>127.0175</v>
      </c>
      <c r="J33" s="105">
        <v>125.34399999999999</v>
      </c>
      <c r="K33" s="105">
        <v>102.34699999999999</v>
      </c>
      <c r="L33" s="105">
        <v>108.337</v>
      </c>
      <c r="M33" s="105">
        <v>110.661</v>
      </c>
      <c r="N33" s="105">
        <v>218.34399999999999</v>
      </c>
      <c r="O33" s="267">
        <f t="shared" ref="O33" si="12">SUM(C33:N33)</f>
        <v>1602.4635000000001</v>
      </c>
      <c r="P33" s="30"/>
    </row>
    <row r="34" spans="1:16" ht="11.1" customHeight="1" x14ac:dyDescent="0.25">
      <c r="A34" s="69"/>
      <c r="B34" s="70" t="s">
        <v>173</v>
      </c>
      <c r="C34" s="105">
        <v>165.227</v>
      </c>
      <c r="D34" s="110">
        <v>135.517</v>
      </c>
      <c r="E34" s="105">
        <v>129.50800000000001</v>
      </c>
      <c r="F34" s="105">
        <v>127.74299999999999</v>
      </c>
      <c r="G34" s="105"/>
      <c r="H34" s="105"/>
      <c r="I34" s="105"/>
      <c r="J34" s="105"/>
      <c r="K34" s="105"/>
      <c r="L34" s="105"/>
      <c r="M34" s="105"/>
      <c r="N34" s="105"/>
      <c r="O34" s="267"/>
      <c r="P34" s="30"/>
    </row>
    <row r="35" spans="1:16" ht="11.1" customHeight="1" x14ac:dyDescent="0.25">
      <c r="A35" s="69" t="s">
        <v>16</v>
      </c>
      <c r="B35" s="70" t="s">
        <v>174</v>
      </c>
      <c r="C35" s="105">
        <v>2651.8499749999992</v>
      </c>
      <c r="D35" s="110">
        <v>2725.2006999999999</v>
      </c>
      <c r="E35" s="105">
        <v>2698.1088250000003</v>
      </c>
      <c r="F35" s="105">
        <v>2631.7478750000005</v>
      </c>
      <c r="G35" s="105">
        <v>3114.9428499999999</v>
      </c>
      <c r="H35" s="105">
        <v>2815.0852499999996</v>
      </c>
      <c r="I35" s="105">
        <v>5318.5413750000007</v>
      </c>
      <c r="J35" s="105">
        <v>5076.6879499999995</v>
      </c>
      <c r="K35" s="105">
        <v>5160.1401249999999</v>
      </c>
      <c r="L35" s="105">
        <v>4493.1031000000003</v>
      </c>
      <c r="M35" s="105">
        <v>4705.2503000000006</v>
      </c>
      <c r="N35" s="105">
        <v>5271.4853750000002</v>
      </c>
      <c r="O35" s="267">
        <f t="shared" ref="O35" si="13">SUM(C35:N35)</f>
        <v>46662.143700000001</v>
      </c>
      <c r="P35" s="30"/>
    </row>
    <row r="36" spans="1:16" ht="11.1" customHeight="1" x14ac:dyDescent="0.25">
      <c r="A36" s="69"/>
      <c r="B36" s="70" t="s">
        <v>173</v>
      </c>
      <c r="C36" s="105">
        <v>2561.6820750000002</v>
      </c>
      <c r="D36" s="110">
        <v>2581.1930000000011</v>
      </c>
      <c r="E36" s="105">
        <v>2581.1930000000007</v>
      </c>
      <c r="F36" s="105">
        <v>2962.2874999999995</v>
      </c>
      <c r="G36" s="105"/>
      <c r="H36" s="105"/>
      <c r="I36" s="105"/>
      <c r="J36" s="105"/>
      <c r="K36" s="105"/>
      <c r="L36" s="105"/>
      <c r="M36" s="105"/>
      <c r="N36" s="105"/>
      <c r="O36" s="267"/>
      <c r="P36" s="30"/>
    </row>
    <row r="37" spans="1:16" ht="11.1" customHeight="1" x14ac:dyDescent="0.25">
      <c r="A37" s="69" t="s">
        <v>10</v>
      </c>
      <c r="B37" s="70" t="s">
        <v>174</v>
      </c>
      <c r="C37" s="105">
        <v>3815.3718750000003</v>
      </c>
      <c r="D37" s="110">
        <v>3946.6357499999999</v>
      </c>
      <c r="E37" s="105">
        <v>3817.944</v>
      </c>
      <c r="F37" s="105">
        <v>3890.8267499999997</v>
      </c>
      <c r="G37" s="105">
        <v>3707.5428750000001</v>
      </c>
      <c r="H37" s="105">
        <v>3946.1418749999998</v>
      </c>
      <c r="I37" s="105">
        <v>3971.0576250000004</v>
      </c>
      <c r="J37" s="105">
        <v>4018.59375</v>
      </c>
      <c r="K37" s="105">
        <v>3638.9298749999998</v>
      </c>
      <c r="L37" s="105">
        <v>3927.3318749999999</v>
      </c>
      <c r="M37" s="105">
        <v>4233.9555</v>
      </c>
      <c r="N37" s="105">
        <v>4657.9646249999996</v>
      </c>
      <c r="O37" s="267">
        <f t="shared" ref="O37" si="14">SUM(C37:N37)</f>
        <v>47572.296374999998</v>
      </c>
      <c r="P37" s="30"/>
    </row>
    <row r="38" spans="1:16" ht="11.1" customHeight="1" x14ac:dyDescent="0.25">
      <c r="A38" s="69"/>
      <c r="B38" s="70" t="s">
        <v>173</v>
      </c>
      <c r="C38" s="105">
        <v>4223.278875</v>
      </c>
      <c r="D38" s="110">
        <v>4284.2512499999993</v>
      </c>
      <c r="E38" s="105">
        <v>4142.4902499999998</v>
      </c>
      <c r="F38" s="105">
        <v>4144.3117000000002</v>
      </c>
      <c r="G38" s="105"/>
      <c r="H38" s="105"/>
      <c r="I38" s="105"/>
      <c r="J38" s="105"/>
      <c r="K38" s="105"/>
      <c r="L38" s="105"/>
      <c r="M38" s="105"/>
      <c r="N38" s="105"/>
      <c r="O38" s="267"/>
      <c r="P38" s="30"/>
    </row>
    <row r="39" spans="1:16" ht="11.1" customHeight="1" x14ac:dyDescent="0.25">
      <c r="A39" s="69" t="s">
        <v>62</v>
      </c>
      <c r="B39" s="70" t="s">
        <v>174</v>
      </c>
      <c r="C39" s="105">
        <v>173.30549999999997</v>
      </c>
      <c r="D39" s="110">
        <v>162.64350000000002</v>
      </c>
      <c r="E39" s="105">
        <v>160.68299999999999</v>
      </c>
      <c r="F39" s="105">
        <v>138.75075000000004</v>
      </c>
      <c r="G39" s="105">
        <v>141.48374999999999</v>
      </c>
      <c r="H39" s="105">
        <v>149.24175000000002</v>
      </c>
      <c r="I39" s="105">
        <v>146.20275000000001</v>
      </c>
      <c r="J39" s="105">
        <v>142.37025</v>
      </c>
      <c r="K39" s="105">
        <v>143.91900000000001</v>
      </c>
      <c r="L39" s="105">
        <v>166.42125000000004</v>
      </c>
      <c r="M39" s="105">
        <v>150.39750000000001</v>
      </c>
      <c r="N39" s="105">
        <v>172.56975</v>
      </c>
      <c r="O39" s="267">
        <f t="shared" ref="O39" si="15">SUM(C39:N39)</f>
        <v>1847.98875</v>
      </c>
      <c r="P39" s="30"/>
    </row>
    <row r="40" spans="1:16" ht="11.1" customHeight="1" x14ac:dyDescent="0.25">
      <c r="A40" s="69"/>
      <c r="B40" s="70" t="s">
        <v>173</v>
      </c>
      <c r="C40" s="105">
        <v>152.98125000000005</v>
      </c>
      <c r="D40" s="110">
        <v>141.2115</v>
      </c>
      <c r="E40" s="105">
        <v>149.3115</v>
      </c>
      <c r="F40" s="105">
        <v>140.26050000000001</v>
      </c>
      <c r="G40" s="105"/>
      <c r="H40" s="105"/>
      <c r="I40" s="105"/>
      <c r="J40" s="105"/>
      <c r="K40" s="105"/>
      <c r="L40" s="105"/>
      <c r="M40" s="105"/>
      <c r="N40" s="105"/>
      <c r="O40" s="267"/>
      <c r="P40" s="30"/>
    </row>
    <row r="41" spans="1:16" ht="11.1" customHeight="1" x14ac:dyDescent="0.25">
      <c r="A41" s="69" t="s">
        <v>63</v>
      </c>
      <c r="B41" s="70" t="s">
        <v>174</v>
      </c>
      <c r="C41" s="105">
        <v>111.889995</v>
      </c>
      <c r="D41" s="110">
        <v>100.08</v>
      </c>
      <c r="E41" s="105">
        <v>113.27001749999999</v>
      </c>
      <c r="F41" s="105">
        <v>67.629989999999992</v>
      </c>
      <c r="G41" s="105">
        <v>115.56975</v>
      </c>
      <c r="H41" s="105">
        <v>100.19498999999999</v>
      </c>
      <c r="I41" s="105">
        <v>134.43500249999997</v>
      </c>
      <c r="J41" s="105">
        <v>108.49999500000001</v>
      </c>
      <c r="K41" s="105">
        <v>107.79500999999999</v>
      </c>
      <c r="L41" s="105">
        <v>122.10000750000003</v>
      </c>
      <c r="M41" s="105">
        <v>88.832250000000002</v>
      </c>
      <c r="N41" s="105">
        <v>145.23623999999998</v>
      </c>
      <c r="O41" s="267">
        <f t="shared" ref="O41" si="16">SUM(C41:N41)</f>
        <v>1315.5332474999998</v>
      </c>
      <c r="P41" s="30"/>
    </row>
    <row r="42" spans="1:16" ht="11.1" customHeight="1" x14ac:dyDescent="0.25">
      <c r="A42" s="69"/>
      <c r="B42" s="70" t="s">
        <v>173</v>
      </c>
      <c r="C42" s="105">
        <v>99.229995000000002</v>
      </c>
      <c r="D42" s="110">
        <v>109.57000499999998</v>
      </c>
      <c r="E42" s="105">
        <v>124.72000499999999</v>
      </c>
      <c r="F42" s="105">
        <v>77.724999999999994</v>
      </c>
      <c r="G42" s="105"/>
      <c r="H42" s="105"/>
      <c r="I42" s="105"/>
      <c r="J42" s="105"/>
      <c r="K42" s="105"/>
      <c r="L42" s="105"/>
      <c r="M42" s="105"/>
      <c r="N42" s="105"/>
      <c r="O42" s="267"/>
      <c r="P42" s="30"/>
    </row>
    <row r="43" spans="1:16" ht="11.1" customHeight="1" x14ac:dyDescent="0.25">
      <c r="A43" s="69" t="s">
        <v>20</v>
      </c>
      <c r="B43" s="70" t="s">
        <v>174</v>
      </c>
      <c r="C43" s="105">
        <v>110.5498668</v>
      </c>
      <c r="D43" s="110">
        <v>110.294476</v>
      </c>
      <c r="E43" s="105">
        <v>118.11239999999999</v>
      </c>
      <c r="F43" s="105">
        <v>97.301564359999986</v>
      </c>
      <c r="G43" s="105">
        <v>120.304</v>
      </c>
      <c r="H43" s="105">
        <v>109.698025</v>
      </c>
      <c r="I43" s="105">
        <v>119.11431</v>
      </c>
      <c r="J43" s="105">
        <v>105.047</v>
      </c>
      <c r="K43" s="105">
        <v>90.412850000000006</v>
      </c>
      <c r="L43" s="105">
        <v>103.08645</v>
      </c>
      <c r="M43" s="105">
        <v>115.988</v>
      </c>
      <c r="N43" s="105">
        <v>145.34700000000001</v>
      </c>
      <c r="O43" s="267">
        <f t="shared" ref="O43" si="17">SUM(C43:N43)</f>
        <v>1345.2559421600001</v>
      </c>
      <c r="P43" s="30"/>
    </row>
    <row r="44" spans="1:16" ht="11.1" customHeight="1" x14ac:dyDescent="0.25">
      <c r="A44" s="69"/>
      <c r="B44" s="70" t="s">
        <v>173</v>
      </c>
      <c r="C44" s="105">
        <v>112.27679999999999</v>
      </c>
      <c r="D44" s="110">
        <v>104.06</v>
      </c>
      <c r="E44" s="105">
        <v>122.24</v>
      </c>
      <c r="F44" s="105">
        <v>107.554095</v>
      </c>
      <c r="G44" s="105"/>
      <c r="H44" s="105"/>
      <c r="I44" s="105"/>
      <c r="J44" s="105"/>
      <c r="K44" s="105"/>
      <c r="L44" s="105"/>
      <c r="M44" s="105"/>
      <c r="N44" s="105"/>
      <c r="O44" s="267"/>
      <c r="P44" s="30"/>
    </row>
    <row r="45" spans="1:16" ht="11.1" customHeight="1" x14ac:dyDescent="0.25">
      <c r="A45" s="69" t="s">
        <v>41</v>
      </c>
      <c r="B45" s="70" t="s">
        <v>174</v>
      </c>
      <c r="C45" s="105">
        <v>77.433149208992603</v>
      </c>
      <c r="D45" s="110">
        <v>79.325250000000011</v>
      </c>
      <c r="E45" s="105">
        <v>103.46178</v>
      </c>
      <c r="F45" s="105">
        <v>130.5538895</v>
      </c>
      <c r="G45" s="105">
        <v>141.342321</v>
      </c>
      <c r="H45" s="105">
        <v>156.69807</v>
      </c>
      <c r="I45" s="105">
        <v>163.68572999999998</v>
      </c>
      <c r="J45" s="105">
        <v>142.71431239999998</v>
      </c>
      <c r="K45" s="105">
        <v>133.80906225650432</v>
      </c>
      <c r="L45" s="105">
        <v>106.06285499999998</v>
      </c>
      <c r="M45" s="105">
        <v>93.420479999999998</v>
      </c>
      <c r="N45" s="105">
        <v>124.1125</v>
      </c>
      <c r="O45" s="267">
        <f t="shared" ref="O45" si="18">SUM(C45:N45)</f>
        <v>1452.6193993654967</v>
      </c>
      <c r="P45" s="30"/>
    </row>
    <row r="46" spans="1:16" ht="11.1" customHeight="1" x14ac:dyDescent="0.25">
      <c r="A46" s="69"/>
      <c r="B46" s="70" t="s">
        <v>173</v>
      </c>
      <c r="C46" s="105">
        <v>85.334374999999994</v>
      </c>
      <c r="D46" s="110">
        <v>82.360775000000004</v>
      </c>
      <c r="E46" s="105">
        <v>113.70345</v>
      </c>
      <c r="F46" s="105">
        <v>133.4462</v>
      </c>
      <c r="G46" s="105"/>
      <c r="H46" s="105"/>
      <c r="I46" s="105"/>
      <c r="J46" s="105"/>
      <c r="K46" s="105"/>
      <c r="L46" s="105"/>
      <c r="M46" s="105"/>
      <c r="N46" s="105"/>
      <c r="O46" s="267"/>
      <c r="P46" s="30"/>
    </row>
    <row r="47" spans="1:16" ht="11.1" customHeight="1" x14ac:dyDescent="0.25">
      <c r="A47" s="69" t="s">
        <v>30</v>
      </c>
      <c r="B47" s="70" t="s">
        <v>174</v>
      </c>
      <c r="C47" s="105">
        <v>502.34800000000001</v>
      </c>
      <c r="D47" s="110">
        <v>421.80838821528744</v>
      </c>
      <c r="E47" s="105">
        <v>458.08699999999999</v>
      </c>
      <c r="F47" s="105">
        <v>508.17867723079877</v>
      </c>
      <c r="G47" s="105">
        <v>546.34229330741994</v>
      </c>
      <c r="H47" s="105">
        <v>590.38900000000001</v>
      </c>
      <c r="I47" s="105">
        <v>592.13863259936545</v>
      </c>
      <c r="J47" s="105">
        <v>524.91710533457979</v>
      </c>
      <c r="K47" s="105">
        <v>440.60700000000003</v>
      </c>
      <c r="L47" s="105">
        <v>459.30246716775741</v>
      </c>
      <c r="M47" s="105">
        <v>456.30200000000002</v>
      </c>
      <c r="N47" s="105">
        <v>602.58299999999997</v>
      </c>
      <c r="O47" s="267">
        <f t="shared" ref="O47" si="19">SUM(C47:N47)</f>
        <v>6103.0035638552081</v>
      </c>
      <c r="P47" s="30"/>
    </row>
    <row r="48" spans="1:16" ht="11.1" customHeight="1" x14ac:dyDescent="0.25">
      <c r="A48" s="69"/>
      <c r="B48" s="70" t="s">
        <v>173</v>
      </c>
      <c r="C48" s="105">
        <v>520.42924058721746</v>
      </c>
      <c r="D48" s="110">
        <v>425.80574229863254</v>
      </c>
      <c r="E48" s="105">
        <v>462.33699999999999</v>
      </c>
      <c r="F48" s="105">
        <v>512.9945371502572</v>
      </c>
      <c r="G48" s="105"/>
      <c r="H48" s="105"/>
      <c r="I48" s="105"/>
      <c r="J48" s="105"/>
      <c r="K48" s="105"/>
      <c r="L48" s="105"/>
      <c r="M48" s="105"/>
      <c r="N48" s="105"/>
      <c r="O48" s="267"/>
      <c r="P48" s="30"/>
    </row>
    <row r="49" spans="1:16" ht="11.1" customHeight="1" x14ac:dyDescent="0.25">
      <c r="A49" s="69" t="s">
        <v>34</v>
      </c>
      <c r="B49" s="70" t="s">
        <v>174</v>
      </c>
      <c r="C49" s="105">
        <v>152.465</v>
      </c>
      <c r="D49" s="110">
        <v>196.07499999999999</v>
      </c>
      <c r="E49" s="105">
        <v>202.87500000000003</v>
      </c>
      <c r="F49" s="105">
        <v>277.245</v>
      </c>
      <c r="G49" s="105">
        <v>270.18</v>
      </c>
      <c r="H49" s="105">
        <v>267.64</v>
      </c>
      <c r="I49" s="105">
        <v>279.38</v>
      </c>
      <c r="J49" s="105">
        <v>243.55499999999998</v>
      </c>
      <c r="K49" s="105">
        <v>211.36</v>
      </c>
      <c r="L49" s="105">
        <v>188.05</v>
      </c>
      <c r="M49" s="105">
        <v>184.44500000000002</v>
      </c>
      <c r="N49" s="105">
        <v>164.43100000000004</v>
      </c>
      <c r="O49" s="267">
        <f t="shared" ref="O49" si="20">SUM(C49:N49)</f>
        <v>2637.7010000000005</v>
      </c>
      <c r="P49" s="30"/>
    </row>
    <row r="50" spans="1:16" ht="11.1" customHeight="1" x14ac:dyDescent="0.25">
      <c r="A50" s="69"/>
      <c r="B50" s="70" t="s">
        <v>173</v>
      </c>
      <c r="C50" s="105">
        <v>185.767</v>
      </c>
      <c r="D50" s="110">
        <v>199.57000000000002</v>
      </c>
      <c r="E50" s="105">
        <v>205.655</v>
      </c>
      <c r="F50" s="105">
        <v>277.565</v>
      </c>
      <c r="G50" s="105"/>
      <c r="H50" s="105"/>
      <c r="I50" s="105"/>
      <c r="J50" s="105"/>
      <c r="K50" s="105"/>
      <c r="L50" s="105"/>
      <c r="M50" s="105"/>
      <c r="N50" s="105"/>
      <c r="O50" s="267"/>
      <c r="P50" s="30"/>
    </row>
    <row r="51" spans="1:16" ht="11.1" customHeight="1" x14ac:dyDescent="0.25">
      <c r="A51" s="69" t="s">
        <v>35</v>
      </c>
      <c r="B51" s="70" t="s">
        <v>174</v>
      </c>
      <c r="C51" s="105">
        <v>277.10246000000001</v>
      </c>
      <c r="D51" s="110">
        <v>256.87464732000001</v>
      </c>
      <c r="E51" s="105">
        <v>235.4246</v>
      </c>
      <c r="F51" s="105">
        <v>245.56124234000001</v>
      </c>
      <c r="G51" s="105">
        <v>245.56124234000001</v>
      </c>
      <c r="H51" s="105">
        <v>259.04069800000002</v>
      </c>
      <c r="I51" s="105">
        <v>222.42962880000002</v>
      </c>
      <c r="J51" s="105">
        <v>254.29875000000001</v>
      </c>
      <c r="K51" s="105">
        <v>240.73908119999999</v>
      </c>
      <c r="L51" s="105">
        <v>213.24600000000001</v>
      </c>
      <c r="M51" s="105">
        <v>252.24799999999999</v>
      </c>
      <c r="N51" s="105">
        <v>398.10122000000001</v>
      </c>
      <c r="O51" s="267">
        <f t="shared" ref="O51" si="21">SUM(C51:N51)</f>
        <v>3100.6275700000001</v>
      </c>
      <c r="P51" s="30"/>
    </row>
    <row r="52" spans="1:16" ht="11.1" customHeight="1" x14ac:dyDescent="0.25">
      <c r="A52" s="69"/>
      <c r="B52" s="70" t="s">
        <v>173</v>
      </c>
      <c r="C52" s="105">
        <v>295.50110000000001</v>
      </c>
      <c r="D52" s="110">
        <v>262.79444267999997</v>
      </c>
      <c r="E52" s="105">
        <v>275.67011556537102</v>
      </c>
      <c r="F52" s="105">
        <v>254.934</v>
      </c>
      <c r="G52" s="105"/>
      <c r="H52" s="105"/>
      <c r="I52" s="105"/>
      <c r="J52" s="105"/>
      <c r="K52" s="105"/>
      <c r="L52" s="105"/>
      <c r="M52" s="105"/>
      <c r="N52" s="105"/>
      <c r="O52" s="267"/>
      <c r="P52" s="30"/>
    </row>
    <row r="53" spans="1:16" ht="11.1" customHeight="1" x14ac:dyDescent="0.25">
      <c r="A53" s="69" t="s">
        <v>21</v>
      </c>
      <c r="B53" s="70" t="s">
        <v>174</v>
      </c>
      <c r="C53" s="105">
        <v>263.64</v>
      </c>
      <c r="D53" s="110">
        <v>245.35500000000002</v>
      </c>
      <c r="E53" s="105">
        <v>247.04666666666699</v>
      </c>
      <c r="F53" s="105">
        <v>252.31950000000001</v>
      </c>
      <c r="G53" s="105">
        <v>260.8725</v>
      </c>
      <c r="H53" s="105">
        <v>260.85750000000002</v>
      </c>
      <c r="I53" s="105">
        <v>265.69500000000005</v>
      </c>
      <c r="J53" s="105">
        <v>268.13774999999998</v>
      </c>
      <c r="K53" s="105">
        <v>261.58499999999998</v>
      </c>
      <c r="L53" s="105">
        <v>258.46499999999992</v>
      </c>
      <c r="M53" s="105">
        <v>261.24400000000003</v>
      </c>
      <c r="N53" s="105">
        <v>298.11250000000001</v>
      </c>
      <c r="O53" s="267">
        <f t="shared" ref="O53" si="22">SUM(C53:N53)</f>
        <v>3143.3304166666671</v>
      </c>
      <c r="P53" s="30"/>
    </row>
    <row r="54" spans="1:16" ht="11.1" customHeight="1" x14ac:dyDescent="0.25">
      <c r="A54" s="69"/>
      <c r="B54" s="70" t="s">
        <v>173</v>
      </c>
      <c r="C54" s="105">
        <v>285.48219999999998</v>
      </c>
      <c r="D54" s="110">
        <v>295.79624999999999</v>
      </c>
      <c r="E54" s="105">
        <v>286.17750000000001</v>
      </c>
      <c r="F54" s="105">
        <v>256.60711251287336</v>
      </c>
      <c r="G54" s="105"/>
      <c r="H54" s="105"/>
      <c r="I54" s="105"/>
      <c r="J54" s="105"/>
      <c r="K54" s="105"/>
      <c r="L54" s="105"/>
      <c r="M54" s="105"/>
      <c r="N54" s="105"/>
      <c r="O54" s="267"/>
      <c r="P54" s="30"/>
    </row>
    <row r="55" spans="1:16" ht="11.1" customHeight="1" x14ac:dyDescent="0.25">
      <c r="A55" s="76" t="s">
        <v>29</v>
      </c>
      <c r="B55" s="70" t="s">
        <v>174</v>
      </c>
      <c r="C55" s="105">
        <v>26.725999999999999</v>
      </c>
      <c r="D55" s="110">
        <v>25.342700000000001</v>
      </c>
      <c r="E55" s="105">
        <v>26.698</v>
      </c>
      <c r="F55" s="105">
        <v>25.9</v>
      </c>
      <c r="G55" s="105">
        <v>26.306999999999999</v>
      </c>
      <c r="H55" s="105">
        <v>23.634399999999999</v>
      </c>
      <c r="I55" s="105">
        <v>25.34</v>
      </c>
      <c r="J55" s="105">
        <v>26.347000000000001</v>
      </c>
      <c r="K55" s="105">
        <v>25.850999999999999</v>
      </c>
      <c r="L55" s="105">
        <v>25.368749999999999</v>
      </c>
      <c r="M55" s="105">
        <v>23.970600000000001</v>
      </c>
      <c r="N55" s="105">
        <v>25.405000000000001</v>
      </c>
      <c r="O55" s="267">
        <f t="shared" ref="O55" si="23">SUM(C55:N55)</f>
        <v>306.89044999999999</v>
      </c>
      <c r="P55" s="30"/>
    </row>
    <row r="56" spans="1:16" ht="11.1" customHeight="1" x14ac:dyDescent="0.25">
      <c r="A56" s="76"/>
      <c r="B56" s="70" t="s">
        <v>173</v>
      </c>
      <c r="C56" s="105">
        <v>25.603999999999999</v>
      </c>
      <c r="D56" s="110">
        <v>24.0352</v>
      </c>
      <c r="E56" s="105">
        <v>25.306000000000001</v>
      </c>
      <c r="F56" s="105">
        <v>22.155000000000001</v>
      </c>
      <c r="G56" s="105"/>
      <c r="H56" s="105"/>
      <c r="I56" s="105"/>
      <c r="J56" s="105"/>
      <c r="K56" s="105"/>
      <c r="L56" s="105"/>
      <c r="M56" s="105"/>
      <c r="N56" s="105"/>
      <c r="O56" s="267"/>
      <c r="P56" s="30"/>
    </row>
    <row r="57" spans="1:16" ht="11.1" customHeight="1" x14ac:dyDescent="0.2">
      <c r="A57" s="69" t="s">
        <v>144</v>
      </c>
      <c r="B57" s="70" t="s">
        <v>174</v>
      </c>
      <c r="C57" s="105">
        <v>63.814999999999998</v>
      </c>
      <c r="D57" s="105">
        <v>66.614000000000004</v>
      </c>
      <c r="E57" s="105">
        <v>76.89</v>
      </c>
      <c r="F57" s="105">
        <v>70.54025</v>
      </c>
      <c r="G57" s="105">
        <v>70.135000000000005</v>
      </c>
      <c r="H57" s="105">
        <v>73.034999999999997</v>
      </c>
      <c r="I57" s="105">
        <v>80.875</v>
      </c>
      <c r="J57" s="105">
        <v>85.954999999999998</v>
      </c>
      <c r="K57" s="105">
        <v>95.935000000000002</v>
      </c>
      <c r="L57" s="105">
        <v>92.48</v>
      </c>
      <c r="M57" s="105">
        <v>90.92</v>
      </c>
      <c r="N57" s="105">
        <v>120.3575</v>
      </c>
      <c r="O57" s="267">
        <f t="shared" ref="O57" si="24">SUM(C57:N57)</f>
        <v>987.55175000000008</v>
      </c>
      <c r="P57" s="30"/>
    </row>
    <row r="58" spans="1:16" ht="11.1" customHeight="1" x14ac:dyDescent="0.25">
      <c r="A58" s="77"/>
      <c r="B58" s="78" t="s">
        <v>173</v>
      </c>
      <c r="C58" s="105">
        <v>72.015000000000001</v>
      </c>
      <c r="D58" s="223">
        <v>73.905000000000001</v>
      </c>
      <c r="E58" s="106">
        <v>86.885000000000005</v>
      </c>
      <c r="F58" s="106">
        <v>77.11</v>
      </c>
      <c r="G58" s="106"/>
      <c r="H58" s="106"/>
      <c r="I58" s="106"/>
      <c r="J58" s="106"/>
      <c r="K58" s="106"/>
      <c r="L58" s="106"/>
      <c r="M58" s="106"/>
      <c r="N58" s="106"/>
      <c r="O58" s="267"/>
      <c r="P58" s="30"/>
    </row>
    <row r="59" spans="1:16" ht="9" customHeight="1" x14ac:dyDescent="0.3">
      <c r="A59" s="4" t="s">
        <v>150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185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5" t="s">
        <v>186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7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66:D70 IF1793:IF14593 C59:D65" numberStoredAsText="1"/>
    <ignoredError sqref="N59:O79 EGF12801 EGF8705 EGF4609 EGF13057:EGF14337 EGF8961:EGF10497 EGF4865:EGF6401 EGF2817:EGF435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P66"/>
  <sheetViews>
    <sheetView showGridLines="0" topLeftCell="A40" zoomScaleNormal="100" workbookViewId="0">
      <selection activeCell="E19" sqref="E19"/>
    </sheetView>
  </sheetViews>
  <sheetFormatPr baseColWidth="10" defaultColWidth="5.109375" defaultRowHeight="12" customHeight="1" x14ac:dyDescent="0.2"/>
  <cols>
    <col min="1" max="1" width="7.33203125" style="94" customWidth="1"/>
    <col min="2" max="2" width="3.44140625" style="94" customWidth="1"/>
    <col min="3" max="14" width="4.6640625" style="94" customWidth="1"/>
    <col min="15" max="15" width="5.6640625" style="94" customWidth="1"/>
    <col min="16" max="16384" width="5.109375" style="94"/>
  </cols>
  <sheetData>
    <row r="1" spans="1:16" ht="20.25" customHeight="1" x14ac:dyDescent="0.25">
      <c r="A1" s="29" t="s">
        <v>217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">
      <c r="A2" s="32" t="s">
        <v>38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67"/>
    </row>
    <row r="3" spans="1:16" ht="5.0999999999999996" customHeight="1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96"/>
    </row>
    <row r="5" spans="1:16" ht="12.95" customHeight="1" x14ac:dyDescent="0.2">
      <c r="A5" s="275" t="s">
        <v>25</v>
      </c>
      <c r="B5" s="265">
        <v>2024</v>
      </c>
      <c r="C5" s="266">
        <v>15737.67286991624</v>
      </c>
      <c r="D5" s="266">
        <v>16190.589701400002</v>
      </c>
      <c r="E5" s="266">
        <v>16431.510506500003</v>
      </c>
      <c r="F5" s="266">
        <v>17309.869231732555</v>
      </c>
      <c r="G5" s="266">
        <v>17798.301723572029</v>
      </c>
      <c r="H5" s="266">
        <v>17784.018169030762</v>
      </c>
      <c r="I5" s="266">
        <v>17931.81302539782</v>
      </c>
      <c r="J5" s="266">
        <v>17540.970899845925</v>
      </c>
      <c r="K5" s="266">
        <v>17094.198691219994</v>
      </c>
      <c r="L5" s="266">
        <v>16285.68873440584</v>
      </c>
      <c r="M5" s="266">
        <v>16679.165915167578</v>
      </c>
      <c r="N5" s="266">
        <v>17206.785521247304</v>
      </c>
      <c r="O5" s="267">
        <f>SUM(C5:N5)</f>
        <v>203990.58498943606</v>
      </c>
      <c r="P5" s="95"/>
    </row>
    <row r="6" spans="1:16" ht="12.95" customHeight="1" x14ac:dyDescent="0.2">
      <c r="A6" s="277"/>
      <c r="B6" s="268" t="s">
        <v>190</v>
      </c>
      <c r="C6" s="269">
        <v>15739.391371987518</v>
      </c>
      <c r="D6" s="269">
        <v>16360.109822888018</v>
      </c>
      <c r="E6" s="269">
        <v>16689.359457821432</v>
      </c>
      <c r="F6" s="269">
        <v>17500.697041235591</v>
      </c>
      <c r="G6" s="269"/>
      <c r="H6" s="269"/>
      <c r="I6" s="269"/>
      <c r="J6" s="269"/>
      <c r="K6" s="269"/>
      <c r="L6" s="269"/>
      <c r="M6" s="269"/>
      <c r="N6" s="269"/>
      <c r="O6" s="270"/>
      <c r="P6" s="95"/>
    </row>
    <row r="7" spans="1:16" ht="11.1" customHeight="1" x14ac:dyDescent="0.2">
      <c r="A7" s="69" t="s">
        <v>3</v>
      </c>
      <c r="B7" s="70" t="s">
        <v>174</v>
      </c>
      <c r="C7" s="105">
        <v>844.94938499999978</v>
      </c>
      <c r="D7" s="105">
        <v>839.39646420000008</v>
      </c>
      <c r="E7" s="105">
        <v>791.50393500000052</v>
      </c>
      <c r="F7" s="105">
        <v>741.93030605999968</v>
      </c>
      <c r="G7" s="105">
        <v>776.2242202499998</v>
      </c>
      <c r="H7" s="105">
        <v>785.42462025000009</v>
      </c>
      <c r="I7" s="105">
        <v>808.88382311999942</v>
      </c>
      <c r="J7" s="105">
        <v>805.38522516</v>
      </c>
      <c r="K7" s="105">
        <v>818.14006302000007</v>
      </c>
      <c r="L7" s="105">
        <v>851.7096456300003</v>
      </c>
      <c r="M7" s="105">
        <v>892.58243436000043</v>
      </c>
      <c r="N7" s="105">
        <v>955.15975106999997</v>
      </c>
      <c r="O7" s="267">
        <f>SUM(C7:N7)</f>
        <v>9911.2898731200003</v>
      </c>
      <c r="P7" s="95"/>
    </row>
    <row r="8" spans="1:16" ht="11.1" customHeight="1" x14ac:dyDescent="0.2">
      <c r="A8" s="69"/>
      <c r="B8" s="70" t="s">
        <v>173</v>
      </c>
      <c r="C8" s="105">
        <v>840.49494401999993</v>
      </c>
      <c r="D8" s="2">
        <v>866.43391121999969</v>
      </c>
      <c r="E8" s="105">
        <v>826.13663402999987</v>
      </c>
      <c r="F8" s="105">
        <v>792.10164275999966</v>
      </c>
      <c r="G8" s="105"/>
      <c r="H8" s="105"/>
      <c r="I8" s="105"/>
      <c r="J8" s="105"/>
      <c r="K8" s="105"/>
      <c r="L8" s="105"/>
      <c r="M8" s="105"/>
      <c r="N8" s="105"/>
      <c r="O8" s="267"/>
      <c r="P8" s="95"/>
    </row>
    <row r="9" spans="1:16" ht="11.1" customHeight="1" x14ac:dyDescent="0.2">
      <c r="A9" s="69" t="s">
        <v>4</v>
      </c>
      <c r="B9" s="70" t="s">
        <v>174</v>
      </c>
      <c r="C9" s="105">
        <v>818.87065488189</v>
      </c>
      <c r="D9" s="105">
        <v>869.39816399999995</v>
      </c>
      <c r="E9" s="105">
        <v>743.82500000000005</v>
      </c>
      <c r="F9" s="105">
        <v>810.11234100000001</v>
      </c>
      <c r="G9" s="105">
        <v>781.78911234099996</v>
      </c>
      <c r="H9" s="105">
        <v>731.02212383000006</v>
      </c>
      <c r="I9" s="105">
        <v>602.18299999999999</v>
      </c>
      <c r="J9" s="105">
        <v>645.83993299999997</v>
      </c>
      <c r="K9" s="105">
        <v>651.24329999999998</v>
      </c>
      <c r="L9" s="105">
        <v>608.74040000000002</v>
      </c>
      <c r="M9" s="105">
        <v>602.94920000000002</v>
      </c>
      <c r="N9" s="105">
        <v>607.25604080000005</v>
      </c>
      <c r="O9" s="267">
        <f t="shared" ref="O9" si="0">SUM(C9:N9)</f>
        <v>8473.2292698528909</v>
      </c>
      <c r="P9" s="95"/>
    </row>
    <row r="10" spans="1:16" ht="11.1" customHeight="1" x14ac:dyDescent="0.2">
      <c r="A10" s="69"/>
      <c r="B10" s="70" t="s">
        <v>173</v>
      </c>
      <c r="C10" s="105">
        <v>760.42845599999998</v>
      </c>
      <c r="D10" s="2">
        <v>870.12639999999999</v>
      </c>
      <c r="E10" s="105">
        <v>751.33310477999999</v>
      </c>
      <c r="F10" s="105">
        <v>812.24109999999996</v>
      </c>
      <c r="G10" s="105"/>
      <c r="H10" s="105"/>
      <c r="I10" s="105"/>
      <c r="J10" s="105"/>
      <c r="K10" s="105"/>
      <c r="L10" s="105"/>
      <c r="M10" s="105"/>
      <c r="N10" s="105"/>
      <c r="O10" s="267"/>
      <c r="P10" s="95"/>
    </row>
    <row r="11" spans="1:16" ht="11.1" customHeight="1" x14ac:dyDescent="0.2">
      <c r="A11" s="73" t="s">
        <v>32</v>
      </c>
      <c r="B11" s="70" t="s">
        <v>174</v>
      </c>
      <c r="C11" s="105">
        <v>364.70600000000002</v>
      </c>
      <c r="D11" s="105">
        <v>348.11599999999999</v>
      </c>
      <c r="E11" s="105">
        <v>344.286</v>
      </c>
      <c r="F11" s="105">
        <v>340.262</v>
      </c>
      <c r="G11" s="105">
        <v>338.4</v>
      </c>
      <c r="H11" s="105">
        <v>334.673</v>
      </c>
      <c r="I11" s="105">
        <v>335.49699999999996</v>
      </c>
      <c r="J11" s="105">
        <v>318.68399999999997</v>
      </c>
      <c r="K11" s="105">
        <v>313.57500000000005</v>
      </c>
      <c r="L11" s="105">
        <v>310.85199999999998</v>
      </c>
      <c r="M11" s="105">
        <v>303.673</v>
      </c>
      <c r="N11" s="105">
        <v>307.685</v>
      </c>
      <c r="O11" s="267">
        <f t="shared" ref="O11" si="1">SUM(C11:N11)</f>
        <v>3960.4089999999992</v>
      </c>
      <c r="P11" s="95"/>
    </row>
    <row r="12" spans="1:16" ht="11.1" customHeight="1" x14ac:dyDescent="0.2">
      <c r="A12" s="73"/>
      <c r="B12" s="70" t="s">
        <v>173</v>
      </c>
      <c r="C12" s="105">
        <v>354.65800000000002</v>
      </c>
      <c r="D12" s="2">
        <v>339.96199999999999</v>
      </c>
      <c r="E12" s="105">
        <v>338.74799999999999</v>
      </c>
      <c r="F12" s="105">
        <v>336.988</v>
      </c>
      <c r="G12" s="105"/>
      <c r="H12" s="105"/>
      <c r="I12" s="105"/>
      <c r="J12" s="105"/>
      <c r="K12" s="105"/>
      <c r="L12" s="105"/>
      <c r="M12" s="105"/>
      <c r="N12" s="105"/>
      <c r="O12" s="267"/>
      <c r="P12" s="95"/>
    </row>
    <row r="13" spans="1:16" ht="11.1" customHeight="1" x14ac:dyDescent="0.2">
      <c r="A13" s="69" t="s">
        <v>19</v>
      </c>
      <c r="B13" s="70" t="s">
        <v>174</v>
      </c>
      <c r="C13" s="105">
        <v>478.12020000000007</v>
      </c>
      <c r="D13" s="105">
        <v>440.17499999999995</v>
      </c>
      <c r="E13" s="105">
        <v>422.80200000000002</v>
      </c>
      <c r="F13" s="105">
        <v>422.90600000000001</v>
      </c>
      <c r="G13" s="105">
        <v>438.67500000000007</v>
      </c>
      <c r="H13" s="105">
        <v>428.154</v>
      </c>
      <c r="I13" s="105">
        <v>443.30099999999993</v>
      </c>
      <c r="J13" s="105">
        <v>427.09199999999998</v>
      </c>
      <c r="K13" s="105">
        <v>429.15899999999999</v>
      </c>
      <c r="L13" s="105">
        <v>436.46199999999999</v>
      </c>
      <c r="M13" s="105">
        <v>421.13400000000001</v>
      </c>
      <c r="N13" s="105">
        <v>476.28719999999998</v>
      </c>
      <c r="O13" s="267">
        <f t="shared" ref="O13" si="2">SUM(C13:N13)</f>
        <v>5264.2673999999997</v>
      </c>
      <c r="P13" s="95"/>
    </row>
    <row r="14" spans="1:16" ht="11.1" customHeight="1" x14ac:dyDescent="0.2">
      <c r="A14" s="69"/>
      <c r="B14" s="70" t="s">
        <v>173</v>
      </c>
      <c r="C14" s="105">
        <v>443.68147999999997</v>
      </c>
      <c r="D14" s="2">
        <v>417.04946000000001</v>
      </c>
      <c r="E14" s="105">
        <v>453.74916000000007</v>
      </c>
      <c r="F14" s="105">
        <v>445.85141999999996</v>
      </c>
      <c r="G14" s="105"/>
      <c r="H14" s="105"/>
      <c r="I14" s="105"/>
      <c r="J14" s="105"/>
      <c r="K14" s="105"/>
      <c r="L14" s="105"/>
      <c r="M14" s="105"/>
      <c r="N14" s="105"/>
      <c r="O14" s="267"/>
      <c r="P14" s="95"/>
    </row>
    <row r="15" spans="1:16" ht="11.1" customHeight="1" x14ac:dyDescent="0.2">
      <c r="A15" s="69" t="s">
        <v>95</v>
      </c>
      <c r="B15" s="70" t="s">
        <v>174</v>
      </c>
      <c r="C15" s="105">
        <v>949.34699999999998</v>
      </c>
      <c r="D15" s="105">
        <v>925.077</v>
      </c>
      <c r="E15" s="105">
        <v>1126.028</v>
      </c>
      <c r="F15" s="105">
        <v>1178.4190000000001</v>
      </c>
      <c r="G15" s="105">
        <v>1150.3910000000001</v>
      </c>
      <c r="H15" s="105">
        <v>1060.4069999999999</v>
      </c>
      <c r="I15" s="105">
        <v>1206.857</v>
      </c>
      <c r="J15" s="105">
        <v>1122.5070000000001</v>
      </c>
      <c r="K15" s="105">
        <v>948.07299999999998</v>
      </c>
      <c r="L15" s="105">
        <v>886.12900000000002</v>
      </c>
      <c r="M15" s="105">
        <v>895.33100000000002</v>
      </c>
      <c r="N15" s="105">
        <v>1106.422</v>
      </c>
      <c r="O15" s="267">
        <f t="shared" ref="O15" si="3">SUM(C15:N15)</f>
        <v>12554.988000000003</v>
      </c>
      <c r="P15" s="95"/>
    </row>
    <row r="16" spans="1:16" ht="11.1" customHeight="1" x14ac:dyDescent="0.2">
      <c r="A16" s="69"/>
      <c r="B16" s="70" t="s">
        <v>173</v>
      </c>
      <c r="C16" s="105">
        <v>892.85393999999997</v>
      </c>
      <c r="D16" s="2">
        <v>945.11721</v>
      </c>
      <c r="E16" s="105">
        <v>1101.328</v>
      </c>
      <c r="F16" s="105">
        <v>1142.4090000000001</v>
      </c>
      <c r="G16" s="105"/>
      <c r="H16" s="105"/>
      <c r="I16" s="105"/>
      <c r="J16" s="105"/>
      <c r="K16" s="105"/>
      <c r="L16" s="105"/>
      <c r="M16" s="105"/>
      <c r="N16" s="105"/>
      <c r="O16" s="267"/>
      <c r="P16" s="95"/>
    </row>
    <row r="17" spans="1:16" ht="11.1" customHeight="1" x14ac:dyDescent="0.2">
      <c r="A17" s="73" t="s">
        <v>0</v>
      </c>
      <c r="B17" s="70" t="s">
        <v>174</v>
      </c>
      <c r="C17" s="105">
        <v>1793.105</v>
      </c>
      <c r="D17" s="105">
        <v>1816.894</v>
      </c>
      <c r="E17" s="105">
        <v>1692.289</v>
      </c>
      <c r="F17" s="105">
        <v>1798.8419999999999</v>
      </c>
      <c r="G17" s="105">
        <v>1891.1589999999999</v>
      </c>
      <c r="H17" s="105">
        <v>1922.94</v>
      </c>
      <c r="I17" s="105">
        <v>1873.6989999999998</v>
      </c>
      <c r="J17" s="105">
        <v>1885.7370000000001</v>
      </c>
      <c r="K17" s="105">
        <v>1897.06</v>
      </c>
      <c r="L17" s="105">
        <v>1849.5509999999999</v>
      </c>
      <c r="M17" s="105">
        <v>1944.374</v>
      </c>
      <c r="N17" s="105">
        <v>1876.8820000000001</v>
      </c>
      <c r="O17" s="267">
        <f t="shared" ref="O17" si="4">SUM(C17:N17)</f>
        <v>22242.532000000003</v>
      </c>
      <c r="P17" s="95"/>
    </row>
    <row r="18" spans="1:16" ht="11.1" customHeight="1" x14ac:dyDescent="0.2">
      <c r="A18" s="73"/>
      <c r="B18" s="70" t="s">
        <v>173</v>
      </c>
      <c r="C18" s="105">
        <v>1805.5520000000001</v>
      </c>
      <c r="D18" s="2">
        <v>1828.873</v>
      </c>
      <c r="E18" s="105">
        <v>1700.1020000000003</v>
      </c>
      <c r="F18" s="105">
        <v>1808.4206999999999</v>
      </c>
      <c r="G18" s="105"/>
      <c r="H18" s="105"/>
      <c r="I18" s="105"/>
      <c r="J18" s="105"/>
      <c r="K18" s="105"/>
      <c r="L18" s="105"/>
      <c r="M18" s="105"/>
      <c r="N18" s="105"/>
      <c r="O18" s="267"/>
      <c r="P18" s="95"/>
    </row>
    <row r="19" spans="1:16" ht="11.1" customHeight="1" x14ac:dyDescent="0.2">
      <c r="A19" s="74" t="s">
        <v>15</v>
      </c>
      <c r="B19" s="70" t="s">
        <v>174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67">
        <f t="shared" ref="O19" si="5">SUM(C19:N19)</f>
        <v>0</v>
      </c>
      <c r="P19" s="95"/>
    </row>
    <row r="20" spans="1:16" ht="11.1" customHeight="1" x14ac:dyDescent="0.2">
      <c r="A20" s="73"/>
      <c r="B20" s="70" t="s">
        <v>173</v>
      </c>
      <c r="C20" s="105">
        <v>0</v>
      </c>
      <c r="D20" s="105">
        <v>0</v>
      </c>
      <c r="E20" s="105">
        <v>0</v>
      </c>
      <c r="F20" s="105">
        <v>0</v>
      </c>
      <c r="G20" s="105"/>
      <c r="H20" s="105"/>
      <c r="I20" s="105"/>
      <c r="J20" s="105"/>
      <c r="K20" s="105"/>
      <c r="L20" s="105"/>
      <c r="M20" s="105"/>
      <c r="N20" s="105"/>
      <c r="O20" s="267"/>
      <c r="P20" s="95"/>
    </row>
    <row r="21" spans="1:16" ht="11.1" customHeight="1" x14ac:dyDescent="0.2">
      <c r="A21" s="69" t="s">
        <v>33</v>
      </c>
      <c r="B21" s="70" t="s">
        <v>174</v>
      </c>
      <c r="C21" s="105">
        <v>805.34699999999998</v>
      </c>
      <c r="D21" s="105">
        <v>901.28700000000003</v>
      </c>
      <c r="E21" s="105">
        <v>995.34699999999998</v>
      </c>
      <c r="F21" s="105">
        <v>1108.309</v>
      </c>
      <c r="G21" s="105">
        <v>1210.4169999999999</v>
      </c>
      <c r="H21" s="105">
        <v>1285.5070000000001</v>
      </c>
      <c r="I21" s="105">
        <v>1240.0840000000001</v>
      </c>
      <c r="J21" s="105">
        <v>1112.309</v>
      </c>
      <c r="K21" s="105">
        <v>998.40899999999999</v>
      </c>
      <c r="L21" s="105">
        <v>886.31700000000001</v>
      </c>
      <c r="M21" s="105">
        <v>787.63099999999997</v>
      </c>
      <c r="N21" s="105">
        <v>715.30899999999997</v>
      </c>
      <c r="O21" s="267">
        <f t="shared" ref="O21" si="6">SUM(C21:N21)</f>
        <v>12046.272999999997</v>
      </c>
      <c r="P21" s="95"/>
    </row>
    <row r="22" spans="1:16" ht="11.1" customHeight="1" x14ac:dyDescent="0.2">
      <c r="A22" s="69"/>
      <c r="B22" s="70" t="s">
        <v>173</v>
      </c>
      <c r="C22" s="105">
        <v>807.66399999999999</v>
      </c>
      <c r="D22" s="2">
        <v>905.44299999999998</v>
      </c>
      <c r="E22" s="105">
        <v>998.64200000000005</v>
      </c>
      <c r="F22" s="105">
        <v>1110.6469999999999</v>
      </c>
      <c r="G22" s="105"/>
      <c r="H22" s="105"/>
      <c r="I22" s="105"/>
      <c r="J22" s="105"/>
      <c r="K22" s="105"/>
      <c r="L22" s="105"/>
      <c r="M22" s="105"/>
      <c r="N22" s="105"/>
      <c r="O22" s="267"/>
      <c r="P22" s="95"/>
    </row>
    <row r="23" spans="1:16" ht="11.1" customHeight="1" x14ac:dyDescent="0.2">
      <c r="A23" s="69" t="s">
        <v>18</v>
      </c>
      <c r="B23" s="70" t="s">
        <v>174</v>
      </c>
      <c r="C23" s="105">
        <v>229.34700000000001</v>
      </c>
      <c r="D23" s="105">
        <v>240.65799999999999</v>
      </c>
      <c r="E23" s="105">
        <v>214.09800000000001</v>
      </c>
      <c r="F23" s="105">
        <v>220.28</v>
      </c>
      <c r="G23" s="105">
        <v>241.3458</v>
      </c>
      <c r="H23" s="105">
        <v>240.30500000000001</v>
      </c>
      <c r="I23" s="105">
        <v>241.637</v>
      </c>
      <c r="J23" s="105">
        <v>220.04300000000001</v>
      </c>
      <c r="K23" s="105">
        <v>217.30799999999999</v>
      </c>
      <c r="L23" s="105">
        <v>215.667</v>
      </c>
      <c r="M23" s="105">
        <v>232.33699999999999</v>
      </c>
      <c r="N23" s="105">
        <v>260.31400000000002</v>
      </c>
      <c r="O23" s="267">
        <f t="shared" ref="O23" si="7">SUM(C23:N23)</f>
        <v>2773.3397999999997</v>
      </c>
      <c r="P23" s="95"/>
    </row>
    <row r="24" spans="1:16" ht="11.1" customHeight="1" x14ac:dyDescent="0.2">
      <c r="A24" s="69"/>
      <c r="B24" s="70" t="s">
        <v>173</v>
      </c>
      <c r="C24" s="105">
        <v>226.417</v>
      </c>
      <c r="D24" s="2">
        <v>238.43899999999999</v>
      </c>
      <c r="E24" s="105">
        <v>212.64699999999999</v>
      </c>
      <c r="F24" s="105">
        <v>215.33600000000001</v>
      </c>
      <c r="G24" s="105"/>
      <c r="H24" s="105"/>
      <c r="I24" s="105"/>
      <c r="J24" s="105"/>
      <c r="K24" s="105"/>
      <c r="L24" s="105"/>
      <c r="M24" s="105"/>
      <c r="N24" s="105"/>
      <c r="O24" s="267"/>
      <c r="P24" s="95"/>
    </row>
    <row r="25" spans="1:16" ht="11.1" customHeight="1" x14ac:dyDescent="0.2">
      <c r="A25" s="69" t="s">
        <v>40</v>
      </c>
      <c r="B25" s="70" t="s">
        <v>174</v>
      </c>
      <c r="C25" s="105">
        <v>2177.2369899999999</v>
      </c>
      <c r="D25" s="105">
        <v>2298.6709799999999</v>
      </c>
      <c r="E25" s="105">
        <v>2348.1083400000007</v>
      </c>
      <c r="F25" s="105">
        <v>2495.4351152999998</v>
      </c>
      <c r="G25" s="105">
        <v>2453.2133952999998</v>
      </c>
      <c r="H25" s="105">
        <v>2312.8263200000001</v>
      </c>
      <c r="I25" s="105">
        <v>2508.8631153000001</v>
      </c>
      <c r="J25" s="105">
        <v>2298.8631153000001</v>
      </c>
      <c r="K25" s="105">
        <v>2445.8207836000001</v>
      </c>
      <c r="L25" s="105">
        <v>2281.3677852999999</v>
      </c>
      <c r="M25" s="105">
        <v>2432.3637053000002</v>
      </c>
      <c r="N25" s="105">
        <v>2540.1253000000002</v>
      </c>
      <c r="O25" s="267">
        <f t="shared" ref="O25" si="8">SUM(C25:N25)</f>
        <v>28592.894945400003</v>
      </c>
      <c r="P25" s="95"/>
    </row>
    <row r="26" spans="1:16" ht="11.1" customHeight="1" x14ac:dyDescent="0.2">
      <c r="A26" s="69"/>
      <c r="B26" s="70" t="s">
        <v>173</v>
      </c>
      <c r="C26" s="105">
        <v>2031.1666980000002</v>
      </c>
      <c r="D26" s="2">
        <v>2299.6469999999999</v>
      </c>
      <c r="E26" s="105">
        <v>2417.5234199999995</v>
      </c>
      <c r="F26" s="105">
        <v>2296.6552254000007</v>
      </c>
      <c r="G26" s="105"/>
      <c r="H26" s="105"/>
      <c r="I26" s="105"/>
      <c r="J26" s="105"/>
      <c r="K26" s="105"/>
      <c r="L26" s="105"/>
      <c r="M26" s="105"/>
      <c r="N26" s="105"/>
      <c r="O26" s="267"/>
      <c r="P26" s="95"/>
    </row>
    <row r="27" spans="1:16" ht="11.1" customHeight="1" x14ac:dyDescent="0.2">
      <c r="A27" s="69" t="s">
        <v>39</v>
      </c>
      <c r="B27" s="70" t="s">
        <v>174</v>
      </c>
      <c r="C27" s="105">
        <v>478.16641199999998</v>
      </c>
      <c r="D27" s="105">
        <v>369.381168</v>
      </c>
      <c r="E27" s="105">
        <v>418.11676800000015</v>
      </c>
      <c r="F27" s="105">
        <v>387.52900799999998</v>
      </c>
      <c r="G27" s="105">
        <v>403.81310400000012</v>
      </c>
      <c r="H27" s="105">
        <v>402.86358599999994</v>
      </c>
      <c r="I27" s="105">
        <v>414.30502799999999</v>
      </c>
      <c r="J27" s="105">
        <v>466.62592800000004</v>
      </c>
      <c r="K27" s="105">
        <v>446.0428379999999</v>
      </c>
      <c r="L27" s="105">
        <v>500.33947800000004</v>
      </c>
      <c r="M27" s="105">
        <v>500.84430830757793</v>
      </c>
      <c r="N27" s="105">
        <v>501.4627040773031</v>
      </c>
      <c r="O27" s="267">
        <f t="shared" ref="O27" si="9">SUM(C27:N27)</f>
        <v>5289.4903303848805</v>
      </c>
      <c r="P27" s="95"/>
    </row>
    <row r="28" spans="1:16" ht="11.1" customHeight="1" x14ac:dyDescent="0.2">
      <c r="A28" s="69"/>
      <c r="B28" s="70" t="s">
        <v>173</v>
      </c>
      <c r="C28" s="105">
        <v>488.75360400000017</v>
      </c>
      <c r="D28" s="2">
        <v>385.74960883468299</v>
      </c>
      <c r="E28" s="105">
        <v>428.74162438564451</v>
      </c>
      <c r="F28" s="105">
        <v>396.89525862787798</v>
      </c>
      <c r="G28" s="105"/>
      <c r="H28" s="105"/>
      <c r="I28" s="105"/>
      <c r="J28" s="105"/>
      <c r="K28" s="105"/>
      <c r="L28" s="105"/>
      <c r="M28" s="105"/>
      <c r="N28" s="105"/>
      <c r="O28" s="267"/>
      <c r="P28" s="95"/>
    </row>
    <row r="29" spans="1:16" ht="11.1" customHeight="1" x14ac:dyDescent="0.2">
      <c r="A29" s="69" t="s">
        <v>17</v>
      </c>
      <c r="B29" s="70" t="s">
        <v>174</v>
      </c>
      <c r="C29" s="105">
        <v>670.66632000000016</v>
      </c>
      <c r="D29" s="105">
        <v>634.45581000000016</v>
      </c>
      <c r="E29" s="105">
        <v>672.32331000000022</v>
      </c>
      <c r="F29" s="105">
        <v>505.86079999999987</v>
      </c>
      <c r="G29" s="105">
        <v>532.91760000000011</v>
      </c>
      <c r="H29" s="105">
        <v>635.24631000000034</v>
      </c>
      <c r="I29" s="105">
        <v>675.37974000000031</v>
      </c>
      <c r="J29" s="105">
        <v>675.42717000000027</v>
      </c>
      <c r="K29" s="105">
        <v>653.82765000000006</v>
      </c>
      <c r="L29" s="105">
        <v>676.53590999999983</v>
      </c>
      <c r="M29" s="105">
        <v>656.89733999999987</v>
      </c>
      <c r="N29" s="105">
        <v>714.12138000000004</v>
      </c>
      <c r="O29" s="267">
        <f t="shared" ref="O29" si="10">SUM(C29:N29)</f>
        <v>7703.6593400000002</v>
      </c>
      <c r="P29" s="95"/>
    </row>
    <row r="30" spans="1:16" ht="11.1" customHeight="1" x14ac:dyDescent="0.2">
      <c r="A30" s="69"/>
      <c r="B30" s="70" t="s">
        <v>173</v>
      </c>
      <c r="C30" s="105">
        <v>686.72162999999989</v>
      </c>
      <c r="D30" s="2">
        <v>639.39771000000042</v>
      </c>
      <c r="E30" s="105">
        <v>665.42147999999997</v>
      </c>
      <c r="F30" s="105">
        <v>510.06490000000002</v>
      </c>
      <c r="G30" s="105"/>
      <c r="H30" s="105"/>
      <c r="I30" s="105"/>
      <c r="J30" s="105"/>
      <c r="K30" s="105"/>
      <c r="L30" s="105"/>
      <c r="M30" s="105"/>
      <c r="N30" s="105"/>
      <c r="O30" s="267"/>
      <c r="P30" s="95"/>
    </row>
    <row r="31" spans="1:16" ht="11.1" customHeight="1" x14ac:dyDescent="0.2">
      <c r="A31" s="69" t="s">
        <v>31</v>
      </c>
      <c r="B31" s="70" t="s">
        <v>174</v>
      </c>
      <c r="C31" s="105">
        <v>756.72403109999993</v>
      </c>
      <c r="D31" s="105">
        <v>747.42505320000021</v>
      </c>
      <c r="E31" s="105">
        <v>748.8725862</v>
      </c>
      <c r="F31" s="105">
        <v>752.85694079999996</v>
      </c>
      <c r="G31" s="105">
        <v>733.02024090000009</v>
      </c>
      <c r="H31" s="105">
        <v>749.68373610000015</v>
      </c>
      <c r="I31" s="105">
        <v>818.4441240000001</v>
      </c>
      <c r="J31" s="105">
        <v>844.75890000000004</v>
      </c>
      <c r="K31" s="105">
        <v>779.89981320000004</v>
      </c>
      <c r="L31" s="105">
        <v>807.9814791</v>
      </c>
      <c r="M31" s="105">
        <v>769.76847450000002</v>
      </c>
      <c r="N31" s="105">
        <v>770.39280120000012</v>
      </c>
      <c r="O31" s="267">
        <f t="shared" ref="O31" si="11">SUM(C31:N31)</f>
        <v>9279.8281802999991</v>
      </c>
      <c r="P31" s="95"/>
    </row>
    <row r="32" spans="1:16" ht="11.1" customHeight="1" x14ac:dyDescent="0.2">
      <c r="A32" s="69"/>
      <c r="B32" s="70" t="s">
        <v>173</v>
      </c>
      <c r="C32" s="105">
        <v>788.83858829999997</v>
      </c>
      <c r="D32" s="2">
        <v>776.31466620000015</v>
      </c>
      <c r="E32" s="105">
        <v>780.25125930000002</v>
      </c>
      <c r="F32" s="105">
        <v>784.40256320861636</v>
      </c>
      <c r="G32" s="105"/>
      <c r="H32" s="105"/>
      <c r="I32" s="105"/>
      <c r="J32" s="105"/>
      <c r="K32" s="105"/>
      <c r="L32" s="105"/>
      <c r="M32" s="105"/>
      <c r="N32" s="105"/>
      <c r="O32" s="267"/>
      <c r="P32" s="95"/>
    </row>
    <row r="33" spans="1:16" ht="11.1" customHeight="1" x14ac:dyDescent="0.2">
      <c r="A33" s="69" t="s">
        <v>98</v>
      </c>
      <c r="B33" s="70" t="s">
        <v>174</v>
      </c>
      <c r="C33" s="105">
        <v>267.64699999999999</v>
      </c>
      <c r="D33" s="105">
        <v>293.36099999999999</v>
      </c>
      <c r="E33" s="105">
        <v>255.36699999999999</v>
      </c>
      <c r="F33" s="105">
        <v>253.209</v>
      </c>
      <c r="G33" s="105">
        <v>258.80599999999998</v>
      </c>
      <c r="H33" s="105">
        <v>255.441</v>
      </c>
      <c r="I33" s="105">
        <v>201.4871</v>
      </c>
      <c r="J33" s="105">
        <v>225.46899999999999</v>
      </c>
      <c r="K33" s="105">
        <v>222.16069999999999</v>
      </c>
      <c r="L33" s="105">
        <v>220.304</v>
      </c>
      <c r="M33" s="105">
        <v>202.40899999999999</v>
      </c>
      <c r="N33" s="105">
        <v>229.34700000000001</v>
      </c>
      <c r="O33" s="267">
        <f t="shared" ref="O33" si="12">SUM(C33:N33)</f>
        <v>2885.0078000000008</v>
      </c>
      <c r="P33" s="95"/>
    </row>
    <row r="34" spans="1:16" ht="11.1" customHeight="1" x14ac:dyDescent="0.2">
      <c r="A34" s="69"/>
      <c r="B34" s="70" t="s">
        <v>173</v>
      </c>
      <c r="C34" s="105">
        <v>268.66899999999998</v>
      </c>
      <c r="D34" s="2">
        <v>292.34800000000001</v>
      </c>
      <c r="E34" s="105">
        <v>258.40800000000002</v>
      </c>
      <c r="F34" s="105">
        <v>256.11470000000003</v>
      </c>
      <c r="G34" s="105"/>
      <c r="H34" s="105"/>
      <c r="I34" s="105"/>
      <c r="J34" s="105"/>
      <c r="K34" s="105"/>
      <c r="L34" s="105"/>
      <c r="M34" s="105"/>
      <c r="N34" s="105"/>
      <c r="O34" s="267"/>
      <c r="P34" s="95"/>
    </row>
    <row r="35" spans="1:16" ht="11.1" customHeight="1" x14ac:dyDescent="0.2">
      <c r="A35" s="69" t="s">
        <v>16</v>
      </c>
      <c r="B35" s="70" t="s">
        <v>174</v>
      </c>
      <c r="C35" s="105">
        <v>741.79683599999998</v>
      </c>
      <c r="D35" s="105">
        <v>780.20896500000003</v>
      </c>
      <c r="E35" s="105">
        <v>796.26549900000009</v>
      </c>
      <c r="F35" s="105">
        <v>738.76539600000001</v>
      </c>
      <c r="G35" s="105">
        <v>798.75567600000022</v>
      </c>
      <c r="H35" s="105">
        <v>862.66857000000005</v>
      </c>
      <c r="I35" s="105">
        <v>916.92134999999985</v>
      </c>
      <c r="J35" s="105">
        <v>957.6930960000002</v>
      </c>
      <c r="K35" s="105">
        <v>976.78739910000013</v>
      </c>
      <c r="L35" s="105">
        <v>902.12828999999988</v>
      </c>
      <c r="M35" s="105">
        <v>984.15770999999995</v>
      </c>
      <c r="N35" s="105">
        <v>1074.57051</v>
      </c>
      <c r="O35" s="267">
        <f t="shared" ref="O35" si="13">SUM(C35:N35)</f>
        <v>10530.7192971</v>
      </c>
      <c r="P35" s="95"/>
    </row>
    <row r="36" spans="1:16" ht="11.1" customHeight="1" x14ac:dyDescent="0.2">
      <c r="A36" s="69"/>
      <c r="B36" s="70" t="s">
        <v>173</v>
      </c>
      <c r="C36" s="105">
        <v>761.94273999999996</v>
      </c>
      <c r="D36" s="2">
        <v>820.77289999999994</v>
      </c>
      <c r="E36" s="105">
        <v>816.00720000000001</v>
      </c>
      <c r="F36" s="105">
        <v>912.19926510000005</v>
      </c>
      <c r="G36" s="105"/>
      <c r="H36" s="105"/>
      <c r="I36" s="105"/>
      <c r="J36" s="105"/>
      <c r="K36" s="105"/>
      <c r="L36" s="105"/>
      <c r="M36" s="105"/>
      <c r="N36" s="105"/>
      <c r="O36" s="267"/>
      <c r="P36" s="95"/>
    </row>
    <row r="37" spans="1:16" ht="11.1" customHeight="1" x14ac:dyDescent="0.2">
      <c r="A37" s="69" t="s">
        <v>10</v>
      </c>
      <c r="B37" s="70" t="s">
        <v>174</v>
      </c>
      <c r="C37" s="105">
        <v>1102.14111</v>
      </c>
      <c r="D37" s="105">
        <v>1118.9073599999999</v>
      </c>
      <c r="E37" s="105">
        <v>1033.2727500000001</v>
      </c>
      <c r="F37" s="105">
        <v>1106.2557899999999</v>
      </c>
      <c r="G37" s="105">
        <v>1159.60995</v>
      </c>
      <c r="H37" s="105">
        <v>1108.94553</v>
      </c>
      <c r="I37" s="105">
        <v>1174.38669</v>
      </c>
      <c r="J37" s="105">
        <v>1125.3807899999999</v>
      </c>
      <c r="K37" s="105">
        <v>1086.0164399999999</v>
      </c>
      <c r="L37" s="105">
        <v>1020.3702599999999</v>
      </c>
      <c r="M37" s="105">
        <v>1085.05152</v>
      </c>
      <c r="N37" s="105">
        <v>1184.6004600000001</v>
      </c>
      <c r="O37" s="267">
        <f t="shared" ref="O37" si="14">SUM(C37:N37)</f>
        <v>13304.938649999998</v>
      </c>
      <c r="P37" s="95"/>
    </row>
    <row r="38" spans="1:16" ht="11.1" customHeight="1" x14ac:dyDescent="0.2">
      <c r="A38" s="69"/>
      <c r="B38" s="70" t="s">
        <v>173</v>
      </c>
      <c r="C38" s="105">
        <v>1098.7062599999999</v>
      </c>
      <c r="D38" s="2">
        <v>1089.8751</v>
      </c>
      <c r="E38" s="105">
        <v>1026.6197999999999</v>
      </c>
      <c r="F38" s="105">
        <v>1093.6654199999998</v>
      </c>
      <c r="G38" s="105"/>
      <c r="H38" s="105"/>
      <c r="I38" s="105"/>
      <c r="J38" s="105"/>
      <c r="K38" s="105"/>
      <c r="L38" s="105"/>
      <c r="M38" s="105"/>
      <c r="N38" s="105"/>
      <c r="O38" s="267"/>
      <c r="P38" s="95"/>
    </row>
    <row r="39" spans="1:16" ht="11.1" customHeight="1" x14ac:dyDescent="0.2">
      <c r="A39" s="69" t="s">
        <v>62</v>
      </c>
      <c r="B39" s="70" t="s">
        <v>174</v>
      </c>
      <c r="C39" s="105">
        <v>146.15733000000003</v>
      </c>
      <c r="D39" s="105">
        <v>124.93164</v>
      </c>
      <c r="E39" s="105">
        <v>124.30077000000001</v>
      </c>
      <c r="F39" s="105">
        <v>126.26172</v>
      </c>
      <c r="G39" s="105">
        <v>128.89535999999998</v>
      </c>
      <c r="H39" s="105">
        <v>120.28095000000002</v>
      </c>
      <c r="I39" s="105">
        <v>131.02001999999999</v>
      </c>
      <c r="J39" s="105">
        <v>133.24719000000002</v>
      </c>
      <c r="K39" s="105">
        <v>130.77572999999998</v>
      </c>
      <c r="L39" s="105">
        <v>144.52329</v>
      </c>
      <c r="M39" s="105">
        <v>152.23449000000005</v>
      </c>
      <c r="N39" s="105">
        <v>147.98772</v>
      </c>
      <c r="O39" s="267">
        <f t="shared" ref="O39" si="15">SUM(C39:N39)</f>
        <v>1610.6162100000004</v>
      </c>
      <c r="P39" s="95"/>
    </row>
    <row r="40" spans="1:16" ht="11.1" customHeight="1" x14ac:dyDescent="0.2">
      <c r="A40" s="69"/>
      <c r="B40" s="70" t="s">
        <v>173</v>
      </c>
      <c r="C40" s="105">
        <v>123.47966999999998</v>
      </c>
      <c r="D40" s="2">
        <v>119.71944000000001</v>
      </c>
      <c r="E40" s="105">
        <v>127.28630999999999</v>
      </c>
      <c r="F40" s="105">
        <v>130.05824999999999</v>
      </c>
      <c r="G40" s="105"/>
      <c r="H40" s="105"/>
      <c r="I40" s="105"/>
      <c r="J40" s="105"/>
      <c r="K40" s="105"/>
      <c r="L40" s="105"/>
      <c r="M40" s="105"/>
      <c r="N40" s="105"/>
      <c r="O40" s="267"/>
      <c r="P40" s="95"/>
    </row>
    <row r="41" spans="1:16" ht="11.1" customHeight="1" x14ac:dyDescent="0.2">
      <c r="A41" s="69" t="s">
        <v>63</v>
      </c>
      <c r="B41" s="70" t="s">
        <v>174</v>
      </c>
      <c r="C41" s="105">
        <v>171.44999970000003</v>
      </c>
      <c r="D41" s="105">
        <v>174.53000699999998</v>
      </c>
      <c r="E41" s="105">
        <v>182.69996220000002</v>
      </c>
      <c r="F41" s="105">
        <v>172.38948600000001</v>
      </c>
      <c r="G41" s="105">
        <v>185.43989130000003</v>
      </c>
      <c r="H41" s="105">
        <v>182.84000310000002</v>
      </c>
      <c r="I41" s="105">
        <v>199.039995</v>
      </c>
      <c r="J41" s="105">
        <v>216.48200010000002</v>
      </c>
      <c r="K41" s="105">
        <v>227.81005889999997</v>
      </c>
      <c r="L41" s="105">
        <v>237.6189756</v>
      </c>
      <c r="M41" s="105">
        <v>163.54005269999999</v>
      </c>
      <c r="N41" s="105">
        <v>179.30999730000002</v>
      </c>
      <c r="O41" s="267">
        <f t="shared" ref="O41" si="16">SUM(C41:N41)</f>
        <v>2293.1504289000004</v>
      </c>
      <c r="P41" s="95"/>
    </row>
    <row r="42" spans="1:16" ht="11.1" customHeight="1" x14ac:dyDescent="0.2">
      <c r="A42" s="69"/>
      <c r="B42" s="70" t="s">
        <v>173</v>
      </c>
      <c r="C42" s="105">
        <v>147.46000260000002</v>
      </c>
      <c r="D42" s="2">
        <v>158.20000079999997</v>
      </c>
      <c r="E42" s="105">
        <v>214.61898540000004</v>
      </c>
      <c r="F42" s="105">
        <v>201.7301908</v>
      </c>
      <c r="G42" s="105"/>
      <c r="H42" s="105"/>
      <c r="I42" s="105"/>
      <c r="J42" s="105"/>
      <c r="K42" s="105"/>
      <c r="L42" s="105"/>
      <c r="M42" s="105"/>
      <c r="N42" s="105"/>
      <c r="O42" s="267"/>
      <c r="P42" s="95"/>
    </row>
    <row r="43" spans="1:16" ht="11.1" customHeight="1" x14ac:dyDescent="0.2">
      <c r="A43" s="69" t="s">
        <v>20</v>
      </c>
      <c r="B43" s="70" t="s">
        <v>174</v>
      </c>
      <c r="C43" s="105">
        <v>65.855292599999999</v>
      </c>
      <c r="D43" s="105">
        <v>57.856225999999999</v>
      </c>
      <c r="E43" s="105">
        <v>62.012344200000001</v>
      </c>
      <c r="F43" s="105">
        <v>50.585934314999996</v>
      </c>
      <c r="G43" s="105">
        <v>52.4202783</v>
      </c>
      <c r="H43" s="105">
        <v>57.4202783</v>
      </c>
      <c r="I43" s="105">
        <v>58.712260000000001</v>
      </c>
      <c r="J43" s="105">
        <v>58.120800000000003</v>
      </c>
      <c r="K43" s="105">
        <v>70.421260000000004</v>
      </c>
      <c r="L43" s="105">
        <v>71.514480000000006</v>
      </c>
      <c r="M43" s="105">
        <v>71.424480000000003</v>
      </c>
      <c r="N43" s="105">
        <v>75.334000000000003</v>
      </c>
      <c r="O43" s="267">
        <f t="shared" ref="O43" si="17">SUM(C43:N43)</f>
        <v>751.67763371499996</v>
      </c>
      <c r="P43" s="95"/>
    </row>
    <row r="44" spans="1:16" ht="11.1" customHeight="1" x14ac:dyDescent="0.2">
      <c r="A44" s="69"/>
      <c r="B44" s="70" t="s">
        <v>173</v>
      </c>
      <c r="C44" s="105">
        <v>70.112846000000005</v>
      </c>
      <c r="D44" s="2">
        <v>64.786240000000006</v>
      </c>
      <c r="E44" s="105">
        <v>61.784199999999998</v>
      </c>
      <c r="F44" s="105">
        <v>60.364699999999999</v>
      </c>
      <c r="G44" s="105"/>
      <c r="H44" s="105"/>
      <c r="I44" s="105"/>
      <c r="J44" s="105"/>
      <c r="K44" s="105"/>
      <c r="L44" s="105"/>
      <c r="M44" s="105"/>
      <c r="N44" s="105"/>
      <c r="O44" s="267"/>
      <c r="P44" s="95"/>
    </row>
    <row r="45" spans="1:16" ht="11.1" customHeight="1" x14ac:dyDescent="0.2">
      <c r="A45" s="69" t="s">
        <v>41</v>
      </c>
      <c r="B45" s="70" t="s">
        <v>174</v>
      </c>
      <c r="C45" s="105">
        <v>212.89809303434799</v>
      </c>
      <c r="D45" s="105">
        <v>218.97133400000001</v>
      </c>
      <c r="E45" s="105">
        <v>294.87521190000001</v>
      </c>
      <c r="F45" s="105">
        <v>335.10500400000001</v>
      </c>
      <c r="G45" s="105">
        <v>377.79846842814197</v>
      </c>
      <c r="H45" s="105">
        <v>418.26098450000001</v>
      </c>
      <c r="I45" s="105">
        <v>462.4320348</v>
      </c>
      <c r="J45" s="105">
        <v>372.48365440000003</v>
      </c>
      <c r="K45" s="105">
        <v>238.22225539999999</v>
      </c>
      <c r="L45" s="105">
        <v>233.7447233</v>
      </c>
      <c r="M45" s="105">
        <v>306.21120000000002</v>
      </c>
      <c r="N45" s="105">
        <v>409.33985030000002</v>
      </c>
      <c r="O45" s="267">
        <f t="shared" ref="O45" si="18">SUM(C45:N45)</f>
        <v>3880.3428140624897</v>
      </c>
      <c r="P45" s="95"/>
    </row>
    <row r="46" spans="1:16" ht="11.1" customHeight="1" x14ac:dyDescent="0.2">
      <c r="A46" s="69"/>
      <c r="B46" s="70" t="s">
        <v>173</v>
      </c>
      <c r="C46" s="105">
        <v>228.33985029999999</v>
      </c>
      <c r="D46" s="2">
        <v>227.20860250000001</v>
      </c>
      <c r="E46" s="105">
        <v>297.12189999999998</v>
      </c>
      <c r="F46" s="105">
        <v>336.45800000000003</v>
      </c>
      <c r="G46" s="105"/>
      <c r="H46" s="105"/>
      <c r="I46" s="105"/>
      <c r="J46" s="105"/>
      <c r="K46" s="105"/>
      <c r="L46" s="105"/>
      <c r="M46" s="105"/>
      <c r="N46" s="105"/>
      <c r="O46" s="267"/>
      <c r="P46" s="95"/>
    </row>
    <row r="47" spans="1:16" ht="11.1" customHeight="1" x14ac:dyDescent="0.2">
      <c r="A47" s="69" t="s">
        <v>30</v>
      </c>
      <c r="B47" s="70" t="s">
        <v>174</v>
      </c>
      <c r="C47" s="105">
        <v>540.38699999999994</v>
      </c>
      <c r="D47" s="105">
        <v>603.572</v>
      </c>
      <c r="E47" s="105">
        <v>618.40899999999999</v>
      </c>
      <c r="F47" s="105">
        <v>630.41715615755356</v>
      </c>
      <c r="G47" s="105">
        <v>645.38806675288731</v>
      </c>
      <c r="H47" s="105">
        <v>579.06899999999996</v>
      </c>
      <c r="I47" s="105">
        <v>600.80684408987997</v>
      </c>
      <c r="J47" s="105">
        <v>687.20510848592221</v>
      </c>
      <c r="K47" s="105">
        <v>665.64800000000002</v>
      </c>
      <c r="L47" s="105">
        <v>625.90375747583903</v>
      </c>
      <c r="M47" s="105">
        <v>689.42700000000002</v>
      </c>
      <c r="N47" s="105">
        <v>583.94500000000005</v>
      </c>
      <c r="O47" s="267">
        <f t="shared" ref="O47" si="19">SUM(C47:N47)</f>
        <v>7470.1779329620822</v>
      </c>
      <c r="P47" s="95"/>
    </row>
    <row r="48" spans="1:16" ht="11.1" customHeight="1" x14ac:dyDescent="0.2">
      <c r="A48" s="69"/>
      <c r="B48" s="70" t="s">
        <v>173</v>
      </c>
      <c r="C48" s="105">
        <v>551.89936276751098</v>
      </c>
      <c r="D48" s="2">
        <v>610.72500000000002</v>
      </c>
      <c r="E48" s="105">
        <v>625.04600000000005</v>
      </c>
      <c r="F48" s="105">
        <v>709.29924541331297</v>
      </c>
      <c r="G48" s="105"/>
      <c r="H48" s="105"/>
      <c r="I48" s="105"/>
      <c r="J48" s="105"/>
      <c r="K48" s="105"/>
      <c r="L48" s="105"/>
      <c r="M48" s="105"/>
      <c r="N48" s="105"/>
      <c r="O48" s="267"/>
      <c r="P48" s="95"/>
    </row>
    <row r="49" spans="1:16" ht="11.1" customHeight="1" x14ac:dyDescent="0.2">
      <c r="A49" s="69" t="s">
        <v>34</v>
      </c>
      <c r="B49" s="70" t="s">
        <v>174</v>
      </c>
      <c r="C49" s="105">
        <v>1317.0100000000002</v>
      </c>
      <c r="D49" s="105">
        <v>1577.95</v>
      </c>
      <c r="E49" s="105">
        <v>1696.0650000000003</v>
      </c>
      <c r="F49" s="105">
        <v>2313.13</v>
      </c>
      <c r="G49" s="105">
        <v>2478.5049999999997</v>
      </c>
      <c r="H49" s="105">
        <v>2509.9300000000003</v>
      </c>
      <c r="I49" s="105">
        <v>2208.9599999999996</v>
      </c>
      <c r="J49" s="105">
        <v>2076.79</v>
      </c>
      <c r="K49" s="105">
        <v>1926.1599999999999</v>
      </c>
      <c r="L49" s="105">
        <v>1672.0799999999997</v>
      </c>
      <c r="M49" s="105">
        <v>1641.4799999999996</v>
      </c>
      <c r="N49" s="105">
        <v>1495.3300000000002</v>
      </c>
      <c r="O49" s="267">
        <f t="shared" ref="O49" si="20">SUM(C49:N49)</f>
        <v>22913.39</v>
      </c>
      <c r="P49" s="95"/>
    </row>
    <row r="50" spans="1:16" ht="11.1" customHeight="1" x14ac:dyDescent="0.2">
      <c r="A50" s="69"/>
      <c r="B50" s="70" t="s">
        <v>173</v>
      </c>
      <c r="C50" s="105">
        <v>1491.6650000000002</v>
      </c>
      <c r="D50" s="2">
        <v>1638.7700000000002</v>
      </c>
      <c r="E50" s="105">
        <v>1745.84</v>
      </c>
      <c r="F50" s="105">
        <v>2321.7750000000001</v>
      </c>
      <c r="G50" s="105"/>
      <c r="H50" s="105"/>
      <c r="I50" s="105"/>
      <c r="J50" s="105"/>
      <c r="K50" s="105"/>
      <c r="L50" s="105"/>
      <c r="M50" s="105"/>
      <c r="N50" s="105"/>
      <c r="O50" s="267"/>
      <c r="P50" s="95"/>
    </row>
    <row r="51" spans="1:16" ht="11.1" customHeight="1" x14ac:dyDescent="0.2">
      <c r="A51" s="69" t="s">
        <v>35</v>
      </c>
      <c r="B51" s="70" t="s">
        <v>174</v>
      </c>
      <c r="C51" s="105">
        <v>501.66851560000003</v>
      </c>
      <c r="D51" s="105">
        <v>487.21449999999999</v>
      </c>
      <c r="E51" s="105">
        <v>498.40539999999999</v>
      </c>
      <c r="F51" s="105">
        <v>470.12243410000002</v>
      </c>
      <c r="G51" s="105">
        <v>437.10246000000001</v>
      </c>
      <c r="H51" s="105">
        <v>489.96444695075996</v>
      </c>
      <c r="I51" s="105">
        <v>469.41910108793996</v>
      </c>
      <c r="J51" s="105">
        <v>481.51508940000002</v>
      </c>
      <c r="K51" s="105">
        <v>524.1028</v>
      </c>
      <c r="L51" s="105">
        <v>444.12045999999998</v>
      </c>
      <c r="M51" s="105">
        <v>542.54240000000004</v>
      </c>
      <c r="N51" s="105">
        <v>545.43088650000004</v>
      </c>
      <c r="O51" s="267">
        <f t="shared" ref="O51" si="21">SUM(C51:N51)</f>
        <v>5891.6084936386997</v>
      </c>
      <c r="P51" s="95"/>
    </row>
    <row r="52" spans="1:16" ht="11.1" customHeight="1" x14ac:dyDescent="0.2">
      <c r="A52" s="69"/>
      <c r="B52" s="70" t="s">
        <v>173</v>
      </c>
      <c r="C52" s="105">
        <v>536.15599999999995</v>
      </c>
      <c r="D52" s="2">
        <v>498.21007333333199</v>
      </c>
      <c r="E52" s="105">
        <v>504.96535992578799</v>
      </c>
      <c r="F52" s="105">
        <v>504.96535992578799</v>
      </c>
      <c r="G52" s="105"/>
      <c r="H52" s="105"/>
      <c r="I52" s="105"/>
      <c r="J52" s="105"/>
      <c r="K52" s="105"/>
      <c r="L52" s="105"/>
      <c r="M52" s="105"/>
      <c r="N52" s="105"/>
      <c r="O52" s="267"/>
      <c r="P52" s="95"/>
    </row>
    <row r="53" spans="1:16" ht="11.1" customHeight="1" x14ac:dyDescent="0.2">
      <c r="A53" s="69" t="s">
        <v>21</v>
      </c>
      <c r="B53" s="70" t="s">
        <v>174</v>
      </c>
      <c r="C53" s="105">
        <v>74.327400000000011</v>
      </c>
      <c r="D53" s="105">
        <v>82.023810000000012</v>
      </c>
      <c r="E53" s="105">
        <v>83.808300000000003</v>
      </c>
      <c r="F53" s="105">
        <v>83.267700000000005</v>
      </c>
      <c r="G53" s="105">
        <v>84.813000000000002</v>
      </c>
      <c r="H53" s="105">
        <v>87.924509999999998</v>
      </c>
      <c r="I53" s="105">
        <v>90.448499999999996</v>
      </c>
      <c r="J53" s="105">
        <v>89.3673</v>
      </c>
      <c r="K53" s="105">
        <v>90.382199999999997</v>
      </c>
      <c r="L53" s="105">
        <v>88.173899999999989</v>
      </c>
      <c r="M53" s="105">
        <v>90.245000000000005</v>
      </c>
      <c r="N53" s="105">
        <v>95.049720000000008</v>
      </c>
      <c r="O53" s="267">
        <f t="shared" ref="O53" si="22">SUM(C53:N53)</f>
        <v>1039.8313400000002</v>
      </c>
      <c r="P53" s="95"/>
    </row>
    <row r="54" spans="1:16" ht="11.1" customHeight="1" x14ac:dyDescent="0.2">
      <c r="A54" s="69"/>
      <c r="B54" s="70" t="s">
        <v>173</v>
      </c>
      <c r="C54" s="105">
        <v>87.446799999999996</v>
      </c>
      <c r="D54" s="2">
        <v>83.089199999999991</v>
      </c>
      <c r="E54" s="105">
        <v>85.171020000000013</v>
      </c>
      <c r="F54" s="105">
        <v>83.777000000000001</v>
      </c>
      <c r="G54" s="105"/>
      <c r="H54" s="105"/>
      <c r="I54" s="105"/>
      <c r="J54" s="105"/>
      <c r="K54" s="105"/>
      <c r="L54" s="105"/>
      <c r="M54" s="105"/>
      <c r="N54" s="105"/>
      <c r="O54" s="267"/>
      <c r="P54" s="95"/>
    </row>
    <row r="55" spans="1:16" ht="11.1" customHeight="1" x14ac:dyDescent="0.2">
      <c r="A55" s="76" t="s">
        <v>29</v>
      </c>
      <c r="B55" s="70" t="s">
        <v>174</v>
      </c>
      <c r="C55" s="105">
        <v>39.3108</v>
      </c>
      <c r="D55" s="105">
        <v>40.65822</v>
      </c>
      <c r="E55" s="105">
        <v>37.882800000000003</v>
      </c>
      <c r="F55" s="105">
        <v>42.819599999999994</v>
      </c>
      <c r="G55" s="105">
        <v>43.584599999999995</v>
      </c>
      <c r="H55" s="105">
        <v>41.830199999999998</v>
      </c>
      <c r="I55" s="105">
        <v>38.775300000000001</v>
      </c>
      <c r="J55" s="105">
        <v>43.074599999999997</v>
      </c>
      <c r="K55" s="105">
        <v>47.858400000000003</v>
      </c>
      <c r="L55" s="105">
        <v>45.206400000000002</v>
      </c>
      <c r="M55" s="105">
        <v>45.2166</v>
      </c>
      <c r="N55" s="105">
        <v>42.875699999999995</v>
      </c>
      <c r="O55" s="267">
        <f t="shared" ref="O55" si="23">SUM(C55:N55)</f>
        <v>509.09321999999992</v>
      </c>
      <c r="P55" s="95"/>
    </row>
    <row r="56" spans="1:16" ht="11.1" customHeight="1" x14ac:dyDescent="0.2">
      <c r="A56" s="76"/>
      <c r="B56" s="70" t="s">
        <v>173</v>
      </c>
      <c r="C56" s="105">
        <v>38.805999999999997</v>
      </c>
      <c r="D56" s="2">
        <v>39.014800000000001</v>
      </c>
      <c r="E56" s="105">
        <v>36.646999999999998</v>
      </c>
      <c r="F56" s="105">
        <v>35.552099999999996</v>
      </c>
      <c r="G56" s="105"/>
      <c r="H56" s="105"/>
      <c r="I56" s="105"/>
      <c r="J56" s="105"/>
      <c r="K56" s="105"/>
      <c r="L56" s="105"/>
      <c r="M56" s="105"/>
      <c r="N56" s="105"/>
      <c r="O56" s="267"/>
      <c r="P56" s="95"/>
    </row>
    <row r="57" spans="1:16" ht="11.1" customHeight="1" x14ac:dyDescent="0.2">
      <c r="A57" s="69" t="s">
        <v>144</v>
      </c>
      <c r="B57" s="70" t="s">
        <v>174</v>
      </c>
      <c r="C57" s="105">
        <v>190.4375</v>
      </c>
      <c r="D57" s="105">
        <v>199.47</v>
      </c>
      <c r="E57" s="105">
        <v>230.54652999999999</v>
      </c>
      <c r="F57" s="105">
        <v>224.79750000000001</v>
      </c>
      <c r="G57" s="105">
        <v>195.8175</v>
      </c>
      <c r="H57" s="105">
        <v>180.39</v>
      </c>
      <c r="I57" s="105">
        <v>210.27</v>
      </c>
      <c r="J57" s="105">
        <v>250.87</v>
      </c>
      <c r="K57" s="105">
        <v>289.29500000000002</v>
      </c>
      <c r="L57" s="105">
        <v>268.34750000000003</v>
      </c>
      <c r="M57" s="105">
        <v>265.34100000000001</v>
      </c>
      <c r="N57" s="105">
        <v>312.2475</v>
      </c>
      <c r="O57" s="267">
        <f t="shared" ref="O57" si="24">SUM(C57:N57)</f>
        <v>2817.8300299999996</v>
      </c>
      <c r="P57" s="95"/>
    </row>
    <row r="58" spans="1:16" ht="11.1" customHeight="1" x14ac:dyDescent="0.2">
      <c r="A58" s="77"/>
      <c r="B58" s="78" t="s">
        <v>173</v>
      </c>
      <c r="C58" s="105">
        <v>207.47749999999999</v>
      </c>
      <c r="D58" s="106">
        <v>204.83750000000001</v>
      </c>
      <c r="E58" s="106">
        <v>215.22</v>
      </c>
      <c r="F58" s="106">
        <v>202.72499999999999</v>
      </c>
      <c r="G58" s="106"/>
      <c r="H58" s="106"/>
      <c r="I58" s="106"/>
      <c r="J58" s="106"/>
      <c r="K58" s="106"/>
      <c r="L58" s="106"/>
      <c r="M58" s="106"/>
      <c r="N58" s="106"/>
      <c r="O58" s="267"/>
      <c r="P58" s="95"/>
    </row>
    <row r="59" spans="1:16" ht="9" customHeight="1" x14ac:dyDescent="0.2">
      <c r="A59" s="4" t="s">
        <v>150</v>
      </c>
      <c r="B59" s="85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219" t="s">
        <v>171</v>
      </c>
      <c r="B60" s="88"/>
      <c r="C60" s="88"/>
      <c r="D60" s="88"/>
      <c r="E60" s="88"/>
      <c r="F60" s="88"/>
      <c r="G60" s="88"/>
      <c r="H60" s="88"/>
      <c r="I60" s="102"/>
      <c r="J60" s="102"/>
      <c r="K60" s="102"/>
      <c r="L60" s="102"/>
      <c r="M60" s="102"/>
      <c r="N60" s="102"/>
      <c r="O60" s="102"/>
      <c r="P60" s="102"/>
    </row>
    <row r="61" spans="1:16" ht="9" customHeight="1" x14ac:dyDescent="0.3">
      <c r="A61" s="160" t="s">
        <v>185</v>
      </c>
      <c r="B61" s="89"/>
      <c r="C61" s="88"/>
      <c r="D61" s="88"/>
      <c r="E61" s="88"/>
      <c r="F61" s="88"/>
      <c r="G61" s="88"/>
      <c r="H61" s="88"/>
      <c r="I61" s="102"/>
      <c r="J61" s="102"/>
      <c r="K61" s="102"/>
      <c r="L61" s="102"/>
      <c r="M61" s="102"/>
      <c r="N61" s="102"/>
      <c r="O61" s="102"/>
      <c r="P61" s="102"/>
    </row>
    <row r="62" spans="1:16" ht="9" customHeight="1" x14ac:dyDescent="0.3">
      <c r="A62" s="195" t="s">
        <v>186</v>
      </c>
      <c r="B62" s="91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9" customHeight="1" x14ac:dyDescent="0.3">
      <c r="A63" s="207"/>
      <c r="B63" s="92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</row>
    <row r="64" spans="1:16" ht="16.5" x14ac:dyDescent="0.3">
      <c r="A64" s="104"/>
      <c r="B64" s="92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  <row r="65" spans="1:16" ht="16.5" x14ac:dyDescent="0.3">
      <c r="A65" s="104"/>
      <c r="B65" s="92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</row>
    <row r="66" spans="1:16" ht="12.75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BZ14849:EGH17921 B66:C71 A1025:A2305 A2817:A4353 A4865:A6401 A6913:A8449 A8961:A10497 A11009:A12545 EGH12801 EGH4865:EGH6401 EGH8705 EGH4609 SD1025:DWL1025 A14849:A17921 EGH13057:EGH14593 DWL1281 EGH8961:EGH10497 C65" formulaRange="1"/>
    <ignoredError sqref="C60:C61 IH1793:IH14593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P66"/>
  <sheetViews>
    <sheetView showGridLines="0" topLeftCell="A40" zoomScaleNormal="100" workbookViewId="0">
      <selection activeCell="H73" sqref="H73:I74"/>
    </sheetView>
  </sheetViews>
  <sheetFormatPr baseColWidth="10" defaultColWidth="4.6640625" defaultRowHeight="12" customHeight="1" x14ac:dyDescent="0.2"/>
  <cols>
    <col min="1" max="1" width="7.33203125" style="31" customWidth="1"/>
    <col min="2" max="2" width="3.44140625" style="31" customWidth="1"/>
    <col min="3" max="14" width="4.6640625" style="31" customWidth="1"/>
    <col min="15" max="15" width="5.6640625" style="31" customWidth="1"/>
    <col min="16" max="16384" width="4.6640625" style="31"/>
  </cols>
  <sheetData>
    <row r="1" spans="1:16" ht="20.25" customHeight="1" x14ac:dyDescent="0.25">
      <c r="A1" s="29" t="s">
        <v>216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">
      <c r="A2" s="32" t="s">
        <v>38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61" t="s">
        <v>24</v>
      </c>
      <c r="B4" s="262" t="s">
        <v>56</v>
      </c>
      <c r="C4" s="262" t="s">
        <v>45</v>
      </c>
      <c r="D4" s="262" t="s">
        <v>46</v>
      </c>
      <c r="E4" s="263" t="s">
        <v>47</v>
      </c>
      <c r="F4" s="262" t="s">
        <v>48</v>
      </c>
      <c r="G4" s="262" t="s">
        <v>49</v>
      </c>
      <c r="H4" s="262" t="s">
        <v>50</v>
      </c>
      <c r="I4" s="262" t="s">
        <v>51</v>
      </c>
      <c r="J4" s="262" t="s">
        <v>52</v>
      </c>
      <c r="K4" s="262" t="s">
        <v>53</v>
      </c>
      <c r="L4" s="262" t="s">
        <v>54</v>
      </c>
      <c r="M4" s="262" t="s">
        <v>36</v>
      </c>
      <c r="N4" s="262" t="s">
        <v>37</v>
      </c>
      <c r="O4" s="264" t="s">
        <v>27</v>
      </c>
      <c r="P4" s="68"/>
    </row>
    <row r="5" spans="1:16" ht="12.95" customHeight="1" x14ac:dyDescent="0.2">
      <c r="A5" s="355" t="s">
        <v>25</v>
      </c>
      <c r="B5" s="265">
        <v>2024</v>
      </c>
      <c r="C5" s="266">
        <v>383.94363412555003</v>
      </c>
      <c r="D5" s="266">
        <v>390.06343862101704</v>
      </c>
      <c r="E5" s="266">
        <v>415.99585266666668</v>
      </c>
      <c r="F5" s="266">
        <v>423.27949965512266</v>
      </c>
      <c r="G5" s="266">
        <v>438.97931251323973</v>
      </c>
      <c r="H5" s="266">
        <v>454.08653425</v>
      </c>
      <c r="I5" s="266">
        <v>452.71225149697113</v>
      </c>
      <c r="J5" s="266">
        <v>428.14652057291818</v>
      </c>
      <c r="K5" s="266">
        <v>389.95810799999992</v>
      </c>
      <c r="L5" s="266">
        <v>373.78544804828363</v>
      </c>
      <c r="M5" s="266">
        <v>384.77718100000004</v>
      </c>
      <c r="N5" s="266">
        <v>416.21496800000006</v>
      </c>
      <c r="O5" s="267">
        <f>SUM(C5:N5)</f>
        <v>4951.9427489497693</v>
      </c>
      <c r="P5" s="30"/>
    </row>
    <row r="6" spans="1:16" ht="12.95" customHeight="1" x14ac:dyDescent="0.2">
      <c r="A6" s="356"/>
      <c r="B6" s="268" t="s">
        <v>190</v>
      </c>
      <c r="C6" s="269">
        <v>386.52187342643805</v>
      </c>
      <c r="D6" s="269">
        <v>392.29616439317692</v>
      </c>
      <c r="E6" s="269">
        <v>419.24138000000011</v>
      </c>
      <c r="F6" s="269">
        <v>424.24618596047964</v>
      </c>
      <c r="G6" s="269"/>
      <c r="H6" s="269"/>
      <c r="I6" s="269"/>
      <c r="J6" s="269"/>
      <c r="K6" s="269"/>
      <c r="L6" s="269"/>
      <c r="M6" s="269"/>
      <c r="N6" s="269"/>
      <c r="O6" s="270"/>
      <c r="P6" s="30"/>
    </row>
    <row r="7" spans="1:16" ht="11.1" customHeight="1" x14ac:dyDescent="0.2">
      <c r="A7" s="69" t="s">
        <v>3</v>
      </c>
      <c r="B7" s="70" t="s">
        <v>174</v>
      </c>
      <c r="C7" s="105">
        <v>5.7733999999999988</v>
      </c>
      <c r="D7" s="105">
        <v>5.5839999999999996</v>
      </c>
      <c r="E7" s="105">
        <v>4.2275999999999989</v>
      </c>
      <c r="F7" s="105">
        <v>3.4856000000000003</v>
      </c>
      <c r="G7" s="105">
        <v>4.5640000000000001</v>
      </c>
      <c r="H7" s="105">
        <v>5.0797999999999988</v>
      </c>
      <c r="I7" s="105">
        <v>5.5952000000000002</v>
      </c>
      <c r="J7" s="105">
        <v>5.4839999999999991</v>
      </c>
      <c r="K7" s="105">
        <v>5.7222</v>
      </c>
      <c r="L7" s="105">
        <v>5.5961999999999996</v>
      </c>
      <c r="M7" s="105">
        <v>6.156600000000001</v>
      </c>
      <c r="N7" s="105">
        <v>7.3015999999999996</v>
      </c>
      <c r="O7" s="267">
        <f>SUM(C7:N7)</f>
        <v>64.570199999999986</v>
      </c>
      <c r="P7" s="30"/>
    </row>
    <row r="8" spans="1:16" ht="11.1" customHeight="1" x14ac:dyDescent="0.2">
      <c r="A8" s="69"/>
      <c r="B8" s="70" t="s">
        <v>173</v>
      </c>
      <c r="C8" s="105">
        <v>6.3513999999999999</v>
      </c>
      <c r="D8" s="2">
        <v>5.8862000000000014</v>
      </c>
      <c r="E8" s="105">
        <v>4.4854000000000003</v>
      </c>
      <c r="F8" s="105">
        <v>4.3740000000000014</v>
      </c>
      <c r="G8" s="105"/>
      <c r="H8" s="105"/>
      <c r="I8" s="105"/>
      <c r="J8" s="105"/>
      <c r="K8" s="105"/>
      <c r="L8" s="105"/>
      <c r="M8" s="105"/>
      <c r="N8" s="105"/>
      <c r="O8" s="267"/>
      <c r="P8" s="30"/>
    </row>
    <row r="9" spans="1:16" ht="11.1" customHeight="1" x14ac:dyDescent="0.2">
      <c r="A9" s="69" t="s">
        <v>4</v>
      </c>
      <c r="B9" s="70" t="s">
        <v>174</v>
      </c>
      <c r="C9" s="105">
        <v>14.771426649999999</v>
      </c>
      <c r="D9" s="105">
        <v>15.2263503</v>
      </c>
      <c r="E9" s="105">
        <v>16.646599999999999</v>
      </c>
      <c r="F9" s="105">
        <v>18.423891595000001</v>
      </c>
      <c r="G9" s="105">
        <v>16.369499999999999</v>
      </c>
      <c r="H9" s="105">
        <v>17.102239999999998</v>
      </c>
      <c r="I9" s="105">
        <v>19.121137999999998</v>
      </c>
      <c r="J9" s="105">
        <v>18.981188277153556</v>
      </c>
      <c r="K9" s="105">
        <v>18.453600000000002</v>
      </c>
      <c r="L9" s="105">
        <v>19.1264</v>
      </c>
      <c r="M9" s="105">
        <v>19.621023000000001</v>
      </c>
      <c r="N9" s="105">
        <v>19.648299999999999</v>
      </c>
      <c r="O9" s="267">
        <f t="shared" ref="O9" si="0">SUM(C9:N9)</f>
        <v>213.49165782215354</v>
      </c>
      <c r="P9" s="30"/>
    </row>
    <row r="10" spans="1:16" ht="11.1" customHeight="1" x14ac:dyDescent="0.2">
      <c r="A10" s="69"/>
      <c r="B10" s="70" t="s">
        <v>173</v>
      </c>
      <c r="C10" s="105">
        <v>15.317527549999999</v>
      </c>
      <c r="D10" s="2">
        <v>15.3506</v>
      </c>
      <c r="E10" s="105">
        <v>16.966000000000001</v>
      </c>
      <c r="F10" s="105">
        <v>18.565000000000001</v>
      </c>
      <c r="G10" s="105"/>
      <c r="H10" s="105"/>
      <c r="I10" s="105"/>
      <c r="J10" s="105"/>
      <c r="K10" s="105"/>
      <c r="L10" s="105"/>
      <c r="M10" s="105"/>
      <c r="N10" s="105"/>
      <c r="O10" s="267"/>
      <c r="P10" s="30"/>
    </row>
    <row r="11" spans="1:16" ht="11.1" customHeight="1" x14ac:dyDescent="0.2">
      <c r="A11" s="73" t="s">
        <v>32</v>
      </c>
      <c r="B11" s="70" t="s">
        <v>174</v>
      </c>
      <c r="C11" s="105">
        <v>15.007</v>
      </c>
      <c r="D11" s="105">
        <v>15.466999999999999</v>
      </c>
      <c r="E11" s="105">
        <v>15.968</v>
      </c>
      <c r="F11" s="105">
        <v>15.215</v>
      </c>
      <c r="G11" s="105">
        <v>14.1448</v>
      </c>
      <c r="H11" s="105">
        <v>14.489000000000001</v>
      </c>
      <c r="I11" s="105">
        <v>14.717000000000001</v>
      </c>
      <c r="J11" s="105">
        <v>13.613</v>
      </c>
      <c r="K11" s="105">
        <v>13.077999999999999</v>
      </c>
      <c r="L11" s="105">
        <v>12.8308</v>
      </c>
      <c r="M11" s="105">
        <v>12.492599999999999</v>
      </c>
      <c r="N11" s="105">
        <v>11.878</v>
      </c>
      <c r="O11" s="267">
        <f t="shared" ref="O11" si="1">SUM(C11:N11)</f>
        <v>168.90020000000004</v>
      </c>
      <c r="P11" s="30"/>
    </row>
    <row r="12" spans="1:16" ht="11.1" customHeight="1" x14ac:dyDescent="0.2">
      <c r="A12" s="73"/>
      <c r="B12" s="70" t="s">
        <v>173</v>
      </c>
      <c r="C12" s="105">
        <v>14.704499999999999</v>
      </c>
      <c r="D12" s="2">
        <v>15.1172</v>
      </c>
      <c r="E12" s="105">
        <v>15.512</v>
      </c>
      <c r="F12" s="105">
        <v>14.6874</v>
      </c>
      <c r="G12" s="105"/>
      <c r="H12" s="105"/>
      <c r="I12" s="105"/>
      <c r="J12" s="105"/>
      <c r="K12" s="105"/>
      <c r="L12" s="105"/>
      <c r="M12" s="105"/>
      <c r="N12" s="105"/>
      <c r="O12" s="267"/>
      <c r="P12" s="30"/>
    </row>
    <row r="13" spans="1:16" ht="11.1" customHeight="1" x14ac:dyDescent="0.2">
      <c r="A13" s="69" t="s">
        <v>19</v>
      </c>
      <c r="B13" s="70" t="s">
        <v>174</v>
      </c>
      <c r="C13" s="105">
        <v>10.043099999999999</v>
      </c>
      <c r="D13" s="105">
        <v>9.8388999999999989</v>
      </c>
      <c r="E13" s="105">
        <v>9.006000000000002</v>
      </c>
      <c r="F13" s="105">
        <v>8.0628000000000011</v>
      </c>
      <c r="G13" s="105">
        <v>7.980900000000001</v>
      </c>
      <c r="H13" s="105">
        <v>7.7713000000000001</v>
      </c>
      <c r="I13" s="105">
        <v>7.7341000000000006</v>
      </c>
      <c r="J13" s="105">
        <v>7.6472000000000007</v>
      </c>
      <c r="K13" s="105">
        <v>7.3541999999999996</v>
      </c>
      <c r="L13" s="105">
        <v>7.1398999999999999</v>
      </c>
      <c r="M13" s="105">
        <v>6.8232999999999997</v>
      </c>
      <c r="N13" s="105">
        <v>7.1810999999999998</v>
      </c>
      <c r="O13" s="267">
        <f t="shared" ref="O13" si="2">SUM(C13:N13)</f>
        <v>96.582800000000006</v>
      </c>
      <c r="P13" s="30"/>
    </row>
    <row r="14" spans="1:16" ht="11.1" customHeight="1" x14ac:dyDescent="0.2">
      <c r="A14" s="69"/>
      <c r="B14" s="70" t="s">
        <v>173</v>
      </c>
      <c r="C14" s="105">
        <v>9.7579999999999991</v>
      </c>
      <c r="D14" s="2">
        <v>8.9021000000000008</v>
      </c>
      <c r="E14" s="105">
        <v>8.3670000000000009</v>
      </c>
      <c r="F14" s="105">
        <v>7.3954000000000004</v>
      </c>
      <c r="G14" s="105"/>
      <c r="H14" s="105"/>
      <c r="I14" s="105"/>
      <c r="J14" s="105"/>
      <c r="K14" s="105"/>
      <c r="L14" s="105"/>
      <c r="M14" s="105"/>
      <c r="N14" s="105"/>
      <c r="O14" s="267"/>
      <c r="P14" s="30"/>
    </row>
    <row r="15" spans="1:16" ht="11.1" customHeight="1" x14ac:dyDescent="0.2">
      <c r="A15" s="69" t="s">
        <v>141</v>
      </c>
      <c r="B15" s="70" t="s">
        <v>174</v>
      </c>
      <c r="C15" s="105">
        <v>21.646999999999998</v>
      </c>
      <c r="D15" s="105">
        <v>19.672000000000001</v>
      </c>
      <c r="E15" s="105">
        <v>25.408999999999999</v>
      </c>
      <c r="F15" s="105">
        <v>26.847000000000001</v>
      </c>
      <c r="G15" s="105">
        <v>30.617999999999999</v>
      </c>
      <c r="H15" s="105">
        <v>27.172999999999998</v>
      </c>
      <c r="I15" s="105">
        <v>28.384</v>
      </c>
      <c r="J15" s="105">
        <v>25.738</v>
      </c>
      <c r="K15" s="105">
        <v>21.861000000000001</v>
      </c>
      <c r="L15" s="105">
        <v>19.308</v>
      </c>
      <c r="M15" s="105">
        <v>21.335999999999999</v>
      </c>
      <c r="N15" s="105">
        <v>25.408000000000001</v>
      </c>
      <c r="O15" s="267">
        <f t="shared" ref="O15" si="3">SUM(C15:N15)</f>
        <v>293.40100000000001</v>
      </c>
      <c r="P15" s="30"/>
    </row>
    <row r="16" spans="1:16" ht="11.1" customHeight="1" x14ac:dyDescent="0.2">
      <c r="A16" s="69"/>
      <c r="B16" s="70" t="s">
        <v>173</v>
      </c>
      <c r="C16" s="105">
        <v>20.806000000000001</v>
      </c>
      <c r="D16" s="2">
        <v>19.0428</v>
      </c>
      <c r="E16" s="105">
        <v>24.646999999999998</v>
      </c>
      <c r="F16" s="105">
        <v>25.847000000000001</v>
      </c>
      <c r="G16" s="105"/>
      <c r="H16" s="105"/>
      <c r="I16" s="105"/>
      <c r="J16" s="105"/>
      <c r="K16" s="105"/>
      <c r="L16" s="105"/>
      <c r="M16" s="105"/>
      <c r="N16" s="105"/>
      <c r="O16" s="267"/>
      <c r="P16" s="30"/>
    </row>
    <row r="17" spans="1:16" ht="11.1" customHeight="1" x14ac:dyDescent="0.2">
      <c r="A17" s="73" t="s">
        <v>0</v>
      </c>
      <c r="B17" s="70" t="s">
        <v>174</v>
      </c>
      <c r="C17" s="105">
        <v>19.384</v>
      </c>
      <c r="D17" s="105">
        <v>19.625600000000002</v>
      </c>
      <c r="E17" s="105">
        <v>18.262</v>
      </c>
      <c r="F17" s="105">
        <v>17.074089999999998</v>
      </c>
      <c r="G17" s="105">
        <v>20.030099999999997</v>
      </c>
      <c r="H17" s="105">
        <v>21.129000000000001</v>
      </c>
      <c r="I17" s="105">
        <v>23.022999999999996</v>
      </c>
      <c r="J17" s="105">
        <v>17.725999999999999</v>
      </c>
      <c r="K17" s="105">
        <v>18.052</v>
      </c>
      <c r="L17" s="105">
        <v>18.192999999999998</v>
      </c>
      <c r="M17" s="105">
        <v>19.4772</v>
      </c>
      <c r="N17" s="105">
        <v>20.65</v>
      </c>
      <c r="O17" s="267">
        <f t="shared" ref="O17" si="4">SUM(C17:N17)</f>
        <v>232.62599</v>
      </c>
      <c r="P17" s="30"/>
    </row>
    <row r="18" spans="1:16" ht="11.1" customHeight="1" x14ac:dyDescent="0.2">
      <c r="A18" s="73"/>
      <c r="B18" s="70" t="s">
        <v>173</v>
      </c>
      <c r="C18" s="105">
        <v>18.939</v>
      </c>
      <c r="D18" s="2">
        <v>19.318999999999999</v>
      </c>
      <c r="E18" s="105">
        <v>17.759599999999999</v>
      </c>
      <c r="F18" s="105">
        <v>16.736499999999999</v>
      </c>
      <c r="G18" s="105"/>
      <c r="H18" s="105"/>
      <c r="I18" s="105"/>
      <c r="J18" s="105"/>
      <c r="K18" s="105"/>
      <c r="L18" s="105"/>
      <c r="M18" s="105"/>
      <c r="N18" s="105"/>
      <c r="O18" s="267"/>
      <c r="P18" s="30"/>
    </row>
    <row r="19" spans="1:16" ht="11.1" customHeight="1" x14ac:dyDescent="0.2">
      <c r="A19" s="74" t="s">
        <v>15</v>
      </c>
      <c r="B19" s="70" t="s">
        <v>174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67">
        <f t="shared" ref="O19" si="5">SUM(C19:N19)</f>
        <v>0</v>
      </c>
      <c r="P19" s="30"/>
    </row>
    <row r="20" spans="1:16" ht="11.1" customHeight="1" x14ac:dyDescent="0.2">
      <c r="A20" s="73"/>
      <c r="B20" s="70" t="s">
        <v>173</v>
      </c>
      <c r="C20" s="105">
        <v>0</v>
      </c>
      <c r="D20" s="105">
        <v>0</v>
      </c>
      <c r="E20" s="105">
        <v>0</v>
      </c>
      <c r="F20" s="105">
        <v>0</v>
      </c>
      <c r="G20" s="105"/>
      <c r="H20" s="105"/>
      <c r="I20" s="105"/>
      <c r="J20" s="105"/>
      <c r="K20" s="105"/>
      <c r="L20" s="105"/>
      <c r="M20" s="105"/>
      <c r="N20" s="105"/>
      <c r="O20" s="267"/>
      <c r="P20" s="30"/>
    </row>
    <row r="21" spans="1:16" ht="11.1" customHeight="1" x14ac:dyDescent="0.2">
      <c r="A21" s="69" t="s">
        <v>33</v>
      </c>
      <c r="B21" s="70" t="s">
        <v>174</v>
      </c>
      <c r="C21" s="105">
        <v>4.5670000000000002</v>
      </c>
      <c r="D21" s="105">
        <v>4.5629999999999997</v>
      </c>
      <c r="E21" s="105">
        <v>4.5279999999999996</v>
      </c>
      <c r="F21" s="105">
        <v>4.5507999999999997</v>
      </c>
      <c r="G21" s="105">
        <v>4.5477999999999996</v>
      </c>
      <c r="H21" s="105">
        <v>4.5410000000000004</v>
      </c>
      <c r="I21" s="105">
        <v>4.5430000000000001</v>
      </c>
      <c r="J21" s="105">
        <v>4.5570000000000004</v>
      </c>
      <c r="K21" s="105">
        <v>4.5469999999999997</v>
      </c>
      <c r="L21" s="105">
        <v>4.4987000000000004</v>
      </c>
      <c r="M21" s="105">
        <v>4.4337999999999997</v>
      </c>
      <c r="N21" s="105">
        <v>4.3970000000000002</v>
      </c>
      <c r="O21" s="267">
        <f t="shared" ref="O21" si="6">SUM(C21:N21)</f>
        <v>54.27409999999999</v>
      </c>
      <c r="P21" s="30"/>
    </row>
    <row r="22" spans="1:16" ht="11.1" customHeight="1" x14ac:dyDescent="0.2">
      <c r="A22" s="69"/>
      <c r="B22" s="70" t="s">
        <v>173</v>
      </c>
      <c r="C22" s="105">
        <v>4.6040000000000001</v>
      </c>
      <c r="D22" s="2">
        <v>4.6180000000000003</v>
      </c>
      <c r="E22" s="105">
        <v>4.5627000000000004</v>
      </c>
      <c r="F22" s="105">
        <v>4.5873999999999997</v>
      </c>
      <c r="G22" s="105"/>
      <c r="H22" s="105"/>
      <c r="I22" s="105"/>
      <c r="J22" s="105"/>
      <c r="K22" s="105"/>
      <c r="L22" s="105"/>
      <c r="M22" s="105"/>
      <c r="N22" s="105"/>
      <c r="O22" s="267"/>
      <c r="P22" s="30"/>
    </row>
    <row r="23" spans="1:16" ht="11.1" customHeight="1" x14ac:dyDescent="0.2">
      <c r="A23" s="69" t="s">
        <v>18</v>
      </c>
      <c r="B23" s="70" t="s">
        <v>174</v>
      </c>
      <c r="C23" s="105">
        <v>19.648</v>
      </c>
      <c r="D23" s="105">
        <v>18.014199999999999</v>
      </c>
      <c r="E23" s="105">
        <v>21.847000000000001</v>
      </c>
      <c r="F23" s="105">
        <v>24.478000000000002</v>
      </c>
      <c r="G23" s="105">
        <v>25.0458</v>
      </c>
      <c r="H23" s="105">
        <v>26.129000000000001</v>
      </c>
      <c r="I23" s="105">
        <v>21.509</v>
      </c>
      <c r="J23" s="105">
        <v>22.047000000000001</v>
      </c>
      <c r="K23" s="105">
        <v>21.808</v>
      </c>
      <c r="L23" s="105">
        <v>23.341000000000001</v>
      </c>
      <c r="M23" s="105">
        <v>23.446999999999999</v>
      </c>
      <c r="N23" s="105">
        <v>23.172000000000001</v>
      </c>
      <c r="O23" s="267">
        <f t="shared" ref="O23" si="7">SUM(C23:N23)</f>
        <v>270.48599999999999</v>
      </c>
      <c r="P23" s="30"/>
    </row>
    <row r="24" spans="1:16" ht="11.1" customHeight="1" x14ac:dyDescent="0.2">
      <c r="A24" s="69"/>
      <c r="B24" s="70" t="s">
        <v>173</v>
      </c>
      <c r="C24" s="105">
        <v>19.827999999999999</v>
      </c>
      <c r="D24" s="2">
        <v>18.497</v>
      </c>
      <c r="E24" s="105">
        <v>21.349</v>
      </c>
      <c r="F24" s="105">
        <v>24.347000000000001</v>
      </c>
      <c r="G24" s="105"/>
      <c r="H24" s="105"/>
      <c r="I24" s="105"/>
      <c r="J24" s="105"/>
      <c r="K24" s="105"/>
      <c r="L24" s="105"/>
      <c r="M24" s="105"/>
      <c r="N24" s="105"/>
      <c r="O24" s="267"/>
      <c r="P24" s="30"/>
    </row>
    <row r="25" spans="1:16" ht="11.1" customHeight="1" x14ac:dyDescent="0.2">
      <c r="A25" s="69" t="s">
        <v>40</v>
      </c>
      <c r="B25" s="70" t="s">
        <v>174</v>
      </c>
      <c r="C25" s="105">
        <v>18.885999999999999</v>
      </c>
      <c r="D25" s="105">
        <v>19.2896</v>
      </c>
      <c r="E25" s="105">
        <v>20.636399999999998</v>
      </c>
      <c r="F25" s="105">
        <v>19.848400000000002</v>
      </c>
      <c r="G25" s="105">
        <v>21.148800000000001</v>
      </c>
      <c r="H25" s="105">
        <v>22.179120000000001</v>
      </c>
      <c r="I25" s="105">
        <v>22.8628</v>
      </c>
      <c r="J25" s="105">
        <v>21.8628</v>
      </c>
      <c r="K25" s="105">
        <v>20.896000000000004</v>
      </c>
      <c r="L25" s="105">
        <v>24.285599999999999</v>
      </c>
      <c r="M25" s="105">
        <v>23.782</v>
      </c>
      <c r="N25" s="105">
        <v>24.577600000000004</v>
      </c>
      <c r="O25" s="267">
        <f t="shared" ref="O25" si="8">SUM(C25:N25)</f>
        <v>260.25512000000003</v>
      </c>
      <c r="P25" s="30"/>
    </row>
    <row r="26" spans="1:16" ht="11.1" customHeight="1" x14ac:dyDescent="0.2">
      <c r="A26" s="69"/>
      <c r="B26" s="70" t="s">
        <v>173</v>
      </c>
      <c r="C26" s="105">
        <v>17.5428</v>
      </c>
      <c r="D26" s="2">
        <v>20.289600000000007</v>
      </c>
      <c r="E26" s="105">
        <v>23.443800000000007</v>
      </c>
      <c r="F26" s="105">
        <v>21.129600000000003</v>
      </c>
      <c r="G26" s="105"/>
      <c r="H26" s="105"/>
      <c r="I26" s="105"/>
      <c r="J26" s="105"/>
      <c r="K26" s="105"/>
      <c r="L26" s="105"/>
      <c r="M26" s="105"/>
      <c r="N26" s="105"/>
      <c r="O26" s="267"/>
      <c r="P26" s="30"/>
    </row>
    <row r="27" spans="1:16" ht="11.1" customHeight="1" x14ac:dyDescent="0.2">
      <c r="A27" s="69" t="s">
        <v>39</v>
      </c>
      <c r="B27" s="70" t="s">
        <v>174</v>
      </c>
      <c r="C27" s="105">
        <v>21.867999999999999</v>
      </c>
      <c r="D27" s="105">
        <v>25.619720000000001</v>
      </c>
      <c r="E27" s="105">
        <v>24.289000000000001</v>
      </c>
      <c r="F27" s="105">
        <v>25.047000000000001</v>
      </c>
      <c r="G27" s="105">
        <v>24.559000000000001</v>
      </c>
      <c r="H27" s="105">
        <v>23.907</v>
      </c>
      <c r="I27" s="105">
        <v>25.0367</v>
      </c>
      <c r="J27" s="105">
        <v>25.260400000000001</v>
      </c>
      <c r="K27" s="105">
        <v>25.088100000000001</v>
      </c>
      <c r="L27" s="105">
        <v>25.545999999999999</v>
      </c>
      <c r="M27" s="105">
        <v>23.250699999999998</v>
      </c>
      <c r="N27" s="105">
        <v>29.673999999999999</v>
      </c>
      <c r="O27" s="267">
        <f t="shared" ref="O27" si="9">SUM(C27:N27)</f>
        <v>299.14561999999995</v>
      </c>
      <c r="P27" s="30"/>
    </row>
    <row r="28" spans="1:16" ht="11.1" customHeight="1" x14ac:dyDescent="0.2">
      <c r="A28" s="69"/>
      <c r="B28" s="70" t="s">
        <v>173</v>
      </c>
      <c r="C28" s="105">
        <v>20.8644</v>
      </c>
      <c r="D28" s="2">
        <v>26.106000000000002</v>
      </c>
      <c r="E28" s="105">
        <v>24.706700000000001</v>
      </c>
      <c r="F28" s="105">
        <v>25.477517645270201</v>
      </c>
      <c r="G28" s="105"/>
      <c r="H28" s="105"/>
      <c r="I28" s="105"/>
      <c r="J28" s="105"/>
      <c r="K28" s="105"/>
      <c r="L28" s="105"/>
      <c r="M28" s="105"/>
      <c r="N28" s="105"/>
      <c r="O28" s="267"/>
      <c r="P28" s="30"/>
    </row>
    <row r="29" spans="1:16" ht="11.1" customHeight="1" x14ac:dyDescent="0.2">
      <c r="A29" s="69" t="s">
        <v>17</v>
      </c>
      <c r="B29" s="70" t="s">
        <v>174</v>
      </c>
      <c r="C29" s="105">
        <v>3.5727999999999995</v>
      </c>
      <c r="D29" s="105">
        <v>3.3488000000000007</v>
      </c>
      <c r="E29" s="105">
        <v>3.5815999999999999</v>
      </c>
      <c r="F29" s="105">
        <v>3.7012000000000009</v>
      </c>
      <c r="G29" s="105">
        <v>3.6891999999999983</v>
      </c>
      <c r="H29" s="105">
        <v>3.4896000000000011</v>
      </c>
      <c r="I29" s="105">
        <v>3.7303999999999995</v>
      </c>
      <c r="J29" s="105">
        <v>3.6599999999999997</v>
      </c>
      <c r="K29" s="105">
        <v>3.45</v>
      </c>
      <c r="L29" s="105">
        <v>3.7259999999999991</v>
      </c>
      <c r="M29" s="105">
        <v>3.5819999999999994</v>
      </c>
      <c r="N29" s="105">
        <v>3.9580000000000006</v>
      </c>
      <c r="O29" s="267">
        <f t="shared" ref="O29" si="10">SUM(C29:N29)</f>
        <v>43.489600000000003</v>
      </c>
      <c r="P29" s="30"/>
    </row>
    <row r="30" spans="1:16" ht="11.1" customHeight="1" x14ac:dyDescent="0.2">
      <c r="A30" s="69"/>
      <c r="B30" s="70" t="s">
        <v>173</v>
      </c>
      <c r="C30" s="105">
        <v>3.7040000000000002</v>
      </c>
      <c r="D30" s="2">
        <v>3.5931999999999995</v>
      </c>
      <c r="E30" s="105">
        <v>3.879999999999999</v>
      </c>
      <c r="F30" s="105">
        <v>3.4781</v>
      </c>
      <c r="G30" s="105"/>
      <c r="H30" s="105"/>
      <c r="I30" s="105"/>
      <c r="J30" s="105"/>
      <c r="K30" s="105"/>
      <c r="L30" s="105"/>
      <c r="M30" s="105"/>
      <c r="N30" s="105"/>
      <c r="O30" s="267"/>
      <c r="P30" s="30"/>
    </row>
    <row r="31" spans="1:16" ht="11.1" customHeight="1" x14ac:dyDescent="0.2">
      <c r="A31" s="69" t="s">
        <v>31</v>
      </c>
      <c r="B31" s="70" t="s">
        <v>174</v>
      </c>
      <c r="C31" s="105">
        <v>36.885752000000004</v>
      </c>
      <c r="D31" s="105">
        <v>39.540708000000009</v>
      </c>
      <c r="E31" s="105">
        <v>43.452335999999995</v>
      </c>
      <c r="F31" s="105">
        <v>38.210816000000008</v>
      </c>
      <c r="G31" s="105">
        <v>37.864436000000012</v>
      </c>
      <c r="H31" s="105">
        <v>40.929203999999999</v>
      </c>
      <c r="I31" s="105">
        <v>39.232264000000001</v>
      </c>
      <c r="J31" s="105">
        <v>39.649168000000003</v>
      </c>
      <c r="K31" s="105">
        <v>39.033527999999997</v>
      </c>
      <c r="L31" s="105">
        <v>37.099091999999999</v>
      </c>
      <c r="M31" s="105">
        <v>39.845628000000005</v>
      </c>
      <c r="N31" s="105">
        <v>38.721587999999997</v>
      </c>
      <c r="O31" s="267">
        <f t="shared" ref="O31" si="11">SUM(C31:N31)</f>
        <v>470.46452000000011</v>
      </c>
      <c r="P31" s="30"/>
    </row>
    <row r="32" spans="1:16" ht="11.1" customHeight="1" x14ac:dyDescent="0.2">
      <c r="A32" s="69"/>
      <c r="B32" s="70" t="s">
        <v>173</v>
      </c>
      <c r="C32" s="105">
        <v>38.369368000000001</v>
      </c>
      <c r="D32" s="2">
        <v>40.887800000000006</v>
      </c>
      <c r="E32" s="105">
        <v>44.992840000000001</v>
      </c>
      <c r="F32" s="105">
        <v>39.56549379893962</v>
      </c>
      <c r="G32" s="105"/>
      <c r="H32" s="105"/>
      <c r="I32" s="105"/>
      <c r="J32" s="105"/>
      <c r="K32" s="105"/>
      <c r="L32" s="105"/>
      <c r="M32" s="105"/>
      <c r="N32" s="105"/>
      <c r="O32" s="267"/>
      <c r="P32" s="30"/>
    </row>
    <row r="33" spans="1:16" ht="11.1" customHeight="1" x14ac:dyDescent="0.2">
      <c r="A33" s="69" t="s">
        <v>98</v>
      </c>
      <c r="B33" s="70" t="s">
        <v>174</v>
      </c>
      <c r="C33" s="105">
        <v>20.742999999999999</v>
      </c>
      <c r="D33" s="105">
        <v>19.375</v>
      </c>
      <c r="E33" s="105">
        <v>17.878900000000002</v>
      </c>
      <c r="F33" s="105">
        <v>17.341999999999999</v>
      </c>
      <c r="G33" s="105">
        <v>21.006399999999999</v>
      </c>
      <c r="H33" s="105">
        <v>21.867999999999999</v>
      </c>
      <c r="I33" s="105">
        <v>23.401499999999999</v>
      </c>
      <c r="J33" s="105">
        <v>20.884</v>
      </c>
      <c r="K33" s="105">
        <v>24.043600000000001</v>
      </c>
      <c r="L33" s="105">
        <v>25.738</v>
      </c>
      <c r="M33" s="105">
        <v>24.506</v>
      </c>
      <c r="N33" s="105">
        <v>30.376999999999999</v>
      </c>
      <c r="O33" s="267">
        <f t="shared" ref="O33" si="12">SUM(C33:N33)</f>
        <v>267.16340000000002</v>
      </c>
      <c r="P33" s="30"/>
    </row>
    <row r="34" spans="1:16" ht="11.1" customHeight="1" x14ac:dyDescent="0.2">
      <c r="A34" s="69"/>
      <c r="B34" s="70" t="s">
        <v>173</v>
      </c>
      <c r="C34" s="105">
        <v>21.117999999999999</v>
      </c>
      <c r="D34" s="2">
        <v>19.561</v>
      </c>
      <c r="E34" s="105">
        <v>18.046099999999999</v>
      </c>
      <c r="F34" s="105">
        <v>17.448</v>
      </c>
      <c r="G34" s="105"/>
      <c r="H34" s="105"/>
      <c r="I34" s="105"/>
      <c r="J34" s="105"/>
      <c r="K34" s="105"/>
      <c r="L34" s="105"/>
      <c r="M34" s="105"/>
      <c r="N34" s="105"/>
      <c r="O34" s="267"/>
      <c r="P34" s="30"/>
    </row>
    <row r="35" spans="1:16" ht="11.1" customHeight="1" x14ac:dyDescent="0.2">
      <c r="A35" s="69" t="s">
        <v>16</v>
      </c>
      <c r="B35" s="70" t="s">
        <v>174</v>
      </c>
      <c r="C35" s="105">
        <v>32.0184</v>
      </c>
      <c r="D35" s="105">
        <v>29.31756</v>
      </c>
      <c r="E35" s="105">
        <v>26.213000000000001</v>
      </c>
      <c r="F35" s="105">
        <v>31.891040000000004</v>
      </c>
      <c r="G35" s="105">
        <v>32.420520000000003</v>
      </c>
      <c r="H35" s="105">
        <v>36.40692</v>
      </c>
      <c r="I35" s="105">
        <v>35.698560000000001</v>
      </c>
      <c r="J35" s="105">
        <v>32.926439999999999</v>
      </c>
      <c r="K35" s="105">
        <v>32.610939999999999</v>
      </c>
      <c r="L35" s="105">
        <v>31.790599999999998</v>
      </c>
      <c r="M35" s="105">
        <v>32.748600000000003</v>
      </c>
      <c r="N35" s="105">
        <v>33.171319999999994</v>
      </c>
      <c r="O35" s="267">
        <f t="shared" ref="O35" si="13">SUM(C35:N35)</f>
        <v>387.21389999999997</v>
      </c>
      <c r="P35" s="30"/>
    </row>
    <row r="36" spans="1:16" ht="11.1" customHeight="1" x14ac:dyDescent="0.2">
      <c r="A36" s="69"/>
      <c r="B36" s="70" t="s">
        <v>173</v>
      </c>
      <c r="C36" s="105">
        <v>33.356200000000001</v>
      </c>
      <c r="D36" s="2">
        <v>28.755599999999998</v>
      </c>
      <c r="E36" s="105">
        <v>25.016999999999999</v>
      </c>
      <c r="F36" s="105">
        <v>32.439810000000001</v>
      </c>
      <c r="G36" s="105"/>
      <c r="H36" s="105"/>
      <c r="I36" s="105"/>
      <c r="J36" s="105"/>
      <c r="K36" s="105"/>
      <c r="L36" s="105"/>
      <c r="M36" s="105"/>
      <c r="N36" s="105"/>
      <c r="O36" s="267"/>
      <c r="P36" s="30"/>
    </row>
    <row r="37" spans="1:16" ht="11.1" customHeight="1" x14ac:dyDescent="0.2">
      <c r="A37" s="69" t="s">
        <v>10</v>
      </c>
      <c r="B37" s="70" t="s">
        <v>174</v>
      </c>
      <c r="C37" s="105">
        <v>7.0162800000000001</v>
      </c>
      <c r="D37" s="105">
        <v>7.3949199999999999</v>
      </c>
      <c r="E37" s="105">
        <v>7.0756399999999999</v>
      </c>
      <c r="F37" s="105">
        <v>7.2930399999999995</v>
      </c>
      <c r="G37" s="105">
        <v>7.4988400000000004</v>
      </c>
      <c r="H37" s="105">
        <v>6.6998000000000006</v>
      </c>
      <c r="I37" s="105">
        <v>7.1924399999999995</v>
      </c>
      <c r="J37" s="105">
        <v>6.7544000000000004</v>
      </c>
      <c r="K37" s="105">
        <v>7.3360600000000007</v>
      </c>
      <c r="L37" s="105">
        <v>7.1698000000000004</v>
      </c>
      <c r="M37" s="105">
        <v>7.8579999999999997</v>
      </c>
      <c r="N37" s="105">
        <v>8.9901599999999995</v>
      </c>
      <c r="O37" s="267">
        <f t="shared" ref="O37" si="14">SUM(C37:N37)</f>
        <v>88.279380000000003</v>
      </c>
      <c r="P37" s="30"/>
    </row>
    <row r="38" spans="1:16" ht="11.1" customHeight="1" x14ac:dyDescent="0.2">
      <c r="A38" s="69"/>
      <c r="B38" s="70" t="s">
        <v>173</v>
      </c>
      <c r="C38" s="105">
        <v>7.2477999999999998</v>
      </c>
      <c r="D38" s="2">
        <v>8.3523999999999994</v>
      </c>
      <c r="E38" s="105">
        <v>8.1170000000000009</v>
      </c>
      <c r="F38" s="105">
        <v>8.0466999999999995</v>
      </c>
      <c r="G38" s="105"/>
      <c r="H38" s="105"/>
      <c r="I38" s="105"/>
      <c r="J38" s="105"/>
      <c r="K38" s="105"/>
      <c r="L38" s="105"/>
      <c r="M38" s="105"/>
      <c r="N38" s="105"/>
      <c r="O38" s="267"/>
      <c r="P38" s="30"/>
    </row>
    <row r="39" spans="1:16" ht="11.1" customHeight="1" x14ac:dyDescent="0.2">
      <c r="A39" s="69" t="s">
        <v>62</v>
      </c>
      <c r="B39" s="70" t="s">
        <v>174</v>
      </c>
      <c r="C39" s="317">
        <v>3.415E-2</v>
      </c>
      <c r="D39" s="107">
        <v>2.2409999999999999E-2</v>
      </c>
      <c r="E39" s="107">
        <v>1.6709999999999999E-2</v>
      </c>
      <c r="F39" s="107">
        <v>2.3900000000000001E-2</v>
      </c>
      <c r="G39" s="107">
        <v>1.6E-2</v>
      </c>
      <c r="H39" s="107">
        <v>2.3480000000000001E-2</v>
      </c>
      <c r="I39" s="107">
        <v>2.7699999999999999E-2</v>
      </c>
      <c r="J39" s="107">
        <v>2.8899999999999999E-2</v>
      </c>
      <c r="K39" s="107">
        <v>2.18E-2</v>
      </c>
      <c r="L39" s="107">
        <v>2.4500000000000001E-2</v>
      </c>
      <c r="M39" s="107">
        <v>2.0109999999999999E-2</v>
      </c>
      <c r="N39" s="107">
        <v>4.9700000000000001E-2</v>
      </c>
      <c r="O39" s="267">
        <f t="shared" ref="O39" si="15">SUM(C39:N39)</f>
        <v>0.30936000000000002</v>
      </c>
      <c r="P39" s="30"/>
    </row>
    <row r="40" spans="1:16" ht="11.1" customHeight="1" x14ac:dyDescent="0.2">
      <c r="A40" s="69"/>
      <c r="B40" s="70" t="s">
        <v>173</v>
      </c>
      <c r="C40" s="317">
        <v>3.3599999999999998E-2</v>
      </c>
      <c r="D40" s="317">
        <v>2.2509999999999999E-2</v>
      </c>
      <c r="E40" s="317">
        <v>1.7100000000000001E-2</v>
      </c>
      <c r="F40" s="105">
        <v>2.3199999999999998E-2</v>
      </c>
      <c r="G40" s="105"/>
      <c r="H40" s="105"/>
      <c r="I40" s="105"/>
      <c r="J40" s="105"/>
      <c r="K40" s="105"/>
      <c r="L40" s="105"/>
      <c r="M40" s="105"/>
      <c r="N40" s="105"/>
      <c r="O40" s="267"/>
      <c r="P40" s="30"/>
    </row>
    <row r="41" spans="1:16" ht="11.1" customHeight="1" x14ac:dyDescent="0.2">
      <c r="A41" s="69" t="s">
        <v>63</v>
      </c>
      <c r="B41" s="70" t="s">
        <v>174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267">
        <f t="shared" ref="O41" si="16">SUM(C41:N41)</f>
        <v>0</v>
      </c>
      <c r="P41" s="30"/>
    </row>
    <row r="42" spans="1:16" ht="11.1" customHeight="1" x14ac:dyDescent="0.2">
      <c r="A42" s="69"/>
      <c r="B42" s="70" t="s">
        <v>173</v>
      </c>
      <c r="C42" s="105">
        <v>0</v>
      </c>
      <c r="D42" s="105">
        <v>0</v>
      </c>
      <c r="E42" s="105">
        <v>0</v>
      </c>
      <c r="F42" s="105">
        <v>0</v>
      </c>
      <c r="G42" s="105"/>
      <c r="H42" s="105"/>
      <c r="I42" s="105"/>
      <c r="J42" s="105"/>
      <c r="K42" s="105"/>
      <c r="L42" s="105"/>
      <c r="M42" s="105"/>
      <c r="N42" s="105"/>
      <c r="O42" s="267"/>
      <c r="P42" s="30"/>
    </row>
    <row r="43" spans="1:16" ht="11.1" customHeight="1" x14ac:dyDescent="0.2">
      <c r="A43" s="69" t="s">
        <v>20</v>
      </c>
      <c r="B43" s="70" t="s">
        <v>174</v>
      </c>
      <c r="C43" s="105">
        <v>1.346768787</v>
      </c>
      <c r="D43" s="105">
        <v>1.1727501500000002</v>
      </c>
      <c r="E43" s="105">
        <v>1.2423200000000001</v>
      </c>
      <c r="F43" s="105">
        <v>1.470736</v>
      </c>
      <c r="G43" s="105">
        <v>1.5088435273347001</v>
      </c>
      <c r="H43" s="105">
        <v>1.4793102499999999</v>
      </c>
      <c r="I43" s="105">
        <v>1.2871999999999999</v>
      </c>
      <c r="J43" s="105">
        <v>1.13872</v>
      </c>
      <c r="K43" s="105">
        <v>1.3524</v>
      </c>
      <c r="L43" s="105">
        <v>1.3220000000000001</v>
      </c>
      <c r="M43" s="105">
        <v>1.0262199999999999</v>
      </c>
      <c r="N43" s="105">
        <v>1.1080000000000001</v>
      </c>
      <c r="O43" s="267">
        <f t="shared" ref="O43" si="17">SUM(C43:N43)</f>
        <v>15.455268714334702</v>
      </c>
      <c r="P43" s="30"/>
    </row>
    <row r="44" spans="1:16" ht="11.1" customHeight="1" x14ac:dyDescent="0.2">
      <c r="A44" s="69"/>
      <c r="B44" s="70" t="s">
        <v>173</v>
      </c>
      <c r="C44" s="105">
        <v>1.4248000000000001</v>
      </c>
      <c r="D44" s="2">
        <v>1.1463899999999998</v>
      </c>
      <c r="E44" s="105">
        <v>1.3213999999999999</v>
      </c>
      <c r="F44" s="105">
        <v>1.3048000000000002</v>
      </c>
      <c r="G44" s="105"/>
      <c r="H44" s="105"/>
      <c r="I44" s="105"/>
      <c r="J44" s="105"/>
      <c r="K44" s="105"/>
      <c r="L44" s="105"/>
      <c r="M44" s="105"/>
      <c r="N44" s="105"/>
      <c r="O44" s="267"/>
      <c r="P44" s="30"/>
    </row>
    <row r="45" spans="1:16" ht="11.1" customHeight="1" x14ac:dyDescent="0.2">
      <c r="A45" s="69" t="s">
        <v>41</v>
      </c>
      <c r="B45" s="70" t="s">
        <v>174</v>
      </c>
      <c r="C45" s="105">
        <v>0.71595668854999994</v>
      </c>
      <c r="D45" s="105">
        <v>0.53800000000000003</v>
      </c>
      <c r="E45" s="105">
        <v>0.90807999999999989</v>
      </c>
      <c r="F45" s="105">
        <v>1.070147038</v>
      </c>
      <c r="G45" s="105">
        <v>1.332414</v>
      </c>
      <c r="H45" s="105">
        <v>1.3291599999999999</v>
      </c>
      <c r="I45" s="105">
        <v>1.81464</v>
      </c>
      <c r="J45" s="105">
        <v>1.1802999999999999</v>
      </c>
      <c r="K45" s="105">
        <v>0.93347999999999998</v>
      </c>
      <c r="L45" s="105">
        <v>0.89022400000000002</v>
      </c>
      <c r="M45" s="105">
        <v>1.2422</v>
      </c>
      <c r="N45" s="105">
        <v>1.5556000000000001</v>
      </c>
      <c r="O45" s="267">
        <f t="shared" ref="O45" si="18">SUM(C45:N45)</f>
        <v>13.510201726549999</v>
      </c>
      <c r="P45" s="30"/>
    </row>
    <row r="46" spans="1:16" ht="11.1" customHeight="1" x14ac:dyDescent="0.2">
      <c r="A46" s="69"/>
      <c r="B46" s="70" t="s">
        <v>173</v>
      </c>
      <c r="C46" s="105">
        <v>0.8256</v>
      </c>
      <c r="D46" s="2">
        <v>0.5645</v>
      </c>
      <c r="E46" s="105">
        <v>0.84044000000000008</v>
      </c>
      <c r="F46" s="105">
        <v>1.100147038</v>
      </c>
      <c r="G46" s="105"/>
      <c r="H46" s="105"/>
      <c r="I46" s="105"/>
      <c r="J46" s="105"/>
      <c r="K46" s="105"/>
      <c r="L46" s="105"/>
      <c r="M46" s="105"/>
      <c r="N46" s="105"/>
      <c r="O46" s="267"/>
      <c r="P46" s="30"/>
    </row>
    <row r="47" spans="1:16" ht="11.1" customHeight="1" x14ac:dyDescent="0.2">
      <c r="A47" s="69" t="s">
        <v>30</v>
      </c>
      <c r="B47" s="70" t="s">
        <v>174</v>
      </c>
      <c r="C47" s="105">
        <v>103.398</v>
      </c>
      <c r="D47" s="105">
        <v>109.697920171017</v>
      </c>
      <c r="E47" s="105">
        <v>128.328</v>
      </c>
      <c r="F47" s="105">
        <v>132.76763902212267</v>
      </c>
      <c r="G47" s="105">
        <v>137.68495898590498</v>
      </c>
      <c r="H47" s="105">
        <v>145.60599999999999</v>
      </c>
      <c r="I47" s="105">
        <v>139.75540949697123</v>
      </c>
      <c r="J47" s="105">
        <v>131.34420429576463</v>
      </c>
      <c r="K47" s="105">
        <v>96.409000000000006</v>
      </c>
      <c r="L47" s="105">
        <v>79.194732048283697</v>
      </c>
      <c r="M47" s="105">
        <v>83.046999999999997</v>
      </c>
      <c r="N47" s="105">
        <v>97.828999999999994</v>
      </c>
      <c r="O47" s="267">
        <f t="shared" ref="O47" si="19">SUM(C47:N47)</f>
        <v>1385.0618640200644</v>
      </c>
      <c r="P47" s="30"/>
    </row>
    <row r="48" spans="1:16" ht="11.1" customHeight="1" x14ac:dyDescent="0.2">
      <c r="A48" s="69"/>
      <c r="B48" s="70" t="s">
        <v>173</v>
      </c>
      <c r="C48" s="105">
        <v>105.913277876438</v>
      </c>
      <c r="D48" s="2">
        <v>110.88516439317701</v>
      </c>
      <c r="E48" s="105">
        <v>129.83160000000001</v>
      </c>
      <c r="F48" s="105">
        <v>134.08451747826985</v>
      </c>
      <c r="G48" s="105"/>
      <c r="H48" s="105"/>
      <c r="I48" s="105"/>
      <c r="J48" s="105"/>
      <c r="K48" s="105"/>
      <c r="L48" s="105"/>
      <c r="M48" s="105"/>
      <c r="N48" s="105"/>
      <c r="O48" s="267"/>
      <c r="P48" s="30"/>
    </row>
    <row r="49" spans="1:16" ht="11.1" customHeight="1" x14ac:dyDescent="0.2">
      <c r="A49" s="69" t="s">
        <v>34</v>
      </c>
      <c r="B49" s="70" t="s">
        <v>174</v>
      </c>
      <c r="C49" s="105">
        <v>0</v>
      </c>
      <c r="D49" s="105">
        <v>0</v>
      </c>
      <c r="E49" s="105">
        <v>0</v>
      </c>
      <c r="F49" s="105">
        <v>0</v>
      </c>
      <c r="G49" s="105">
        <v>0</v>
      </c>
      <c r="H49" s="105">
        <v>0</v>
      </c>
      <c r="I49" s="105">
        <v>0</v>
      </c>
      <c r="J49" s="105">
        <v>0</v>
      </c>
      <c r="K49" s="105">
        <v>0</v>
      </c>
      <c r="L49" s="105">
        <v>0</v>
      </c>
      <c r="M49" s="105">
        <v>0</v>
      </c>
      <c r="N49" s="105">
        <v>0</v>
      </c>
      <c r="O49" s="267">
        <f t="shared" ref="O49" si="20">SUM(C49:N49)</f>
        <v>0</v>
      </c>
      <c r="P49" s="30"/>
    </row>
    <row r="50" spans="1:16" ht="11.1" customHeight="1" x14ac:dyDescent="0.2">
      <c r="A50" s="69"/>
      <c r="B50" s="70" t="s">
        <v>173</v>
      </c>
      <c r="C50" s="105">
        <v>0</v>
      </c>
      <c r="D50" s="105">
        <v>0</v>
      </c>
      <c r="E50" s="105">
        <v>0</v>
      </c>
      <c r="F50" s="105">
        <v>0</v>
      </c>
      <c r="G50" s="105"/>
      <c r="H50" s="105"/>
      <c r="I50" s="105"/>
      <c r="J50" s="105"/>
      <c r="K50" s="105"/>
      <c r="L50" s="105"/>
      <c r="M50" s="105"/>
      <c r="N50" s="105"/>
      <c r="O50" s="267"/>
      <c r="P50" s="30"/>
    </row>
    <row r="51" spans="1:16" ht="11.1" customHeight="1" x14ac:dyDescent="0.2">
      <c r="A51" s="69" t="s">
        <v>35</v>
      </c>
      <c r="B51" s="70" t="s">
        <v>174</v>
      </c>
      <c r="C51" s="105">
        <v>0</v>
      </c>
      <c r="D51" s="105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0</v>
      </c>
      <c r="J51" s="105">
        <v>0</v>
      </c>
      <c r="K51" s="105">
        <v>0</v>
      </c>
      <c r="L51" s="105">
        <v>0</v>
      </c>
      <c r="M51" s="105">
        <v>0</v>
      </c>
      <c r="N51" s="105">
        <v>0</v>
      </c>
      <c r="O51" s="267">
        <f t="shared" ref="O51" si="21">SUM(C51:N51)</f>
        <v>0</v>
      </c>
      <c r="P51" s="30"/>
    </row>
    <row r="52" spans="1:16" ht="11.1" customHeight="1" x14ac:dyDescent="0.2">
      <c r="A52" s="69"/>
      <c r="B52" s="70" t="s">
        <v>173</v>
      </c>
      <c r="C52" s="105">
        <v>0</v>
      </c>
      <c r="D52" s="105">
        <v>0</v>
      </c>
      <c r="E52" s="105">
        <v>0</v>
      </c>
      <c r="F52" s="105">
        <v>0</v>
      </c>
      <c r="G52" s="105"/>
      <c r="H52" s="105"/>
      <c r="I52" s="105"/>
      <c r="J52" s="105"/>
      <c r="K52" s="105"/>
      <c r="L52" s="105"/>
      <c r="M52" s="105"/>
      <c r="N52" s="105"/>
      <c r="O52" s="267"/>
      <c r="P52" s="30"/>
    </row>
    <row r="53" spans="1:16" ht="11.1" customHeight="1" x14ac:dyDescent="0.2">
      <c r="A53" s="69" t="s">
        <v>21</v>
      </c>
      <c r="B53" s="70" t="s">
        <v>174</v>
      </c>
      <c r="C53" s="105">
        <v>5.4695999999999998</v>
      </c>
      <c r="D53" s="105">
        <v>6.0260000000000007</v>
      </c>
      <c r="E53" s="105">
        <v>7.0216666666666674</v>
      </c>
      <c r="F53" s="105">
        <v>7.305200000000001</v>
      </c>
      <c r="G53" s="105">
        <v>7.8792000000000009</v>
      </c>
      <c r="H53" s="105">
        <v>8.047600000000001</v>
      </c>
      <c r="I53" s="105">
        <v>8.0492000000000008</v>
      </c>
      <c r="J53" s="105">
        <v>8.1227999999999998</v>
      </c>
      <c r="K53" s="105">
        <v>8.3432000000000013</v>
      </c>
      <c r="L53" s="105">
        <v>7.8012000000000006</v>
      </c>
      <c r="M53" s="105">
        <v>8.2731999999999992</v>
      </c>
      <c r="N53" s="105">
        <v>9.1</v>
      </c>
      <c r="O53" s="267">
        <f t="shared" ref="O53" si="22">SUM(C53:N53)</f>
        <v>91.438866666666655</v>
      </c>
      <c r="P53" s="30"/>
    </row>
    <row r="54" spans="1:16" ht="11.1" customHeight="1" x14ac:dyDescent="0.2">
      <c r="A54" s="69"/>
      <c r="B54" s="70" t="s">
        <v>173</v>
      </c>
      <c r="C54" s="105">
        <v>6.4695999999999998</v>
      </c>
      <c r="D54" s="2">
        <v>6.4160000000000004</v>
      </c>
      <c r="E54" s="105">
        <v>7.3980000000000006</v>
      </c>
      <c r="F54" s="105">
        <v>7.3422000000000001</v>
      </c>
      <c r="G54" s="105"/>
      <c r="H54" s="105"/>
      <c r="I54" s="105"/>
      <c r="J54" s="105"/>
      <c r="K54" s="105"/>
      <c r="L54" s="105"/>
      <c r="M54" s="105"/>
      <c r="N54" s="105"/>
      <c r="O54" s="267"/>
      <c r="P54" s="30"/>
    </row>
    <row r="55" spans="1:16" ht="11.1" customHeight="1" x14ac:dyDescent="0.2">
      <c r="A55" s="76" t="s">
        <v>29</v>
      </c>
      <c r="B55" s="70" t="s">
        <v>174</v>
      </c>
      <c r="C55" s="105">
        <v>21.148</v>
      </c>
      <c r="D55" s="105">
        <v>20.728999999999999</v>
      </c>
      <c r="E55" s="105">
        <v>19.457999999999998</v>
      </c>
      <c r="F55" s="105">
        <v>19.171199999999999</v>
      </c>
      <c r="G55" s="105">
        <v>19.069800000000001</v>
      </c>
      <c r="H55" s="105">
        <v>18.707000000000001</v>
      </c>
      <c r="I55" s="105">
        <v>19.997</v>
      </c>
      <c r="J55" s="105">
        <v>19.541</v>
      </c>
      <c r="K55" s="105">
        <v>19.564</v>
      </c>
      <c r="L55" s="105">
        <v>19.163699999999999</v>
      </c>
      <c r="M55" s="105">
        <v>21.808</v>
      </c>
      <c r="N55" s="105">
        <v>17.466999999999999</v>
      </c>
      <c r="O55" s="267">
        <f t="shared" ref="O55" si="23">SUM(C55:N55)</f>
        <v>235.82369999999997</v>
      </c>
      <c r="P55" s="30"/>
    </row>
    <row r="56" spans="1:16" ht="11.1" customHeight="1" x14ac:dyDescent="0.2">
      <c r="A56" s="76"/>
      <c r="B56" s="70" t="s">
        <v>173</v>
      </c>
      <c r="C56" s="105">
        <v>19.344000000000001</v>
      </c>
      <c r="D56" s="2">
        <v>18.9831</v>
      </c>
      <c r="E56" s="105">
        <v>17.980699999999999</v>
      </c>
      <c r="F56" s="105">
        <v>16.266400000000001</v>
      </c>
      <c r="G56" s="105"/>
      <c r="H56" s="105"/>
      <c r="I56" s="105"/>
      <c r="J56" s="105"/>
      <c r="K56" s="105"/>
      <c r="L56" s="105"/>
      <c r="M56" s="105"/>
      <c r="N56" s="105"/>
      <c r="O56" s="267"/>
      <c r="P56" s="30"/>
    </row>
    <row r="57" spans="1:16" ht="11.1" customHeight="1" x14ac:dyDescent="0.2">
      <c r="A57" s="69" t="s">
        <v>144</v>
      </c>
      <c r="B57" s="70" t="s">
        <v>174</v>
      </c>
      <c r="C57" s="105">
        <v>0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0</v>
      </c>
      <c r="J57" s="105">
        <v>0</v>
      </c>
      <c r="K57" s="105">
        <v>0</v>
      </c>
      <c r="L57" s="105">
        <v>0</v>
      </c>
      <c r="M57" s="105">
        <v>0</v>
      </c>
      <c r="N57" s="105">
        <v>0</v>
      </c>
      <c r="O57" s="267">
        <f t="shared" ref="O57" si="24">SUM(C57:N57)</f>
        <v>0</v>
      </c>
      <c r="P57" s="30"/>
    </row>
    <row r="58" spans="1:16" ht="11.1" customHeight="1" x14ac:dyDescent="0.2">
      <c r="A58" s="77"/>
      <c r="B58" s="78" t="s">
        <v>173</v>
      </c>
      <c r="C58" s="105">
        <v>0</v>
      </c>
      <c r="D58" s="105">
        <v>0</v>
      </c>
      <c r="E58" s="105">
        <v>0</v>
      </c>
      <c r="F58" s="105">
        <v>0</v>
      </c>
      <c r="G58" s="105"/>
      <c r="H58" s="105"/>
      <c r="I58" s="105"/>
      <c r="J58" s="105"/>
      <c r="K58" s="105"/>
      <c r="L58" s="105"/>
      <c r="M58" s="105"/>
      <c r="N58" s="105"/>
      <c r="O58" s="267"/>
      <c r="P58" s="30"/>
    </row>
    <row r="59" spans="1:16" ht="9" customHeight="1" x14ac:dyDescent="0.3">
      <c r="A59" s="4" t="s">
        <v>150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9" t="s">
        <v>171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185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5" t="s">
        <v>186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7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D1281 EGD11777 EGD7681 EGD3585 EGD12033:EGD13569 EGD7937:EGD9473 EGD1537:EGD332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arturo pacheco</cp:lastModifiedBy>
  <cp:lastPrinted>2024-10-04T19:55:59Z</cp:lastPrinted>
  <dcterms:created xsi:type="dcterms:W3CDTF">2002-06-21T16:23:32Z</dcterms:created>
  <dcterms:modified xsi:type="dcterms:W3CDTF">2025-06-18T00:34:13Z</dcterms:modified>
</cp:coreProperties>
</file>