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Toshiba\Desktop\BOLETÍN EL AGRO EN CIFRA\AÑO 2020\MARZO 2020\"/>
    </mc:Choice>
  </mc:AlternateContent>
  <bookViews>
    <workbookView xWindow="0" yWindow="0" windowWidth="19860" windowHeight="7155" tabRatio="813" activeTab="18"/>
  </bookViews>
  <sheets>
    <sheet name="INDICE " sheetId="174" r:id="rId1"/>
    <sheet name="C.68" sheetId="142" r:id="rId2"/>
    <sheet name="C.69" sheetId="141" r:id="rId3"/>
    <sheet name="C.70" sheetId="188" r:id="rId4"/>
    <sheet name="C.71" sheetId="189" r:id="rId5"/>
    <sheet name="C.72" sheetId="190" r:id="rId6"/>
    <sheet name="C.73" sheetId="191" r:id="rId7"/>
    <sheet name="C.74" sheetId="200" r:id="rId8"/>
    <sheet name="C.75 " sheetId="202" r:id="rId9"/>
    <sheet name="C,76" sheetId="203" r:id="rId10"/>
    <sheet name="C,77" sheetId="152" r:id="rId11"/>
    <sheet name="C,78" sheetId="204" r:id="rId12"/>
    <sheet name="C,79" sheetId="154" r:id="rId13"/>
    <sheet name="C.80" sheetId="192" r:id="rId14"/>
    <sheet name="C.81" sheetId="201" r:id="rId15"/>
    <sheet name="C.82" sheetId="194" r:id="rId16"/>
    <sheet name="C.83" sheetId="195" r:id="rId17"/>
    <sheet name="C.84" sheetId="196" r:id="rId18"/>
    <sheet name="C.85" sheetId="205" r:id="rId19"/>
    <sheet name="C.86" sheetId="198" r:id="rId20"/>
    <sheet name="C.87" sheetId="206" r:id="rId21"/>
    <sheet name="C,88" sheetId="155" r:id="rId22"/>
  </sheets>
  <externalReferences>
    <externalReference r:id="rId23"/>
  </externalReferences>
  <definedNames>
    <definedName name="\A" localSheetId="9">#REF!</definedName>
    <definedName name="\A" localSheetId="11">#REF!</definedName>
    <definedName name="\A" localSheetId="1">#REF!</definedName>
    <definedName name="\A" localSheetId="2">#REF!</definedName>
    <definedName name="\A" localSheetId="3">#REF!</definedName>
    <definedName name="\A" localSheetId="8">#REF!</definedName>
    <definedName name="\A">#REF!</definedName>
    <definedName name="\C" localSheetId="9">'[1]C-2-3'!#REF!</definedName>
    <definedName name="\C" localSheetId="11">'[1]C-2-3'!#REF!</definedName>
    <definedName name="\C" localSheetId="1">'[1]C-2-3'!#REF!</definedName>
    <definedName name="\C" localSheetId="2">'[1]C-2-3'!#REF!</definedName>
    <definedName name="\C" localSheetId="3">'[1]C-2-3'!#REF!</definedName>
    <definedName name="\C" localSheetId="8">'[1]C-2-3'!#REF!</definedName>
    <definedName name="\C">'[1]C-2-3'!#REF!</definedName>
    <definedName name="\e" localSheetId="9">#REF!</definedName>
    <definedName name="\e" localSheetId="11">#REF!</definedName>
    <definedName name="\e" localSheetId="1">#REF!</definedName>
    <definedName name="\e" localSheetId="2">#REF!</definedName>
    <definedName name="\e" localSheetId="3">#REF!</definedName>
    <definedName name="\e" localSheetId="8">#REF!</definedName>
    <definedName name="\e">#REF!</definedName>
    <definedName name="\S">#N/A</definedName>
    <definedName name="_1990" localSheetId="9">'[1]C-4-5-6'!#REF!</definedName>
    <definedName name="_1990" localSheetId="11">'[1]C-4-5-6'!#REF!</definedName>
    <definedName name="_1990" localSheetId="1">'[1]C-4-5-6'!#REF!</definedName>
    <definedName name="_1990" localSheetId="2">'[1]C-4-5-6'!#REF!</definedName>
    <definedName name="_1990" localSheetId="3">'[1]C-4-5-6'!#REF!</definedName>
    <definedName name="_1990" localSheetId="8">'[1]C-4-5-6'!#REF!</definedName>
    <definedName name="_1990">'[1]C-4-5-6'!#REF!</definedName>
    <definedName name="_Key1" localSheetId="9" hidden="1">#REF!</definedName>
    <definedName name="_Key1" localSheetId="11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localSheetId="8" hidden="1">#REF!</definedName>
    <definedName name="_Key1" hidden="1">#REF!</definedName>
    <definedName name="_Order1" hidden="1">255</definedName>
    <definedName name="_Sort" localSheetId="9" hidden="1">#REF!</definedName>
    <definedName name="_Sort" localSheetId="11" hidden="1">#REF!</definedName>
    <definedName name="_Sort" localSheetId="1" hidden="1">#REF!</definedName>
    <definedName name="_Sort" localSheetId="2" hidden="1">#REF!</definedName>
    <definedName name="_Sort" localSheetId="3" hidden="1">#REF!</definedName>
    <definedName name="_Sort" localSheetId="8" hidden="1">#REF!</definedName>
    <definedName name="_Sort" hidden="1">#REF!</definedName>
    <definedName name="A_IMPRESION_IM" localSheetId="9">#REF!</definedName>
    <definedName name="A_IMPRESION_IM" localSheetId="11">#REF!</definedName>
    <definedName name="A_IMPRESION_IM" localSheetId="1">#REF!</definedName>
    <definedName name="A_IMPRESION_IM" localSheetId="2">#REF!</definedName>
    <definedName name="A_IMPRESION_IM" localSheetId="3">#REF!</definedName>
    <definedName name="A_IMPRESION_IM" localSheetId="8">#REF!</definedName>
    <definedName name="A_IMPRESION_IM">#REF!</definedName>
    <definedName name="A_IMPRESIÓN_IM" localSheetId="9">#REF!</definedName>
    <definedName name="A_IMPRESIÓN_IM" localSheetId="11">#REF!</definedName>
    <definedName name="A_IMPRESIÓN_IM" localSheetId="1">#REF!</definedName>
    <definedName name="A_IMPRESIÓN_IM" localSheetId="2">#REF!</definedName>
    <definedName name="A_IMPRESIÓN_IM" localSheetId="3">#REF!</definedName>
    <definedName name="A_IMPRESIÓN_IM" localSheetId="8">#REF!</definedName>
    <definedName name="A_IMPRESIÓN_IM">#REF!</definedName>
    <definedName name="AGO" localSheetId="9">#REF!</definedName>
    <definedName name="AGO" localSheetId="11">#REF!</definedName>
    <definedName name="AGO" localSheetId="1">#REF!</definedName>
    <definedName name="AGO" localSheetId="2">#REF!</definedName>
    <definedName name="AGO" localSheetId="3">#REF!</definedName>
    <definedName name="AGO" localSheetId="8">#REF!</definedName>
    <definedName name="AGO">#REF!</definedName>
    <definedName name="agueda" localSheetId="9">'[1]C-2-3'!#REF!</definedName>
    <definedName name="agueda" localSheetId="11">'[1]C-2-3'!#REF!</definedName>
    <definedName name="agueda" localSheetId="8">'[1]C-2-3'!#REF!</definedName>
    <definedName name="agueda">'[1]C-2-3'!#REF!</definedName>
    <definedName name="_xlnm.Print_Area" localSheetId="9">'C,76'!$A$1:$J$26</definedName>
    <definedName name="_xlnm.Print_Area" localSheetId="10">'C,77'!$A$1:$J$17</definedName>
    <definedName name="_xlnm.Print_Area" localSheetId="11">'C,78'!$A$1:$M$34</definedName>
    <definedName name="_xlnm.Print_Area" localSheetId="12">'C,79'!$A$1:$M$26</definedName>
    <definedName name="_xlnm.Print_Area" localSheetId="21">'C,88'!$A$1:$G$41</definedName>
    <definedName name="_xlnm.Print_Area" localSheetId="1">C.68!$A$1:$O$61</definedName>
    <definedName name="_xlnm.Print_Area" localSheetId="2">C.69!$A$1:$N$12</definedName>
    <definedName name="_xlnm.Print_Area" localSheetId="3">C.70!$A$1:$J$50</definedName>
    <definedName name="_xlnm.Print_Area" localSheetId="4">C.71!$A$1:$J$47</definedName>
    <definedName name="_xlnm.Print_Area" localSheetId="5">C.72!$A$1:$J$45</definedName>
    <definedName name="_xlnm.Print_Area" localSheetId="6">C.73!$A$1:$J$27</definedName>
    <definedName name="_xlnm.Print_Area" localSheetId="7">C.74!$A$1:$J$29</definedName>
    <definedName name="_xlnm.Print_Area" localSheetId="8">'C.75 '!$A$1:$P$32</definedName>
    <definedName name="_xlnm.Print_Area" localSheetId="13">C.80!$A$1:$N$25</definedName>
    <definedName name="_xlnm.Print_Area" localSheetId="14">C.81!$A$1:$I$37</definedName>
    <definedName name="_xlnm.Print_Area" localSheetId="15">C.82!$A$1:$N$25</definedName>
    <definedName name="_xlnm.Print_Area" localSheetId="16">C.83!$A$1:$N$25</definedName>
    <definedName name="_xlnm.Print_Area" localSheetId="17">C.84!$A$1:$G$51</definedName>
    <definedName name="_xlnm.Print_Area" localSheetId="18">C.85!$A$1:$F$94</definedName>
    <definedName name="_xlnm.Print_Area" localSheetId="19">C.86!$A$1:$D$28</definedName>
    <definedName name="_xlnm.Print_Area" localSheetId="20">C.87!$A$1:$F$110</definedName>
    <definedName name="_xlnm.Print_Area" localSheetId="0">'INDICE '!$A$2:$G$49</definedName>
    <definedName name="_xlnm.Print_Area">#N/A</definedName>
    <definedName name="asihuas" localSheetId="9">#REF!</definedName>
    <definedName name="asihuas" localSheetId="11">#REF!</definedName>
    <definedName name="asihuas" localSheetId="8">#REF!</definedName>
    <definedName name="asihuas">#REF!</definedName>
    <definedName name="fg" localSheetId="9">#REF!</definedName>
    <definedName name="fg" localSheetId="11">#REF!</definedName>
    <definedName name="fg" localSheetId="8">#REF!</definedName>
    <definedName name="fg">#REF!</definedName>
    <definedName name="imprimir" localSheetId="9">#REF!</definedName>
    <definedName name="imprimir" localSheetId="11">#REF!</definedName>
    <definedName name="imprimir" localSheetId="8">#REF!</definedName>
    <definedName name="imprimir">#REF!</definedName>
    <definedName name="insum9os" localSheetId="9">#REF!</definedName>
    <definedName name="insum9os" localSheetId="11">#REF!</definedName>
    <definedName name="insum9os" localSheetId="8">#REF!</definedName>
    <definedName name="insum9os">#REF!</definedName>
    <definedName name="INSUMOS" localSheetId="9">'[1]C-4-5-6'!#REF!</definedName>
    <definedName name="INSUMOS" localSheetId="11">'[1]C-4-5-6'!#REF!</definedName>
    <definedName name="INSUMOS" localSheetId="8">'[1]C-4-5-6'!#REF!</definedName>
    <definedName name="INSUMOS">'[1]C-4-5-6'!#REF!</definedName>
    <definedName name="set" localSheetId="9">#REF!</definedName>
    <definedName name="set" localSheetId="11">#REF!</definedName>
    <definedName name="set" localSheetId="8">#REF!</definedName>
    <definedName name="set">#REF!</definedName>
    <definedName name="SIHUAS" localSheetId="9">#REF!</definedName>
    <definedName name="SIHUAS" localSheetId="11">#REF!</definedName>
    <definedName name="SIHUAS" localSheetId="8">#REF!</definedName>
    <definedName name="SIHUAS">#REF!</definedName>
    <definedName name="sihuas6666" localSheetId="9">'[1]C-4-5-6'!#REF!</definedName>
    <definedName name="sihuas6666" localSheetId="11">'[1]C-4-5-6'!#REF!</definedName>
    <definedName name="sihuas6666" localSheetId="8">'[1]C-4-5-6'!#REF!</definedName>
    <definedName name="sihuas6666">'[1]C-4-5-6'!#REF!</definedName>
    <definedName name="sihuas66666" localSheetId="9">#REF!</definedName>
    <definedName name="sihuas66666" localSheetId="11">#REF!</definedName>
    <definedName name="sihuas66666" localSheetId="8">#REF!</definedName>
    <definedName name="sihuas66666">#REF!</definedName>
    <definedName name="_xlnm.Print_Titl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D25" i="191" l="1"/>
  <c r="D23" i="191"/>
  <c r="D22" i="191"/>
  <c r="D20" i="191"/>
  <c r="D19" i="191"/>
  <c r="D18" i="191"/>
  <c r="D17" i="191"/>
  <c r="D16" i="191"/>
  <c r="D15" i="191"/>
  <c r="D14" i="191"/>
  <c r="D13" i="191"/>
  <c r="D12" i="191"/>
  <c r="D10" i="191"/>
  <c r="D9" i="191"/>
  <c r="D8" i="191"/>
  <c r="G18" i="191"/>
  <c r="G17" i="191"/>
  <c r="G16" i="191"/>
  <c r="G14" i="191"/>
  <c r="G13" i="191"/>
  <c r="G12" i="191"/>
  <c r="G9" i="191"/>
  <c r="G8" i="191"/>
  <c r="J24" i="191"/>
  <c r="J22" i="191"/>
  <c r="J19" i="191"/>
  <c r="D22" i="188" l="1"/>
  <c r="D21" i="188"/>
  <c r="D25" i="198" l="1"/>
  <c r="D24" i="198"/>
  <c r="D21" i="198"/>
  <c r="D20" i="198"/>
  <c r="D19" i="198"/>
  <c r="D18" i="198"/>
  <c r="D15" i="198"/>
  <c r="D14" i="198"/>
  <c r="D13" i="198"/>
  <c r="D12" i="198"/>
  <c r="D11" i="198"/>
  <c r="D10" i="198"/>
  <c r="D9" i="198"/>
  <c r="D8" i="198"/>
  <c r="D7" i="198"/>
  <c r="M24" i="154"/>
  <c r="G24" i="154"/>
  <c r="D24" i="154"/>
  <c r="J23" i="154"/>
  <c r="G23" i="154"/>
  <c r="D23" i="154"/>
  <c r="L22" i="154"/>
  <c r="M22" i="154" s="1"/>
  <c r="K22" i="154"/>
  <c r="I22" i="154"/>
  <c r="J22" i="154" s="1"/>
  <c r="H22" i="154"/>
  <c r="F22" i="154"/>
  <c r="E22" i="154"/>
  <c r="G22" i="154" s="1"/>
  <c r="C22" i="154"/>
  <c r="D22" i="154" s="1"/>
  <c r="B22" i="154"/>
  <c r="M21" i="154"/>
  <c r="J21" i="154"/>
  <c r="J18" i="154" s="1"/>
  <c r="G21" i="154"/>
  <c r="G18" i="154" s="1"/>
  <c r="D21" i="154"/>
  <c r="M18" i="154"/>
  <c r="L18" i="154"/>
  <c r="K18" i="154"/>
  <c r="I18" i="154"/>
  <c r="H18" i="154"/>
  <c r="F18" i="154"/>
  <c r="E18" i="154"/>
  <c r="C18" i="154"/>
  <c r="B18" i="154"/>
  <c r="D18" i="154" s="1"/>
  <c r="M16" i="154"/>
  <c r="J16" i="154"/>
  <c r="G16" i="154"/>
  <c r="D16" i="154"/>
  <c r="M15" i="154"/>
  <c r="G15" i="154"/>
  <c r="D15" i="154"/>
  <c r="M14" i="154"/>
  <c r="D14" i="154"/>
  <c r="L13" i="154"/>
  <c r="K13" i="154"/>
  <c r="M13" i="154" s="1"/>
  <c r="I13" i="154"/>
  <c r="H13" i="154"/>
  <c r="F13" i="154"/>
  <c r="E13" i="154"/>
  <c r="C13" i="154"/>
  <c r="D13" i="154" s="1"/>
  <c r="B13" i="154"/>
  <c r="J12" i="154"/>
  <c r="D12" i="154"/>
  <c r="M11" i="154"/>
  <c r="J11" i="154"/>
  <c r="G11" i="154"/>
  <c r="D11" i="154"/>
  <c r="M10" i="154"/>
  <c r="J10" i="154"/>
  <c r="G10" i="154"/>
  <c r="D10" i="154"/>
  <c r="J9" i="154"/>
  <c r="G9" i="154"/>
  <c r="D9" i="154"/>
  <c r="J8" i="154"/>
  <c r="G8" i="154"/>
  <c r="L7" i="154"/>
  <c r="K7" i="154"/>
  <c r="I7" i="154"/>
  <c r="H7" i="154"/>
  <c r="F7" i="154"/>
  <c r="G7" i="154" s="1"/>
  <c r="E7" i="154"/>
  <c r="C7" i="154"/>
  <c r="B7" i="154"/>
  <c r="D7" i="154" s="1"/>
  <c r="M32" i="204"/>
  <c r="G32" i="204"/>
  <c r="D32" i="204"/>
  <c r="M31" i="204"/>
  <c r="L31" i="204"/>
  <c r="K31" i="204"/>
  <c r="F31" i="204"/>
  <c r="E31" i="204"/>
  <c r="C31" i="204"/>
  <c r="B31" i="204"/>
  <c r="D31" i="204" s="1"/>
  <c r="M30" i="204"/>
  <c r="J30" i="204"/>
  <c r="L28" i="204"/>
  <c r="K28" i="204"/>
  <c r="I28" i="204"/>
  <c r="H28" i="204"/>
  <c r="J28" i="204" s="1"/>
  <c r="E28" i="204"/>
  <c r="M27" i="204"/>
  <c r="J27" i="204"/>
  <c r="G27" i="204"/>
  <c r="D27" i="204"/>
  <c r="G26" i="204"/>
  <c r="D26" i="204"/>
  <c r="M25" i="204"/>
  <c r="G25" i="204"/>
  <c r="D25" i="204"/>
  <c r="G24" i="204"/>
  <c r="D24" i="204"/>
  <c r="L23" i="204"/>
  <c r="M23" i="204" s="1"/>
  <c r="K23" i="204"/>
  <c r="J23" i="204"/>
  <c r="I23" i="204"/>
  <c r="H23" i="204"/>
  <c r="F23" i="204"/>
  <c r="E23" i="204"/>
  <c r="C23" i="204"/>
  <c r="B23" i="204"/>
  <c r="D23" i="204" s="1"/>
  <c r="M22" i="204"/>
  <c r="G22" i="204"/>
  <c r="D22" i="204"/>
  <c r="M21" i="204"/>
  <c r="G21" i="204"/>
  <c r="D21" i="204"/>
  <c r="J20" i="204"/>
  <c r="D20" i="204"/>
  <c r="M19" i="204"/>
  <c r="J19" i="204"/>
  <c r="G19" i="204"/>
  <c r="D19" i="204"/>
  <c r="J18" i="204"/>
  <c r="G18" i="204"/>
  <c r="D18" i="204"/>
  <c r="D17" i="204"/>
  <c r="M16" i="204"/>
  <c r="J16" i="204"/>
  <c r="G16" i="204"/>
  <c r="D16" i="204"/>
  <c r="L15" i="204"/>
  <c r="M15" i="204" s="1"/>
  <c r="K15" i="204"/>
  <c r="I15" i="204"/>
  <c r="H15" i="204"/>
  <c r="J15" i="204" s="1"/>
  <c r="F15" i="204"/>
  <c r="E15" i="204"/>
  <c r="C15" i="204"/>
  <c r="B15" i="204"/>
  <c r="M14" i="204"/>
  <c r="M13" i="204"/>
  <c r="J13" i="204"/>
  <c r="G13" i="204"/>
  <c r="D13" i="204"/>
  <c r="M12" i="204"/>
  <c r="J12" i="204"/>
  <c r="G12" i="204"/>
  <c r="D12" i="204"/>
  <c r="M11" i="204"/>
  <c r="G11" i="204"/>
  <c r="D11" i="204"/>
  <c r="M10" i="204"/>
  <c r="J10" i="204"/>
  <c r="G10" i="204"/>
  <c r="D10" i="204"/>
  <c r="M9" i="204"/>
  <c r="J9" i="204"/>
  <c r="G9" i="204"/>
  <c r="D9" i="204"/>
  <c r="L8" i="204"/>
  <c r="M8" i="204" s="1"/>
  <c r="K8" i="204"/>
  <c r="J8" i="204"/>
  <c r="I8" i="204"/>
  <c r="H8" i="204"/>
  <c r="F8" i="204"/>
  <c r="E8" i="204"/>
  <c r="C8" i="204"/>
  <c r="B8" i="204"/>
  <c r="J15" i="152"/>
  <c r="D15" i="152"/>
  <c r="J14" i="152"/>
  <c r="G14" i="152"/>
  <c r="D14" i="152"/>
  <c r="J13" i="152"/>
  <c r="D13" i="152"/>
  <c r="I12" i="152"/>
  <c r="H12" i="152"/>
  <c r="J12" i="152" s="1"/>
  <c r="F12" i="152"/>
  <c r="E12" i="152"/>
  <c r="C12" i="152"/>
  <c r="B12" i="152"/>
  <c r="D12" i="152" s="1"/>
  <c r="F8" i="152"/>
  <c r="C8" i="152"/>
  <c r="G24" i="203"/>
  <c r="D24" i="203"/>
  <c r="G23" i="203"/>
  <c r="D23" i="203"/>
  <c r="H22" i="203"/>
  <c r="F22" i="203"/>
  <c r="G22" i="203" s="1"/>
  <c r="E22" i="203"/>
  <c r="C22" i="203"/>
  <c r="B22" i="203"/>
  <c r="J21" i="203"/>
  <c r="G21" i="203"/>
  <c r="J19" i="203"/>
  <c r="G19" i="203"/>
  <c r="I18" i="203"/>
  <c r="H18" i="203"/>
  <c r="F18" i="203"/>
  <c r="E18" i="203"/>
  <c r="C18" i="203"/>
  <c r="B18" i="203"/>
  <c r="J17" i="203"/>
  <c r="G17" i="203"/>
  <c r="J16" i="203"/>
  <c r="G15" i="203"/>
  <c r="I14" i="203"/>
  <c r="H14" i="203"/>
  <c r="F14" i="203"/>
  <c r="E14" i="203"/>
  <c r="C14" i="203"/>
  <c r="G13" i="203"/>
  <c r="D13" i="203"/>
  <c r="G12" i="203"/>
  <c r="D12" i="203"/>
  <c r="J11" i="203"/>
  <c r="H8" i="203" s="1"/>
  <c r="D11" i="203"/>
  <c r="G10" i="203"/>
  <c r="E8" i="203" s="1"/>
  <c r="D10" i="203"/>
  <c r="D9" i="203"/>
  <c r="I8" i="203"/>
  <c r="F8" i="203"/>
  <c r="C8" i="203"/>
  <c r="B8" i="203"/>
  <c r="P30" i="202"/>
  <c r="J30" i="202"/>
  <c r="D30" i="202"/>
  <c r="J29" i="202"/>
  <c r="D29" i="202"/>
  <c r="O28" i="202"/>
  <c r="N28" i="202"/>
  <c r="K28" i="202"/>
  <c r="I28" i="202"/>
  <c r="H28" i="202"/>
  <c r="J28" i="202" s="1"/>
  <c r="F28" i="202"/>
  <c r="G28" i="202" s="1"/>
  <c r="E28" i="202"/>
  <c r="C28" i="202"/>
  <c r="B28" i="202"/>
  <c r="D28" i="202" s="1"/>
  <c r="P27" i="202"/>
  <c r="M27" i="202"/>
  <c r="J27" i="202"/>
  <c r="D27" i="202"/>
  <c r="P26" i="202"/>
  <c r="D26" i="202"/>
  <c r="M25" i="202"/>
  <c r="J25" i="202"/>
  <c r="D25" i="202"/>
  <c r="M24" i="202"/>
  <c r="D24" i="202"/>
  <c r="O23" i="202"/>
  <c r="N23" i="202"/>
  <c r="L23" i="202"/>
  <c r="K23" i="202"/>
  <c r="M23" i="202" s="1"/>
  <c r="I23" i="202"/>
  <c r="J23" i="202" s="1"/>
  <c r="H23" i="202"/>
  <c r="C23" i="202"/>
  <c r="D23" i="202" s="1"/>
  <c r="B23" i="202"/>
  <c r="J22" i="202"/>
  <c r="G22" i="202"/>
  <c r="M21" i="202"/>
  <c r="J21" i="202"/>
  <c r="G21" i="202"/>
  <c r="D21" i="202"/>
  <c r="N20" i="202"/>
  <c r="L20" i="202"/>
  <c r="M20" i="202" s="1"/>
  <c r="K20" i="202"/>
  <c r="J20" i="202"/>
  <c r="I20" i="202"/>
  <c r="H20" i="202"/>
  <c r="F20" i="202"/>
  <c r="E20" i="202"/>
  <c r="C20" i="202"/>
  <c r="B20" i="202"/>
  <c r="D20" i="202" s="1"/>
  <c r="J19" i="202"/>
  <c r="G19" i="202"/>
  <c r="D19" i="202"/>
  <c r="J18" i="202"/>
  <c r="G18" i="202"/>
  <c r="P17" i="202"/>
  <c r="M17" i="202"/>
  <c r="J17" i="202"/>
  <c r="G17" i="202"/>
  <c r="D17" i="202"/>
  <c r="P16" i="202"/>
  <c r="M16" i="202"/>
  <c r="J16" i="202"/>
  <c r="G16" i="202"/>
  <c r="D16" i="202"/>
  <c r="P15" i="202"/>
  <c r="M15" i="202"/>
  <c r="J15" i="202"/>
  <c r="G15" i="202"/>
  <c r="D15" i="202"/>
  <c r="G14" i="202"/>
  <c r="O13" i="202"/>
  <c r="N13" i="202"/>
  <c r="L13" i="202"/>
  <c r="K13" i="202"/>
  <c r="M13" i="202" s="1"/>
  <c r="I13" i="202"/>
  <c r="J13" i="202" s="1"/>
  <c r="H13" i="202"/>
  <c r="F13" i="202"/>
  <c r="G13" i="202" s="1"/>
  <c r="E13" i="202"/>
  <c r="C13" i="202"/>
  <c r="B13" i="202"/>
  <c r="P12" i="202"/>
  <c r="P11" i="202"/>
  <c r="J11" i="202"/>
  <c r="G11" i="202"/>
  <c r="D11" i="202"/>
  <c r="P10" i="202"/>
  <c r="M10" i="202"/>
  <c r="J10" i="202"/>
  <c r="G10" i="202"/>
  <c r="D10" i="202"/>
  <c r="P9" i="202"/>
  <c r="M9" i="202"/>
  <c r="J9" i="202"/>
  <c r="G9" i="202"/>
  <c r="D9" i="202"/>
  <c r="P8" i="202"/>
  <c r="J8" i="202"/>
  <c r="G8" i="202"/>
  <c r="D8" i="202"/>
  <c r="O7" i="202"/>
  <c r="P7" i="202" s="1"/>
  <c r="N7" i="202"/>
  <c r="L7" i="202"/>
  <c r="M7" i="202" s="1"/>
  <c r="K7" i="202"/>
  <c r="I7" i="202"/>
  <c r="H7" i="202"/>
  <c r="F7" i="202"/>
  <c r="E7" i="202"/>
  <c r="G7" i="202" s="1"/>
  <c r="C7" i="202"/>
  <c r="D7" i="202" s="1"/>
  <c r="B7" i="202"/>
  <c r="J27" i="200"/>
  <c r="J26" i="200"/>
  <c r="J25" i="200"/>
  <c r="I24" i="200"/>
  <c r="H24" i="200"/>
  <c r="E24" i="200"/>
  <c r="B24" i="200"/>
  <c r="J23" i="200"/>
  <c r="J22" i="200"/>
  <c r="J20" i="200"/>
  <c r="I19" i="200"/>
  <c r="J19" i="200" s="1"/>
  <c r="H19" i="200"/>
  <c r="C19" i="200"/>
  <c r="J18" i="200"/>
  <c r="G18" i="200"/>
  <c r="D18" i="200"/>
  <c r="G17" i="200"/>
  <c r="D17" i="200"/>
  <c r="J16" i="200"/>
  <c r="D16" i="200"/>
  <c r="I15" i="200"/>
  <c r="J15" i="200" s="1"/>
  <c r="H15" i="200"/>
  <c r="F15" i="200"/>
  <c r="G15" i="200" s="1"/>
  <c r="E15" i="200"/>
  <c r="C15" i="200"/>
  <c r="D15" i="200" s="1"/>
  <c r="B15" i="200"/>
  <c r="G13" i="200"/>
  <c r="D13" i="200"/>
  <c r="J12" i="200"/>
  <c r="D12" i="200"/>
  <c r="J11" i="200"/>
  <c r="G11" i="200"/>
  <c r="D11" i="200"/>
  <c r="J10" i="200"/>
  <c r="G10" i="200"/>
  <c r="D10" i="200"/>
  <c r="G9" i="200"/>
  <c r="D9" i="200"/>
  <c r="J8" i="200"/>
  <c r="I8" i="200"/>
  <c r="H8" i="200"/>
  <c r="F8" i="200"/>
  <c r="E8" i="200"/>
  <c r="C8" i="200"/>
  <c r="B8" i="200"/>
  <c r="I22" i="191"/>
  <c r="H22" i="191"/>
  <c r="C22" i="191"/>
  <c r="B22" i="191"/>
  <c r="I19" i="191"/>
  <c r="H19" i="191"/>
  <c r="C19" i="191"/>
  <c r="F12" i="191"/>
  <c r="E12" i="191"/>
  <c r="C12" i="191"/>
  <c r="B12" i="191"/>
  <c r="F8" i="191"/>
  <c r="E8" i="191"/>
  <c r="C8" i="191"/>
  <c r="G43" i="190"/>
  <c r="D43" i="190"/>
  <c r="G42" i="190"/>
  <c r="F41" i="190"/>
  <c r="G41" i="190" s="1"/>
  <c r="E41" i="190"/>
  <c r="C41" i="190"/>
  <c r="D41" i="190" s="1"/>
  <c r="B41" i="190"/>
  <c r="G40" i="190"/>
  <c r="D40" i="190"/>
  <c r="J39" i="190"/>
  <c r="G39" i="190"/>
  <c r="D39" i="190"/>
  <c r="I38" i="190"/>
  <c r="H38" i="190"/>
  <c r="F38" i="190"/>
  <c r="E38" i="190"/>
  <c r="C38" i="190"/>
  <c r="B38" i="190"/>
  <c r="G37" i="190"/>
  <c r="D37" i="190"/>
  <c r="J36" i="190"/>
  <c r="G36" i="190"/>
  <c r="D36" i="190"/>
  <c r="J35" i="190"/>
  <c r="G35" i="190"/>
  <c r="D35" i="190"/>
  <c r="D34" i="190"/>
  <c r="D33" i="190"/>
  <c r="I32" i="190"/>
  <c r="H32" i="190"/>
  <c r="F32" i="190"/>
  <c r="E32" i="190"/>
  <c r="C32" i="190"/>
  <c r="D32" i="190" s="1"/>
  <c r="B32" i="190"/>
  <c r="D31" i="190"/>
  <c r="D30" i="190"/>
  <c r="J29" i="190"/>
  <c r="G29" i="190"/>
  <c r="D29" i="190"/>
  <c r="D28" i="190"/>
  <c r="J27" i="190"/>
  <c r="G27" i="190"/>
  <c r="D27" i="190"/>
  <c r="J26" i="190"/>
  <c r="G26" i="190"/>
  <c r="D26" i="190"/>
  <c r="D25" i="190"/>
  <c r="J24" i="190"/>
  <c r="G24" i="190"/>
  <c r="D24" i="190"/>
  <c r="J23" i="190"/>
  <c r="I23" i="190"/>
  <c r="H23" i="190"/>
  <c r="F23" i="190"/>
  <c r="E23" i="190"/>
  <c r="C23" i="190"/>
  <c r="B23" i="190"/>
  <c r="D21" i="190"/>
  <c r="D20" i="190"/>
  <c r="J19" i="190"/>
  <c r="G19" i="190"/>
  <c r="D19" i="190"/>
  <c r="G18" i="190"/>
  <c r="D18" i="190"/>
  <c r="J17" i="190"/>
  <c r="G17" i="190"/>
  <c r="D17" i="190"/>
  <c r="I16" i="190"/>
  <c r="H16" i="190"/>
  <c r="F16" i="190"/>
  <c r="E16" i="190"/>
  <c r="C16" i="190"/>
  <c r="D16" i="190" s="1"/>
  <c r="B16" i="190"/>
  <c r="D14" i="190"/>
  <c r="D13" i="190"/>
  <c r="J12" i="190"/>
  <c r="G12" i="190"/>
  <c r="D12" i="190"/>
  <c r="G11" i="190"/>
  <c r="J10" i="190"/>
  <c r="G10" i="190"/>
  <c r="D10" i="190"/>
  <c r="G9" i="190"/>
  <c r="D9" i="190"/>
  <c r="I8" i="190"/>
  <c r="H8" i="190"/>
  <c r="F8" i="190"/>
  <c r="E8" i="190"/>
  <c r="C8" i="190"/>
  <c r="D8" i="190" s="1"/>
  <c r="B8" i="190"/>
  <c r="G45" i="189"/>
  <c r="D45" i="189"/>
  <c r="D44" i="189"/>
  <c r="F43" i="189"/>
  <c r="E43" i="189"/>
  <c r="C43" i="189"/>
  <c r="D43" i="189" s="1"/>
  <c r="B43" i="189"/>
  <c r="D42" i="189"/>
  <c r="D41" i="189"/>
  <c r="D40" i="189"/>
  <c r="D39" i="189"/>
  <c r="F38" i="189"/>
  <c r="E38" i="189"/>
  <c r="C38" i="189"/>
  <c r="D38" i="189" s="1"/>
  <c r="B38" i="189"/>
  <c r="D37" i="189"/>
  <c r="J36" i="189"/>
  <c r="D36" i="189"/>
  <c r="G35" i="189"/>
  <c r="D35" i="189"/>
  <c r="D34" i="189"/>
  <c r="D33" i="189"/>
  <c r="I32" i="189"/>
  <c r="H32" i="189"/>
  <c r="F32" i="189"/>
  <c r="E32" i="189"/>
  <c r="G32" i="189" s="1"/>
  <c r="C32" i="189"/>
  <c r="B32" i="189"/>
  <c r="D31" i="189"/>
  <c r="D30" i="189"/>
  <c r="G29" i="189"/>
  <c r="D29" i="189"/>
  <c r="G28" i="189"/>
  <c r="D28" i="189"/>
  <c r="D27" i="189"/>
  <c r="D26" i="189"/>
  <c r="G25" i="189"/>
  <c r="D25" i="189"/>
  <c r="G24" i="189"/>
  <c r="D24" i="189"/>
  <c r="F23" i="189"/>
  <c r="E23" i="189"/>
  <c r="C23" i="189"/>
  <c r="D23" i="189" s="1"/>
  <c r="B23" i="189"/>
  <c r="G22" i="189"/>
  <c r="D22" i="189"/>
  <c r="J21" i="189"/>
  <c r="G21" i="189"/>
  <c r="D21" i="189"/>
  <c r="J19" i="189"/>
  <c r="G19" i="189"/>
  <c r="D19" i="189"/>
  <c r="G18" i="189"/>
  <c r="D18" i="189"/>
  <c r="G17" i="189"/>
  <c r="D17" i="189"/>
  <c r="I16" i="189"/>
  <c r="H16" i="189"/>
  <c r="F16" i="189"/>
  <c r="G16" i="189" s="1"/>
  <c r="E16" i="189"/>
  <c r="D16" i="189"/>
  <c r="C16" i="189"/>
  <c r="B16" i="189"/>
  <c r="D15" i="189"/>
  <c r="D14" i="189"/>
  <c r="D13" i="189"/>
  <c r="D12" i="189"/>
  <c r="D11" i="189"/>
  <c r="D10" i="189"/>
  <c r="D9" i="189"/>
  <c r="F8" i="189"/>
  <c r="E8" i="189"/>
  <c r="C8" i="189"/>
  <c r="D8" i="189" s="1"/>
  <c r="B8" i="189"/>
  <c r="D48" i="188"/>
  <c r="J47" i="188"/>
  <c r="G47" i="188"/>
  <c r="D47" i="188"/>
  <c r="I46" i="188"/>
  <c r="J46" i="188" s="1"/>
  <c r="H46" i="188"/>
  <c r="G46" i="188"/>
  <c r="F46" i="188"/>
  <c r="E46" i="188"/>
  <c r="C46" i="188"/>
  <c r="B46" i="188"/>
  <c r="G45" i="188"/>
  <c r="D45" i="188"/>
  <c r="J44" i="188"/>
  <c r="G44" i="188"/>
  <c r="D44" i="188"/>
  <c r="J43" i="188"/>
  <c r="G43" i="188"/>
  <c r="D43" i="188"/>
  <c r="G42" i="188"/>
  <c r="D42" i="188"/>
  <c r="I41" i="188"/>
  <c r="J41" i="188" s="1"/>
  <c r="H41" i="188"/>
  <c r="F41" i="188"/>
  <c r="G41" i="188" s="1"/>
  <c r="E41" i="188"/>
  <c r="C41" i="188"/>
  <c r="B41" i="188"/>
  <c r="J40" i="188"/>
  <c r="G40" i="188"/>
  <c r="D40" i="188"/>
  <c r="J39" i="188"/>
  <c r="G39" i="188"/>
  <c r="D39" i="188"/>
  <c r="J38" i="188"/>
  <c r="G38" i="188"/>
  <c r="D38" i="188"/>
  <c r="D36" i="188"/>
  <c r="J35" i="188"/>
  <c r="D35" i="188"/>
  <c r="I34" i="188"/>
  <c r="J34" i="188" s="1"/>
  <c r="H34" i="188"/>
  <c r="G34" i="188"/>
  <c r="F34" i="188"/>
  <c r="E34" i="188"/>
  <c r="C34" i="188"/>
  <c r="B34" i="188"/>
  <c r="G33" i="188"/>
  <c r="D33" i="188"/>
  <c r="G32" i="188"/>
  <c r="D32" i="188"/>
  <c r="J31" i="188"/>
  <c r="G31" i="188"/>
  <c r="D31" i="188"/>
  <c r="G30" i="188"/>
  <c r="D30" i="188"/>
  <c r="J29" i="188"/>
  <c r="G29" i="188"/>
  <c r="D29" i="188"/>
  <c r="J28" i="188"/>
  <c r="G28" i="188"/>
  <c r="D28" i="188"/>
  <c r="G27" i="188"/>
  <c r="D27" i="188"/>
  <c r="J26" i="188"/>
  <c r="G26" i="188"/>
  <c r="D26" i="188"/>
  <c r="I25" i="188"/>
  <c r="H25" i="188"/>
  <c r="J25" i="188" s="1"/>
  <c r="F25" i="188"/>
  <c r="E25" i="188"/>
  <c r="C25" i="188"/>
  <c r="D25" i="188" s="1"/>
  <c r="B25" i="188"/>
  <c r="G23" i="188"/>
  <c r="D23" i="188"/>
  <c r="G20" i="188"/>
  <c r="D20" i="188"/>
  <c r="D18" i="188"/>
  <c r="J17" i="188"/>
  <c r="G17" i="188"/>
  <c r="D17" i="188"/>
  <c r="I16" i="188"/>
  <c r="J16" i="188" s="1"/>
  <c r="H16" i="188"/>
  <c r="F16" i="188"/>
  <c r="E16" i="188"/>
  <c r="C16" i="188"/>
  <c r="D16" i="188" s="1"/>
  <c r="B16" i="188"/>
  <c r="J15" i="188"/>
  <c r="G15" i="188"/>
  <c r="D15" i="188"/>
  <c r="G14" i="188"/>
  <c r="D14" i="188"/>
  <c r="J13" i="188"/>
  <c r="G13" i="188"/>
  <c r="D13" i="188"/>
  <c r="J12" i="188"/>
  <c r="G12" i="188"/>
  <c r="D12" i="188"/>
  <c r="J11" i="188"/>
  <c r="G11" i="188"/>
  <c r="D11" i="188"/>
  <c r="J10" i="188"/>
  <c r="G10" i="188"/>
  <c r="D10" i="188"/>
  <c r="J9" i="188"/>
  <c r="G9" i="188"/>
  <c r="D9" i="188"/>
  <c r="I8" i="188"/>
  <c r="J8" i="188" s="1"/>
  <c r="H8" i="188"/>
  <c r="F8" i="188"/>
  <c r="E8" i="188"/>
  <c r="C8" i="188"/>
  <c r="B8" i="188"/>
  <c r="D8" i="188" s="1"/>
  <c r="G8" i="203" l="1"/>
  <c r="J18" i="203"/>
  <c r="G14" i="203"/>
  <c r="J14" i="203"/>
  <c r="J24" i="200"/>
  <c r="G43" i="189"/>
  <c r="G23" i="189"/>
  <c r="G8" i="188"/>
  <c r="D41" i="188"/>
  <c r="J16" i="189"/>
  <c r="D32" i="189"/>
  <c r="J32" i="189"/>
  <c r="G8" i="190"/>
  <c r="J16" i="190"/>
  <c r="D23" i="190"/>
  <c r="J32" i="190"/>
  <c r="D38" i="190"/>
  <c r="J38" i="190"/>
  <c r="D8" i="200"/>
  <c r="J7" i="202"/>
  <c r="P13" i="202"/>
  <c r="P23" i="202"/>
  <c r="D18" i="203"/>
  <c r="G12" i="152"/>
  <c r="D8" i="204"/>
  <c r="G15" i="204"/>
  <c r="M28" i="204"/>
  <c r="J7" i="154"/>
  <c r="J13" i="154"/>
  <c r="G16" i="188"/>
  <c r="G25" i="188"/>
  <c r="D34" i="188"/>
  <c r="D46" i="188"/>
  <c r="G8" i="189"/>
  <c r="G38" i="189"/>
  <c r="J8" i="190"/>
  <c r="G16" i="190"/>
  <c r="G23" i="190"/>
  <c r="G32" i="190"/>
  <c r="G38" i="190"/>
  <c r="G8" i="200"/>
  <c r="D13" i="202"/>
  <c r="G20" i="202"/>
  <c r="P28" i="202"/>
  <c r="D8" i="203"/>
  <c r="J8" i="203"/>
  <c r="G18" i="203"/>
  <c r="D22" i="203"/>
  <c r="G8" i="204"/>
  <c r="D15" i="204"/>
  <c r="G23" i="204"/>
  <c r="G31" i="204"/>
  <c r="M7" i="154"/>
  <c r="G13" i="154"/>
  <c r="G49" i="196" l="1"/>
  <c r="G48" i="196"/>
  <c r="G42" i="196"/>
  <c r="G40" i="196"/>
  <c r="G39" i="196"/>
  <c r="G38" i="196"/>
  <c r="G37" i="196"/>
  <c r="G34" i="196"/>
  <c r="G31" i="196"/>
  <c r="G30" i="196"/>
  <c r="G29" i="196"/>
  <c r="G26" i="196"/>
  <c r="G25" i="196"/>
  <c r="G24" i="196"/>
  <c r="G23" i="196"/>
  <c r="G22" i="196"/>
  <c r="G21" i="196"/>
  <c r="G20" i="196"/>
  <c r="G19" i="196"/>
  <c r="G17" i="196"/>
  <c r="G15" i="196"/>
  <c r="G13" i="196"/>
  <c r="G12" i="196"/>
  <c r="G10" i="196"/>
  <c r="G9" i="196"/>
  <c r="G8" i="196"/>
  <c r="D49" i="196"/>
  <c r="D48" i="196"/>
  <c r="D45" i="196"/>
  <c r="D44" i="196"/>
  <c r="D43" i="196"/>
  <c r="D42" i="196"/>
  <c r="D40" i="196"/>
  <c r="D38" i="196"/>
  <c r="D37" i="196"/>
  <c r="D35" i="196"/>
  <c r="D34" i="196"/>
  <c r="D33" i="196"/>
  <c r="D32" i="196"/>
  <c r="D31" i="196"/>
  <c r="D30" i="196"/>
  <c r="D29" i="196"/>
  <c r="D28" i="196"/>
  <c r="D26" i="196"/>
  <c r="D25" i="196"/>
  <c r="D24" i="196"/>
  <c r="D23" i="196"/>
  <c r="D22" i="196"/>
  <c r="D21" i="196"/>
  <c r="D20" i="196"/>
  <c r="D19" i="196"/>
  <c r="D18" i="196"/>
  <c r="D17" i="196"/>
  <c r="D15" i="196"/>
  <c r="D14" i="196"/>
  <c r="D13" i="196"/>
  <c r="D12" i="196"/>
  <c r="D11" i="196"/>
  <c r="D10" i="196"/>
  <c r="D9" i="196"/>
  <c r="D8" i="196"/>
  <c r="B10" i="141"/>
  <c r="B8" i="141"/>
  <c r="B7" i="141"/>
  <c r="B6" i="141"/>
  <c r="B5" i="141"/>
  <c r="F10" i="142" l="1"/>
  <c r="E10" i="142"/>
  <c r="C34" i="142"/>
  <c r="C28" i="142"/>
  <c r="C58" i="142"/>
  <c r="I12" i="201" l="1"/>
  <c r="I11" i="201"/>
  <c r="I10" i="201"/>
  <c r="I9" i="201"/>
  <c r="I8" i="201"/>
  <c r="D36" i="201" l="1"/>
  <c r="D35" i="201"/>
  <c r="D34" i="201"/>
  <c r="D33" i="201"/>
  <c r="D32" i="201"/>
  <c r="D31" i="201"/>
  <c r="D30" i="201"/>
  <c r="D29" i="201"/>
  <c r="I21" i="201" l="1"/>
  <c r="I20" i="201"/>
  <c r="I19" i="201"/>
  <c r="I17" i="201"/>
  <c r="I16" i="201"/>
  <c r="I15" i="201"/>
  <c r="I14" i="201"/>
  <c r="D17" i="201"/>
  <c r="D18" i="201"/>
  <c r="D19" i="201"/>
  <c r="D20" i="201"/>
  <c r="D21" i="201"/>
  <c r="D22" i="201"/>
  <c r="D23" i="201"/>
  <c r="D24" i="201"/>
  <c r="D25" i="201"/>
  <c r="D26" i="201"/>
  <c r="D27" i="201"/>
  <c r="D8" i="201"/>
  <c r="C9" i="201"/>
  <c r="D9" i="201" s="1"/>
  <c r="D10" i="201"/>
  <c r="D15" i="201"/>
  <c r="D14" i="201"/>
  <c r="C13" i="201"/>
  <c r="D13" i="201" s="1"/>
  <c r="D12" i="201"/>
  <c r="D11" i="201"/>
  <c r="C57" i="142" l="1"/>
  <c r="C56" i="142"/>
  <c r="C55" i="142"/>
  <c r="C54" i="142"/>
  <c r="C53" i="142"/>
  <c r="C52" i="142"/>
  <c r="C51" i="142"/>
  <c r="C49" i="142"/>
  <c r="C48" i="142"/>
  <c r="C47" i="142"/>
  <c r="C45" i="142"/>
  <c r="C44" i="142"/>
  <c r="C43" i="142"/>
  <c r="C42" i="142"/>
  <c r="C41" i="142"/>
  <c r="C40" i="142"/>
  <c r="C39" i="142"/>
  <c r="C38" i="142"/>
  <c r="C37" i="142"/>
  <c r="C36" i="142"/>
  <c r="C35" i="142"/>
  <c r="C33" i="142"/>
  <c r="C32" i="142"/>
  <c r="C31" i="142"/>
  <c r="C30" i="142"/>
  <c r="C29" i="142"/>
  <c r="C27" i="142"/>
  <c r="C26" i="142"/>
  <c r="C25" i="142"/>
  <c r="C24" i="142"/>
  <c r="C23" i="142"/>
  <c r="C22" i="142"/>
  <c r="C21" i="142"/>
  <c r="C20" i="142"/>
  <c r="C19" i="142"/>
  <c r="C18" i="142"/>
  <c r="C17" i="142"/>
  <c r="C16" i="142"/>
  <c r="C15" i="142"/>
  <c r="C14" i="142"/>
  <c r="C13" i="142"/>
  <c r="C12" i="142"/>
  <c r="C11" i="142"/>
  <c r="D10" i="142" l="1"/>
  <c r="C10" i="142" s="1"/>
  <c r="O9" i="142" l="1"/>
  <c r="N9" i="142"/>
  <c r="M9" i="142"/>
  <c r="L9" i="142"/>
  <c r="K9" i="142"/>
  <c r="J9" i="142"/>
  <c r="I9" i="142"/>
  <c r="H9" i="142"/>
  <c r="G9" i="142"/>
  <c r="F9" i="142"/>
  <c r="E9" i="142"/>
  <c r="D9" i="142"/>
  <c r="O8" i="142"/>
  <c r="N8" i="142"/>
  <c r="M8" i="142"/>
  <c r="L8" i="142"/>
  <c r="K8" i="142"/>
  <c r="J8" i="142"/>
  <c r="I8" i="142"/>
  <c r="H8" i="142"/>
  <c r="G8" i="142"/>
  <c r="F8" i="142"/>
  <c r="E8" i="142"/>
  <c r="D8" i="142"/>
  <c r="C8" i="142" s="1"/>
  <c r="C9" i="142" l="1"/>
  <c r="I9" i="141" l="1"/>
  <c r="B9" i="141" s="1"/>
  <c r="O7" i="142" l="1"/>
  <c r="O6" i="142"/>
  <c r="O5" i="142"/>
  <c r="N7" i="142"/>
  <c r="M7" i="142"/>
  <c r="L7" i="142"/>
  <c r="K7" i="142"/>
  <c r="J7" i="142"/>
  <c r="I7" i="142"/>
  <c r="H7" i="142"/>
  <c r="G7" i="142"/>
  <c r="F7" i="142"/>
  <c r="E7" i="142"/>
  <c r="D7" i="142"/>
  <c r="N6" i="142"/>
  <c r="M6" i="142"/>
  <c r="L6" i="142"/>
  <c r="K6" i="142"/>
  <c r="J6" i="142"/>
  <c r="I6" i="142"/>
  <c r="H6" i="142"/>
  <c r="G6" i="142"/>
  <c r="F6" i="142"/>
  <c r="E6" i="142"/>
  <c r="D6" i="142"/>
  <c r="N5" i="142"/>
  <c r="M5" i="142"/>
  <c r="L5" i="142"/>
  <c r="K5" i="142"/>
  <c r="J5" i="142"/>
  <c r="I5" i="142"/>
  <c r="H5" i="142"/>
  <c r="G5" i="142"/>
  <c r="F5" i="142"/>
  <c r="E5" i="142"/>
  <c r="D5" i="142"/>
  <c r="C7" i="142" l="1"/>
  <c r="C6" i="142"/>
  <c r="C5" i="142"/>
</calcChain>
</file>

<file path=xl/sharedStrings.xml><?xml version="1.0" encoding="utf-8"?>
<sst xmlns="http://schemas.openxmlformats.org/spreadsheetml/2006/main" count="2233" uniqueCount="579">
  <si>
    <t xml:space="preserve">  p/ Provisional  </t>
  </si>
  <si>
    <t>Almendro</t>
  </si>
  <si>
    <t>Ornamental</t>
  </si>
  <si>
    <t xml:space="preserve">Cacao </t>
  </si>
  <si>
    <t>VRAE 99</t>
  </si>
  <si>
    <t>VRAE 15</t>
  </si>
  <si>
    <t>Patrón Criollo</t>
  </si>
  <si>
    <t>Cafe</t>
  </si>
  <si>
    <t>Catuaí</t>
  </si>
  <si>
    <t>Geisha</t>
  </si>
  <si>
    <t>Caturra</t>
  </si>
  <si>
    <t xml:space="preserve">Catimor </t>
  </si>
  <si>
    <t>Satsuma T.</t>
  </si>
  <si>
    <t>Munición</t>
  </si>
  <si>
    <t>Dulce</t>
  </si>
  <si>
    <t xml:space="preserve">Ayacucho/Canaan </t>
  </si>
  <si>
    <t>INIA 508 - Tinajones</t>
  </si>
  <si>
    <t>20,00-30,00</t>
  </si>
  <si>
    <t>Andino</t>
  </si>
  <si>
    <t xml:space="preserve">Cusco/Andenes </t>
  </si>
  <si>
    <t xml:space="preserve">Lima/La Molina </t>
  </si>
  <si>
    <t xml:space="preserve">Cusco/Andenes  </t>
  </si>
  <si>
    <t xml:space="preserve">Lima/Donoso </t>
  </si>
  <si>
    <t>Huancasancos</t>
  </si>
  <si>
    <t>Gesaprim (S/ * kg)</t>
  </si>
  <si>
    <t>Pepa</t>
  </si>
  <si>
    <t xml:space="preserve">Limón  </t>
  </si>
  <si>
    <t>Estacas</t>
  </si>
  <si>
    <t>Chulucanas</t>
  </si>
  <si>
    <t>N° Machos</t>
  </si>
  <si>
    <t xml:space="preserve">         (Soles por hora)</t>
  </si>
  <si>
    <t xml:space="preserve">          (Soles por día) </t>
  </si>
  <si>
    <t>sigue</t>
  </si>
  <si>
    <t>Elaboración: MINAGRI ... DGESEP (DEA)</t>
  </si>
  <si>
    <t>Año</t>
    <phoneticPr fontId="23" type="noConversion"/>
  </si>
  <si>
    <t>Departamento/Provincia</t>
    <phoneticPr fontId="0" type="noConversion"/>
  </si>
  <si>
    <t xml:space="preserve">Total </t>
  </si>
  <si>
    <t xml:space="preserve">…   </t>
  </si>
  <si>
    <t xml:space="preserve">Loreto/San Roque </t>
  </si>
  <si>
    <t>INIA 510 - Mallares</t>
  </si>
  <si>
    <t>IR - 43</t>
  </si>
  <si>
    <t>Blanca Gigante Yunguyo</t>
  </si>
  <si>
    <t>Washigton</t>
  </si>
  <si>
    <t>Murcott</t>
  </si>
  <si>
    <t>Variedad Salcedo</t>
  </si>
  <si>
    <t>Blanco Urubamba</t>
  </si>
  <si>
    <t>Granado</t>
  </si>
  <si>
    <t>Wonderfull</t>
  </si>
  <si>
    <t>2019</t>
  </si>
  <si>
    <t>Departamento/Provincia</t>
    <phoneticPr fontId="19" type="noConversion"/>
  </si>
  <si>
    <t>Avena</t>
  </si>
  <si>
    <t>Producto</t>
  </si>
  <si>
    <t>C.87</t>
  </si>
  <si>
    <t>C.88</t>
  </si>
  <si>
    <t>Hass</t>
  </si>
  <si>
    <t>Lúcumo</t>
  </si>
  <si>
    <t>Limón</t>
  </si>
  <si>
    <t>Arequipa</t>
  </si>
  <si>
    <t>Ayacucho</t>
  </si>
  <si>
    <t>Trigo</t>
  </si>
  <si>
    <t>Especie</t>
  </si>
  <si>
    <t>Inti</t>
  </si>
  <si>
    <t>Ovinos</t>
  </si>
  <si>
    <t>Cambodiano</t>
  </si>
  <si>
    <t>Nov</t>
  </si>
  <si>
    <t>Dic</t>
  </si>
  <si>
    <t>Elaboración: MINAGRI  - DGESEP (DEA)</t>
  </si>
  <si>
    <t>Melocotonero</t>
  </si>
  <si>
    <t>Okinawa</t>
  </si>
  <si>
    <t>Jun</t>
  </si>
  <si>
    <t>Jul</t>
  </si>
  <si>
    <t>Ago</t>
  </si>
  <si>
    <t>Set</t>
  </si>
  <si>
    <t>Oct</t>
  </si>
  <si>
    <t xml:space="preserve">Insumos y Servicios Agropecuarios </t>
  </si>
  <si>
    <t>Lambayeque/Chiclayo</t>
  </si>
  <si>
    <t xml:space="preserve">Mejorados </t>
  </si>
  <si>
    <t>Clase</t>
  </si>
  <si>
    <t>Selección Andenes</t>
  </si>
  <si>
    <t>Perú</t>
  </si>
  <si>
    <t>Andina</t>
  </si>
  <si>
    <t>Cuy</t>
  </si>
  <si>
    <t>Mantaro</t>
  </si>
  <si>
    <t>Grigñon</t>
  </si>
  <si>
    <t>Haba</t>
  </si>
  <si>
    <t>Inia 409 Munay Angelica</t>
  </si>
  <si>
    <t>PMV 560 Blanco Urubamba</t>
  </si>
  <si>
    <t>Chato de Ica</t>
  </si>
  <si>
    <t>Ica/Chincha</t>
  </si>
  <si>
    <t>Ayacucho/Canaan</t>
  </si>
  <si>
    <t>Palto</t>
  </si>
  <si>
    <t xml:space="preserve">Junín/Santa Ana </t>
  </si>
  <si>
    <t xml:space="preserve">San Martín/El Porvenir </t>
  </si>
  <si>
    <t>Patrón</t>
  </si>
  <si>
    <t>Cleopatra</t>
  </si>
  <si>
    <t>Quinua</t>
  </si>
  <si>
    <t>Duke</t>
  </si>
  <si>
    <t xml:space="preserve">Patrón </t>
  </si>
  <si>
    <t>La Unión</t>
  </si>
  <si>
    <t>Vilcashuaman</t>
  </si>
  <si>
    <t xml:space="preserve">Contralmirante Villar </t>
  </si>
  <si>
    <t>Zarumilla</t>
  </si>
  <si>
    <t>Urea Agrícola</t>
  </si>
  <si>
    <t>Nitrato de Amonio</t>
  </si>
  <si>
    <t>Sulfato de Amonio</t>
  </si>
  <si>
    <t>Var. %</t>
  </si>
  <si>
    <t>Fosfato Diamonico</t>
  </si>
  <si>
    <t>Superfosfato de Calcio Triple</t>
  </si>
  <si>
    <t>Guano de Isla</t>
  </si>
  <si>
    <t>Humos de Lombris</t>
  </si>
  <si>
    <t>Fuente: Superintendencia Nacional de Administración Tributaria - SUNAT</t>
  </si>
  <si>
    <t>Superfosfatos</t>
  </si>
  <si>
    <t>Chirimoya</t>
  </si>
  <si>
    <t>-</t>
  </si>
  <si>
    <t>Naranjo</t>
  </si>
  <si>
    <t>Tangelo</t>
  </si>
  <si>
    <t>Kiwicha</t>
  </si>
  <si>
    <t>Año</t>
  </si>
  <si>
    <t>Fuerte</t>
  </si>
  <si>
    <t>Limonero</t>
  </si>
  <si>
    <t>Bovinos</t>
  </si>
  <si>
    <t>Mandarino</t>
  </si>
  <si>
    <t>Reproductores</t>
  </si>
  <si>
    <t>Cuadro</t>
  </si>
  <si>
    <t>Roja Española</t>
  </si>
  <si>
    <t>Fuente: INIA, Estaciones Experimentales Agrarias.</t>
  </si>
  <si>
    <t>Unidades</t>
  </si>
  <si>
    <t>Método de propagación</t>
  </si>
  <si>
    <t>Frijol  caupí</t>
  </si>
  <si>
    <t>1 Teórica</t>
  </si>
  <si>
    <t>Tacna</t>
  </si>
  <si>
    <t>Tumbes</t>
  </si>
  <si>
    <t>Criollo</t>
  </si>
  <si>
    <t>Cobertura (ha)</t>
  </si>
  <si>
    <t>Disponibilidad (kg)</t>
  </si>
  <si>
    <t>Fertilizantes</t>
  </si>
  <si>
    <t>Raza o línea</t>
  </si>
  <si>
    <t>Categoría</t>
  </si>
  <si>
    <t>Arroz</t>
  </si>
  <si>
    <t>Cebada</t>
  </si>
  <si>
    <t>Cultivar</t>
  </si>
  <si>
    <t>Injerto</t>
  </si>
  <si>
    <t xml:space="preserve">San Martín </t>
  </si>
  <si>
    <t xml:space="preserve">Injerto </t>
  </si>
  <si>
    <t xml:space="preserve">Descripción </t>
  </si>
  <si>
    <t>Fuente: Direcciones Regionales de Agricultura</t>
  </si>
  <si>
    <t>Vegetativa</t>
  </si>
  <si>
    <t xml:space="preserve">Certificada </t>
  </si>
  <si>
    <t>INIA 415 - Pasankalla</t>
  </si>
  <si>
    <t xml:space="preserve">Blanca de yuli </t>
  </si>
  <si>
    <t>Gignon</t>
  </si>
  <si>
    <t>INIA 904 Vilcanota I</t>
  </si>
  <si>
    <t>INIA 902 Africana</t>
  </si>
  <si>
    <t>INIA 619 Mega Hibrido</t>
  </si>
  <si>
    <t>INIA 617 Chuska</t>
  </si>
  <si>
    <t>Frijol caupí</t>
  </si>
  <si>
    <t>INIA 509 - La Esperanza</t>
  </si>
  <si>
    <t>N° Hembras</t>
  </si>
  <si>
    <t>S/ x Unidad</t>
  </si>
  <si>
    <t xml:space="preserve">Cuy </t>
  </si>
  <si>
    <t>Recria</t>
  </si>
  <si>
    <t>Pichones</t>
  </si>
  <si>
    <t>Maíz  amarillo duro</t>
  </si>
  <si>
    <t>Maíz amiláceo</t>
  </si>
  <si>
    <t>Pelibuey x Black Belly</t>
  </si>
  <si>
    <t>Patos</t>
  </si>
  <si>
    <t>Tahiti</t>
  </si>
  <si>
    <t>Elaboración: MINAGRI - DGESEP (DEA)</t>
  </si>
  <si>
    <t>Gallinaza</t>
  </si>
  <si>
    <t>Tahití</t>
  </si>
  <si>
    <t>Junin/Pichanaki</t>
  </si>
  <si>
    <t>Palo</t>
  </si>
  <si>
    <t>Seda</t>
  </si>
  <si>
    <t>Vid</t>
  </si>
  <si>
    <t>Quebranta</t>
  </si>
  <si>
    <t>Italia Blanca</t>
  </si>
  <si>
    <t>Elaboración : MINAGRI - DGESEP (DEA)</t>
  </si>
  <si>
    <t>Arveja</t>
  </si>
  <si>
    <t>Tarwi</t>
  </si>
  <si>
    <t>Beltran</t>
  </si>
  <si>
    <t>Pecano</t>
  </si>
  <si>
    <t>Mahan</t>
  </si>
  <si>
    <t>Kumbe</t>
  </si>
  <si>
    <t>Albilla</t>
  </si>
  <si>
    <t>Achiote</t>
  </si>
  <si>
    <t xml:space="preserve">Semilla  </t>
  </si>
  <si>
    <t>Chirimoyo</t>
  </si>
  <si>
    <t>Mango</t>
  </si>
  <si>
    <t>Apurimac/Chumbibamba</t>
  </si>
  <si>
    <t>INIA 418 - El Nazareno</t>
  </si>
  <si>
    <t>Piura</t>
  </si>
  <si>
    <t>Semilla</t>
  </si>
  <si>
    <t>Moquegua/Moquegua</t>
  </si>
  <si>
    <t>Borgoña</t>
  </si>
  <si>
    <t>No Injerto</t>
  </si>
  <si>
    <t>Saigon</t>
  </si>
  <si>
    <t>Vacunos</t>
  </si>
  <si>
    <t xml:space="preserve">Brown Swiss </t>
  </si>
  <si>
    <t>Linea Mantaro</t>
  </si>
  <si>
    <t>Linea Saños</t>
  </si>
  <si>
    <t>Región</t>
  </si>
  <si>
    <t>Ene</t>
  </si>
  <si>
    <t>Feb</t>
  </si>
  <si>
    <t>Mar</t>
  </si>
  <si>
    <t>Abr</t>
  </si>
  <si>
    <t>May</t>
  </si>
  <si>
    <t>TACNA</t>
  </si>
  <si>
    <t>Candarave</t>
  </si>
  <si>
    <t xml:space="preserve">Jorge Basadre </t>
  </si>
  <si>
    <t>Tarata</t>
  </si>
  <si>
    <t>TUMBES</t>
  </si>
  <si>
    <t>PIURA</t>
  </si>
  <si>
    <t>Ayabaca</t>
  </si>
  <si>
    <t>Huancabamba</t>
  </si>
  <si>
    <t>Sullana</t>
  </si>
  <si>
    <t xml:space="preserve">Perú: Precio minorista de herbicidas por departamento y provincia, según producto, </t>
  </si>
  <si>
    <t xml:space="preserve">Perú: Precio minorista de adherente por departamento y provincia, según producto, </t>
  </si>
  <si>
    <t>Tractor (s/*hora)</t>
  </si>
  <si>
    <t>Sutil</t>
  </si>
  <si>
    <t>Mandarina</t>
  </si>
  <si>
    <t>Valencia</t>
  </si>
  <si>
    <t>Guanábana</t>
  </si>
  <si>
    <t>Sulfato de potasio</t>
  </si>
  <si>
    <t xml:space="preserve"> -   </t>
  </si>
  <si>
    <t xml:space="preserve">Fuente:  AGRORURAL  </t>
  </si>
  <si>
    <t>Total</t>
  </si>
  <si>
    <t xml:space="preserve">Perú: Precio minorista de nutrientes foliares por departamento y provincia,  </t>
  </si>
  <si>
    <t xml:space="preserve">Perú: Precio de venta minorista de fertilizantes nitrogenados por departamento y  </t>
  </si>
  <si>
    <t xml:space="preserve">Perú: Precio de venta minorista de fertilizantes abono orgánico por departamento y  </t>
  </si>
  <si>
    <t>Yunta (s/*día)</t>
  </si>
  <si>
    <t>Certificada</t>
  </si>
  <si>
    <t>Maíz amarillo duro</t>
  </si>
  <si>
    <t>Fosfato di amónico</t>
  </si>
  <si>
    <t>Sulfato de amonio</t>
  </si>
  <si>
    <t>Antracol 70% PM</t>
  </si>
  <si>
    <t>Goal 2 EC (S/ * kg)</t>
  </si>
  <si>
    <t>Urea para uso agrícola</t>
  </si>
  <si>
    <t>Sulfato de magnesio y potasio</t>
  </si>
  <si>
    <t>Multifrut (kg)</t>
  </si>
  <si>
    <t>Nitrato de amonio, uso agrícola</t>
  </si>
  <si>
    <t>Cloruro de potasio, uso agrícola</t>
  </si>
  <si>
    <t xml:space="preserve">Perú: Precio minorista de fungicidas por departamento y provincia, según producto, </t>
  </si>
  <si>
    <t>Perú: Disponibilidad y precio de venta de semilla mejorada en estaciones experimentales</t>
  </si>
  <si>
    <t xml:space="preserve">Perú: Precio de alquiler de tractor agrícola y yunta por departamento y provincia, </t>
  </si>
  <si>
    <t>Maiz Amilaceo</t>
  </si>
  <si>
    <t>INIA 901 - Mantaro</t>
  </si>
  <si>
    <t>INIA 102 Usui</t>
  </si>
  <si>
    <t xml:space="preserve"> </t>
  </si>
  <si>
    <t>Rugoso</t>
  </si>
  <si>
    <t>Menbrillo</t>
  </si>
  <si>
    <t>Guanabana</t>
  </si>
  <si>
    <t>AREQUIPA</t>
  </si>
  <si>
    <t>Camaná</t>
  </si>
  <si>
    <t>Caravelí</t>
  </si>
  <si>
    <t>Castilla</t>
  </si>
  <si>
    <t>Caylloma</t>
  </si>
  <si>
    <t>Condesuyos</t>
  </si>
  <si>
    <t>Islay</t>
  </si>
  <si>
    <t>AYACUCHO</t>
  </si>
  <si>
    <t>Huamanga</t>
  </si>
  <si>
    <t>Cangallo</t>
  </si>
  <si>
    <t>Huanta</t>
  </si>
  <si>
    <t>La Mar</t>
  </si>
  <si>
    <t>Lucanas</t>
  </si>
  <si>
    <t>Parinacochas</t>
  </si>
  <si>
    <t>Paucar del Sara Sara</t>
  </si>
  <si>
    <t>Sucre</t>
  </si>
  <si>
    <t>Victor Fajardo</t>
  </si>
  <si>
    <t>INIA 420 Negra Collana</t>
  </si>
  <si>
    <t>Kumulos  DF</t>
  </si>
  <si>
    <t>Manzate 200</t>
  </si>
  <si>
    <t>Fitoraz  76% PM</t>
  </si>
  <si>
    <t>Curzate</t>
  </si>
  <si>
    <t>Citowett (S/ * L)</t>
  </si>
  <si>
    <t>Agrotín (S/ * L)</t>
  </si>
  <si>
    <t>Agridex  (S/ * L)</t>
  </si>
  <si>
    <t>Departamento/Provincia</t>
  </si>
  <si>
    <t xml:space="preserve">Fetrilón combi 1 (250 g) </t>
  </si>
  <si>
    <t>Abonofol 30-30-30 (kg)</t>
  </si>
  <si>
    <t>Abonofol 20-20-20 (kg)</t>
  </si>
  <si>
    <t>Pix (L)</t>
  </si>
  <si>
    <t>Ergostín  (200 ml)</t>
  </si>
  <si>
    <t>Aminofol (200 ml)</t>
  </si>
  <si>
    <t>Andenes 90</t>
  </si>
  <si>
    <t>kg</t>
  </si>
  <si>
    <t xml:space="preserve">INIA 405 San isidro </t>
  </si>
  <si>
    <t>Autorizada</t>
  </si>
  <si>
    <t>INIA 431 Altiplano</t>
  </si>
  <si>
    <t>Puno/IIIpa</t>
  </si>
  <si>
    <t>Ucayali/Pucallpa</t>
  </si>
  <si>
    <t xml:space="preserve">Cajamarca/Baños del Inca </t>
  </si>
  <si>
    <t xml:space="preserve">...   </t>
  </si>
  <si>
    <t xml:space="preserve">...    </t>
  </si>
  <si>
    <t xml:space="preserve">-   </t>
  </si>
  <si>
    <t>INIA 408 Sumac Puca</t>
  </si>
  <si>
    <t xml:space="preserve">-    </t>
  </si>
  <si>
    <t>…</t>
  </si>
  <si>
    <t>Salcedo Inia</t>
  </si>
  <si>
    <t>INIA 427 Amarrilla Sacaca</t>
  </si>
  <si>
    <t>Amarrillo Marangani</t>
  </si>
  <si>
    <t>Oscar Blanco</t>
  </si>
  <si>
    <t>Jacinto Inia</t>
  </si>
  <si>
    <t>Frijol</t>
  </si>
  <si>
    <t xml:space="preserve">Moronera INIA </t>
  </si>
  <si>
    <t>INIA 904  Vilcanota I</t>
  </si>
  <si>
    <t>Blanca de Junin</t>
  </si>
  <si>
    <t xml:space="preserve">Perú: Precio de venta minorista de fertilizantes fosfatados por departamento y provincia </t>
  </si>
  <si>
    <t>Jorge Basadre</t>
  </si>
  <si>
    <t>Condesuyo</t>
  </si>
  <si>
    <t>Var.%</t>
  </si>
  <si>
    <t>Lorsban 4 E (S/ * L)</t>
  </si>
  <si>
    <t>Lannate 90  (S/ * kg)</t>
  </si>
  <si>
    <t>Campal 250 CE (S/ * L)</t>
  </si>
  <si>
    <t>Morropón</t>
  </si>
  <si>
    <t>Activol (Pastilla)</t>
  </si>
  <si>
    <t>Marginal 28 T</t>
  </si>
  <si>
    <t>Registrada</t>
  </si>
  <si>
    <t>No Certificada</t>
  </si>
  <si>
    <t>Salcedo 80</t>
  </si>
  <si>
    <t>Trigo de Invierno</t>
  </si>
  <si>
    <t>Salcedo INIA</t>
  </si>
  <si>
    <t>Básica</t>
  </si>
  <si>
    <t>Kankolla</t>
  </si>
  <si>
    <t xml:space="preserve">-      </t>
  </si>
  <si>
    <t xml:space="preserve">Perú: Precio minorista de reguladores de crecimiento por departamento y provincia, </t>
  </si>
  <si>
    <t xml:space="preserve">Perú: Disponibilidad de semilla mejorada en estaciones experimentales agrarias  </t>
  </si>
  <si>
    <t>...</t>
  </si>
  <si>
    <t xml:space="preserve">Perú: Disponibilidad y precio de venta de plantones en estaciones experimentales </t>
  </si>
  <si>
    <t>Perú: Disponibilidad y precio de venta de reproductores en estaciones</t>
  </si>
  <si>
    <t xml:space="preserve">Perú: Importación de fertilizantes químicos por producto, según mes, </t>
  </si>
  <si>
    <t xml:space="preserve">Perú: Precio de venta minorista de fertilizantes potásicos por departamento y provincia, </t>
  </si>
  <si>
    <t xml:space="preserve">Perú: Precio minorista de insecticidas por departamento y provincia, según producto, </t>
  </si>
  <si>
    <t>Parinacocha</t>
  </si>
  <si>
    <t xml:space="preserve">Paucar del Sara </t>
  </si>
  <si>
    <t>Vilcashuamán</t>
  </si>
  <si>
    <t>Genetica</t>
  </si>
  <si>
    <t>Maiz Amarrillo</t>
  </si>
  <si>
    <t xml:space="preserve">Maíz forrajero </t>
  </si>
  <si>
    <t>Lambayeque/Vista Florida</t>
  </si>
  <si>
    <t>INIA 514 Bellavista</t>
  </si>
  <si>
    <t>INIA 507 - La Conquista</t>
  </si>
  <si>
    <t>INIA 511 La Victoria</t>
  </si>
  <si>
    <t>Caupi</t>
  </si>
  <si>
    <t>Ojo Negro Regional</t>
  </si>
  <si>
    <t>Ucayalino</t>
  </si>
  <si>
    <t>Loreto/San Roque</t>
  </si>
  <si>
    <t>INIA 612 Maselba</t>
  </si>
  <si>
    <t>Maíz forrajero</t>
  </si>
  <si>
    <t>Brown Swiss</t>
  </si>
  <si>
    <t>2020</t>
  </si>
  <si>
    <t xml:space="preserve">    Huancabamba</t>
  </si>
  <si>
    <t xml:space="preserve">Perú: Valor del jornal agrícola por departamento y provincia, según mes,  </t>
  </si>
  <si>
    <t>Inia 435 Ayacuchano</t>
  </si>
  <si>
    <t>Inia 436 Huamanguino</t>
  </si>
  <si>
    <t>Triticale</t>
  </si>
  <si>
    <t>Inia 906 Salka</t>
  </si>
  <si>
    <t>MaÍz Amilaceo</t>
  </si>
  <si>
    <t>INIA 603</t>
  </si>
  <si>
    <t>Bayo Mochica- INIA</t>
  </si>
  <si>
    <t>Cacao</t>
  </si>
  <si>
    <t>Bolaina Blanca</t>
  </si>
  <si>
    <t>Forestal</t>
  </si>
  <si>
    <t>Junin/Santa Ana</t>
  </si>
  <si>
    <t>Ciruelos</t>
  </si>
  <si>
    <t>Imperial</t>
  </si>
  <si>
    <t>Frambuesa</t>
  </si>
  <si>
    <t>Heritage</t>
  </si>
  <si>
    <t xml:space="preserve">Fresa </t>
  </si>
  <si>
    <t>Aroma</t>
  </si>
  <si>
    <t>Lucumo</t>
  </si>
  <si>
    <t>Manzano</t>
  </si>
  <si>
    <t>California</t>
  </si>
  <si>
    <t>Winter Banana</t>
  </si>
  <si>
    <t>Peral</t>
  </si>
  <si>
    <t>Packhams</t>
  </si>
  <si>
    <t>Agua</t>
  </si>
  <si>
    <t>Victoria</t>
  </si>
  <si>
    <t>Tara</t>
  </si>
  <si>
    <t>Caesalpinea</t>
  </si>
  <si>
    <t>Plantulas</t>
  </si>
  <si>
    <t>Cumbe</t>
  </si>
  <si>
    <t>Granadilla</t>
  </si>
  <si>
    <t>Black Belly</t>
  </si>
  <si>
    <t>Cloruro de Potasio</t>
  </si>
  <si>
    <t>Sulfato de Potasio</t>
  </si>
  <si>
    <t>Sulfato de Magnesio y Potasio</t>
  </si>
  <si>
    <t>52,50</t>
  </si>
  <si>
    <t>137,50</t>
  </si>
  <si>
    <t>122,50</t>
  </si>
  <si>
    <t>máximo</t>
  </si>
  <si>
    <t>3.-Jornal/Día</t>
  </si>
  <si>
    <t>mÍnimo</t>
  </si>
  <si>
    <t>67,50</t>
  </si>
  <si>
    <t xml:space="preserve">          (Soles por tonelada)</t>
    <phoneticPr fontId="24" type="noConversion"/>
  </si>
  <si>
    <t xml:space="preserve"> -      </t>
  </si>
  <si>
    <t xml:space="preserve">...      </t>
  </si>
  <si>
    <t xml:space="preserve"> -   </t>
    <phoneticPr fontId="20" type="noConversion"/>
  </si>
  <si>
    <t>Elaboración: MINAGRI  -   DGESEP (DEA)</t>
  </si>
  <si>
    <t>Departamento/Provincia</t>
    <phoneticPr fontId="20" type="noConversion"/>
  </si>
  <si>
    <t>Yslay</t>
  </si>
  <si>
    <t xml:space="preserve">          (Soles por unidad de medida)</t>
    <phoneticPr fontId="20" type="noConversion"/>
  </si>
  <si>
    <t>Gramoxone Super (S7 * L)</t>
  </si>
  <si>
    <t>Contra Almirante Villar</t>
  </si>
  <si>
    <t>Departamento/              Provincia</t>
    <phoneticPr fontId="20" type="noConversion"/>
  </si>
  <si>
    <t>S/ x kg</t>
    <phoneticPr fontId="19" type="noConversion"/>
  </si>
  <si>
    <t>Arequipa/Santa Rita</t>
  </si>
  <si>
    <t xml:space="preserve">INIA 432 - Vaina  Verde </t>
    <phoneticPr fontId="19" type="noConversion"/>
  </si>
  <si>
    <t>Moquegua/Moquegua</t>
    <phoneticPr fontId="19" type="noConversion"/>
  </si>
  <si>
    <t>Densidad de siembra1 (kg/ha)</t>
    <phoneticPr fontId="19" type="noConversion"/>
  </si>
  <si>
    <t>Región/Ciudad</t>
    <phoneticPr fontId="19" type="noConversion"/>
  </si>
  <si>
    <t xml:space="preserve">Precio                    S/ x plantón </t>
    <phoneticPr fontId="3" type="noConversion"/>
  </si>
  <si>
    <t>Piura/El Chira</t>
    <phoneticPr fontId="0" type="noConversion"/>
  </si>
  <si>
    <t>Capirona INIA</t>
  </si>
  <si>
    <t xml:space="preserve">JUNÍN </t>
  </si>
  <si>
    <t>Chanchamayo</t>
  </si>
  <si>
    <t>Chupaca</t>
  </si>
  <si>
    <t>Concepción</t>
  </si>
  <si>
    <t>Jauja</t>
  </si>
  <si>
    <t xml:space="preserve">Junín </t>
  </si>
  <si>
    <t>Satipo</t>
  </si>
  <si>
    <t>Tarma</t>
  </si>
  <si>
    <t>Yauli</t>
  </si>
  <si>
    <t>Junín</t>
  </si>
  <si>
    <t xml:space="preserve">          Enero 2015 - Marzo 2020 (Tonelada)</t>
  </si>
  <si>
    <t>--</t>
  </si>
  <si>
    <t xml:space="preserve">Marzo </t>
  </si>
  <si>
    <t xml:space="preserve">         SEGÚN PRODUCTO, MARZO 2019/2020</t>
  </si>
  <si>
    <t>Departamento/  Provincia</t>
  </si>
  <si>
    <t xml:space="preserve"> ...    </t>
  </si>
  <si>
    <t>JUNIN</t>
  </si>
  <si>
    <t>Chamchamayo</t>
  </si>
  <si>
    <t xml:space="preserve">Chupaca </t>
  </si>
  <si>
    <t>Concepcion</t>
  </si>
  <si>
    <t>Junin</t>
  </si>
  <si>
    <t>Huarmaca</t>
  </si>
  <si>
    <t>Contraalmirante villar</t>
  </si>
  <si>
    <t xml:space="preserve">          SEGÚN PRODUCTO, MARZO 2019/2020</t>
  </si>
  <si>
    <t>La Union</t>
  </si>
  <si>
    <t xml:space="preserve">          (Soles por unidad de medida)</t>
  </si>
  <si>
    <t xml:space="preserve">          MARZO 2019/2020 </t>
  </si>
  <si>
    <t xml:space="preserve">          MARZO 2019/2020</t>
  </si>
  <si>
    <t xml:space="preserve">          (Soles por litro)</t>
  </si>
  <si>
    <t>Camana</t>
  </si>
  <si>
    <t xml:space="preserve">          PRODUCTO, MARZO 2019/2020</t>
  </si>
  <si>
    <t>Región / ciudad</t>
  </si>
  <si>
    <t>Tayco Inia 903</t>
  </si>
  <si>
    <t>Maiz Morado</t>
  </si>
  <si>
    <t>Inia 615 - Negro Canaan</t>
  </si>
  <si>
    <t xml:space="preserve">Haba </t>
  </si>
  <si>
    <t>Gergona</t>
  </si>
  <si>
    <t>Maiz</t>
  </si>
  <si>
    <t>San Geronimo</t>
  </si>
  <si>
    <t>Vaca Paleta</t>
  </si>
  <si>
    <t>INIA 616 Ucayali</t>
  </si>
  <si>
    <t>INIA 610 Nutrimaiz</t>
  </si>
  <si>
    <t>Cereales</t>
  </si>
  <si>
    <t>Maíz Morado</t>
  </si>
  <si>
    <t>Legumbres</t>
  </si>
  <si>
    <t>Productos de forraje, fibras</t>
  </si>
  <si>
    <t>Cacao Chuncho</t>
  </si>
  <si>
    <t>Citricos</t>
  </si>
  <si>
    <t>Washington Naval</t>
  </si>
  <si>
    <t>Mandarina Murcortt</t>
  </si>
  <si>
    <t>Limon Sutil</t>
  </si>
  <si>
    <t>Satsuma</t>
  </si>
  <si>
    <t>Mandarina King</t>
  </si>
  <si>
    <t>cara cara</t>
  </si>
  <si>
    <t>Lima Dulce</t>
  </si>
  <si>
    <t>Fukumoto</t>
  </si>
  <si>
    <t xml:space="preserve">Naranjos </t>
  </si>
  <si>
    <t>CCN-51</t>
  </si>
  <si>
    <t>Malbeck</t>
  </si>
  <si>
    <t>VRAE 94</t>
  </si>
  <si>
    <t>Pacae</t>
  </si>
  <si>
    <t>Pacae Colorado</t>
  </si>
  <si>
    <t>Pitahaya</t>
  </si>
  <si>
    <t>Amarrilla</t>
  </si>
  <si>
    <t>Algarrobo</t>
  </si>
  <si>
    <t>Prosopis Pallida</t>
  </si>
  <si>
    <t>Naval Azul</t>
  </si>
  <si>
    <t>San Diego</t>
  </si>
  <si>
    <t>Naranja</t>
  </si>
  <si>
    <t xml:space="preserve">Limon </t>
  </si>
  <si>
    <t>Real</t>
  </si>
  <si>
    <t>Ken / Saigon</t>
  </si>
  <si>
    <t>Ken / Chato</t>
  </si>
  <si>
    <t>Anona</t>
  </si>
  <si>
    <t>Caimito</t>
  </si>
  <si>
    <t>Maracuya</t>
  </si>
  <si>
    <t>Palillo</t>
  </si>
  <si>
    <t>Zapote</t>
  </si>
  <si>
    <t>Girolando</t>
  </si>
  <si>
    <t>C.85</t>
  </si>
  <si>
    <t>C.86</t>
  </si>
  <si>
    <t>Perú: Producción de guano de isla, según mes, Enero 2015 - Marzo 2020 (Tonelada)</t>
  </si>
  <si>
    <t xml:space="preserve">         provincia, según producto, Marzo 2019/2020 (Soles por tonelada)</t>
  </si>
  <si>
    <t xml:space="preserve">         según producto, Marzo 2019/2020 (Soles por tonelada)</t>
  </si>
  <si>
    <t xml:space="preserve">         Marzo 2019/2020 (Soles por unidad de medida)</t>
  </si>
  <si>
    <t xml:space="preserve">         Marzo 2019/2020 (Soles por kilogramo)</t>
  </si>
  <si>
    <t xml:space="preserve">         Marzo 2019/2020 (Soles por litro)</t>
  </si>
  <si>
    <t xml:space="preserve">         según producto, Marzo 2019/2020 (Soles por unidad de medida)</t>
  </si>
  <si>
    <t>Perú: Valor del jornal agrícola por región, según mes, Enero 2018 - Marzo 2020 (Soles por día)</t>
  </si>
  <si>
    <t xml:space="preserve">          Marzo 2019/2020 (Soles por día)</t>
  </si>
  <si>
    <t xml:space="preserve">Perú: Precio de alquiler de tractor agrícola por región, según mes, Enero 2018 - Marzo 2020 </t>
  </si>
  <si>
    <t>Perú: Precio de alquiler de yunta por región, según mes, Enero 2018 - Marzo 2020</t>
  </si>
  <si>
    <t xml:space="preserve">         Marzo 2019/2020 </t>
  </si>
  <si>
    <t xml:space="preserve">         agrarias por región, 31 de Marzo 2020</t>
  </si>
  <si>
    <t xml:space="preserve">         por producto, 31 de Marzo 2020</t>
  </si>
  <si>
    <t xml:space="preserve">         experimentales agrarias por región, 31 de Marzo 2020</t>
  </si>
  <si>
    <t xml:space="preserve">          agrarias por región, 31 de Marzo 2020</t>
  </si>
  <si>
    <r>
      <t>Fuente</t>
    </r>
    <r>
      <rPr>
        <sz val="7"/>
        <color indexed="8"/>
        <rFont val="Arial Narrow"/>
        <family val="2"/>
      </rPr>
      <t>:  INIA, Estaciones Experimentales Agrarias.</t>
    </r>
  </si>
  <si>
    <t xml:space="preserve">C.68 </t>
  </si>
  <si>
    <t>C.69</t>
  </si>
  <si>
    <t>C.70</t>
  </si>
  <si>
    <t>C.71</t>
  </si>
  <si>
    <t>C.72</t>
  </si>
  <si>
    <t>C.73</t>
  </si>
  <si>
    <t>C.74</t>
  </si>
  <si>
    <t>C.75</t>
  </si>
  <si>
    <t>C.76</t>
  </si>
  <si>
    <t>C.77</t>
  </si>
  <si>
    <t>C.78</t>
  </si>
  <si>
    <t>C.79</t>
  </si>
  <si>
    <t>C.80</t>
  </si>
  <si>
    <t>C.81</t>
  </si>
  <si>
    <t>C.82</t>
  </si>
  <si>
    <t>C.83</t>
  </si>
  <si>
    <t>C.84</t>
  </si>
  <si>
    <t xml:space="preserve">C.68  PERÚ: IMPORTACIÓN DE FERTILIZANTES QUÍMICOS POR PRODUCTO SEGÚN MES, ENERO 2015 - MARZO 2020 </t>
  </si>
  <si>
    <t xml:space="preserve">C.79  PERÚ: PRECIO MINORISTA DE REGULADORES DE CRECIMIENTO POR DEPARTAMENTO Y PROVINCIA SEGÚN </t>
  </si>
  <si>
    <t xml:space="preserve">          (Tonelada)</t>
  </si>
  <si>
    <t>C.69  PERÚ: PRODUCCIÓN DE GUANO DE ISLA, SEGÚN MES, ENERO 2015 - MARZO 2020</t>
  </si>
  <si>
    <t xml:space="preserve">           (Tonelada)</t>
  </si>
  <si>
    <t xml:space="preserve">C.70  PERÚ: PRECIO DE VENTA MINORISTA DE FERTILIZANTES NITROGENADOS POR DEPARTAMENTO Y PROVINCIA, </t>
  </si>
  <si>
    <t>Contraalmirante Villar</t>
  </si>
  <si>
    <t xml:space="preserve">C.71  PERÚ: PRECIO DE VENTA MINORISTA DE FERTILIZANTES FOSFATADOS POR DEPARTAMENTO Y PROVINCIA </t>
  </si>
  <si>
    <t xml:space="preserve">          SEGÚN PRODUCTO. MARZO 2019/2020</t>
  </si>
  <si>
    <t xml:space="preserve"> ...       </t>
  </si>
  <si>
    <t xml:space="preserve">…  </t>
  </si>
  <si>
    <t xml:space="preserve"> -    </t>
  </si>
  <si>
    <t>Roca Fosfórica</t>
  </si>
  <si>
    <t xml:space="preserve">C.72  PERÚ: PRECIO DE VENTA MINORISTA DE FERTILIZANTES POTÁSICOS POR DEPARTAMENTO Y PROVINCIA </t>
  </si>
  <si>
    <t xml:space="preserve">C.73  PERÚ: PRECIO MINORISTA DE ABONO ORGÁNICO POR DEPARTAMENTOS Y PROVINCIAS </t>
  </si>
  <si>
    <t xml:space="preserve">-  </t>
  </si>
  <si>
    <t xml:space="preserve">C.74  PERÚ: PRECIO MINORISTA DE INSECTICIDAS POR DEPARTAMENTO Y PROVINCIA SEGÚN PRODUCTO, </t>
  </si>
  <si>
    <t xml:space="preserve"> -        </t>
  </si>
  <si>
    <t>C.75  PERÚ: PRECIO MINORISTA DE FUNGICIDAS POR DEPARTAMENTO Y PROVINCIA SEGÚN PRODUCTO, MARZO 2019/ 2020</t>
  </si>
  <si>
    <t xml:space="preserve">          (Soles por kilogramo)</t>
  </si>
  <si>
    <t xml:space="preserve"> -     </t>
  </si>
  <si>
    <t>Departamento/          Provincia</t>
  </si>
  <si>
    <t>Paucar de Sara Sara</t>
  </si>
  <si>
    <t xml:space="preserve">C.76  PERÚ: PRECIO MINORISTA DE HERBICIDAS POR DEPARTAMENTO Y PROVINCIA SEGÚN PRODUCTO, </t>
  </si>
  <si>
    <t xml:space="preserve">C.77  PERÚ: PRECIO MINORISTA DE ADHERENTE POR DEPARTAMENTO Y PROVINCIA SEGÚN PRODUCTO, </t>
  </si>
  <si>
    <t xml:space="preserve">          MARZO 2019/ 2020</t>
  </si>
  <si>
    <t>C.78  PERÚ: PRECIO MINORISTA DE NUTRIENTES FOLIARES POR DEPARTAMENTO Y PROVINCIA SEGÚN PRODUCTO,</t>
  </si>
  <si>
    <t>C.80  PERÚ: VALOR JORNAL AGRÍCOLA POR REGIÓN SEGÚN MES, ENERO 2018 - MARZO 2020</t>
  </si>
  <si>
    <t xml:space="preserve">          (Soles por día)</t>
  </si>
  <si>
    <t>C.81  PERÚ: VALOR DEL JORNAL AGRÍCOLA POR DEPARTAMENTO Y PROVINCIA, MARZO 2019/2020</t>
  </si>
  <si>
    <t>C.82  PERÚ: PRECIO ALQUILER DE TRACTOR AGRÍCOLA, POR REGIÓN, SEGÚN MES, ENERO 2018 - MARZO 2020</t>
  </si>
  <si>
    <t xml:space="preserve">          (Soles por hora)</t>
  </si>
  <si>
    <t>C.83  PERÚ: PRECIO ALQUILER DE YUNTA, POR REGIÓN, SEGÚN MES, ENERO  2018 - MARZO 2020</t>
  </si>
  <si>
    <t xml:space="preserve">C.84  PERÚ: PRECIO DE ALQUILER DE TRACTOR Y YUNTA POR DEPARTAMENTO Y PROVINCIA, </t>
  </si>
  <si>
    <t>Región/ciudad</t>
  </si>
  <si>
    <t>C.85  PERÚ: DISPONIBILIDAD Y PRECIO DE VENTA DE SEMILLA MEJORADA EN</t>
  </si>
  <si>
    <t>Tumbes/Los Cedros</t>
  </si>
  <si>
    <t>continúa C.85</t>
  </si>
  <si>
    <t>C.86  PERÚ: DISPONIBILIDAD DE SEMILLA MEJORADA EN ESTACIONES</t>
  </si>
  <si>
    <t xml:space="preserve">           EXPERIMENTALES AGRARIAS POR PRODUCTO, 31 MARZO 2020</t>
  </si>
  <si>
    <t>C.87  PERÚ: DISPONIBILIDAD Y PRECIO DE VENTA DE PLANTONES EN ESTACIONES AGRARIAS,</t>
  </si>
  <si>
    <t>Cusco/Perla del Vraem</t>
  </si>
  <si>
    <t>Gigante de Yucay</t>
  </si>
  <si>
    <t>continúa C.86</t>
  </si>
  <si>
    <t xml:space="preserve">Lima Metropolitana/                La Molina </t>
  </si>
  <si>
    <t>Lima Metropolitana/          La Molina</t>
  </si>
  <si>
    <t>Carnerillo/Borreguilla</t>
  </si>
  <si>
    <t>C.88  PERÚ: DISPONIBILIDAD Y PRECIO DE VENTA DE REPRODUCTORES EN ESTACIONES EXPERIMENTALES AGRARIAS,</t>
  </si>
  <si>
    <t xml:space="preserve">          POR REGIÓN, SEGÚN RAZA O LÍNEA, 31 DE MARZO 2020</t>
  </si>
  <si>
    <t xml:space="preserve">          POR REGIÓN, SEGÚN ESPECIE, 31 DE MARZO 2020</t>
  </si>
  <si>
    <t xml:space="preserve">          ESTACIONES XPERIMENTALES AGRARIAS POR REGIÓN SEGÚN CATEGORÍA, 31 DE MARZO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</si>
</sst>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3"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[$€-2]\ * #,##0.00_);_([$€-2]\ * \(#,##0.00\);_([$€-2]\ * &quot;-&quot;??_)"/>
    <numFmt numFmtId="167" formatCode="General_)"/>
    <numFmt numFmtId="168" formatCode="0_)"/>
    <numFmt numFmtId="169" formatCode="#,##0&quot;Pts&quot;_);\(#,##0&quot;Pts&quot;\)"/>
    <numFmt numFmtId="170" formatCode="0.000000_)"/>
    <numFmt numFmtId="171" formatCode="#,##0.00\ ;&quot; (&quot;#,##0.00\);&quot; -&quot;#\ ;@\ "/>
    <numFmt numFmtId="172" formatCode="#,##0.00____"/>
    <numFmt numFmtId="173" formatCode="#,##0.00______"/>
    <numFmt numFmtId="174" formatCode="#,##0______"/>
    <numFmt numFmtId="175" formatCode="0________"/>
    <numFmt numFmtId="176" formatCode="#,##0__________"/>
    <numFmt numFmtId="177" formatCode="#,##0________________"/>
    <numFmt numFmtId="178" formatCode="#,##0.00__"/>
    <numFmt numFmtId="179" formatCode="#,##0__"/>
    <numFmt numFmtId="180" formatCode="#\ ##0"/>
    <numFmt numFmtId="181" formatCode="0.0"/>
    <numFmt numFmtId="182" formatCode="0.0____"/>
    <numFmt numFmtId="183" formatCode="#,##0.0____"/>
    <numFmt numFmtId="184" formatCode="0.00____"/>
    <numFmt numFmtId="185" formatCode="0.00__"/>
    <numFmt numFmtId="186" formatCode="0.0______"/>
    <numFmt numFmtId="187" formatCode="0.0__"/>
    <numFmt numFmtId="188" formatCode="#\ ##,000"/>
    <numFmt numFmtId="189" formatCode="#.##0"/>
    <numFmt numFmtId="190" formatCode="#.##00"/>
    <numFmt numFmtId="191" formatCode="#,##0.0______"/>
    <numFmt numFmtId="192" formatCode="_-* #,##0.00\ &quot;Pts&quot;_-;\-* #,##0.00\ &quot;Pts&quot;_-;_-* &quot;-&quot;??\ &quot;Pts&quot;_-;_-@_-"/>
    <numFmt numFmtId="193" formatCode="#\ ##0.00"/>
    <numFmt numFmtId="194" formatCode="#,##0.00;[Red]#,##0.00"/>
    <numFmt numFmtId="195" formatCode="#,##0.0"/>
    <numFmt numFmtId="196" formatCode="#,##0______________________"/>
  </numFmts>
  <fonts count="69"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Times"/>
      <family val="1"/>
    </font>
    <font>
      <b/>
      <u/>
      <sz val="8"/>
      <name val="Times"/>
      <family val="1"/>
    </font>
    <font>
      <sz val="8"/>
      <name val="Times"/>
      <family val="1"/>
    </font>
    <font>
      <b/>
      <sz val="8"/>
      <name val="Times"/>
      <family val="1"/>
    </font>
    <font>
      <b/>
      <sz val="9"/>
      <name val="Bookman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Helvetica"/>
      <family val="2"/>
    </font>
    <font>
      <u/>
      <sz val="10"/>
      <color indexed="12"/>
      <name val="Arial"/>
      <family val="2"/>
    </font>
    <font>
      <sz val="10"/>
      <name val="Calibri"/>
      <family val="2"/>
    </font>
    <font>
      <sz val="8"/>
      <name val="Arial Narrow"/>
      <family val="2"/>
    </font>
    <font>
      <b/>
      <sz val="8"/>
      <name val="Arial Narrow"/>
      <family val="2"/>
    </font>
    <font>
      <sz val="6"/>
      <name val="Arial Narrow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8"/>
      <name val="Verdana"/>
      <family val="2"/>
    </font>
    <font>
      <b/>
      <sz val="9"/>
      <name val="Arial Narrow"/>
      <family val="2"/>
    </font>
    <font>
      <sz val="10"/>
      <name val="Arial Narrow"/>
      <family val="2"/>
    </font>
    <font>
      <sz val="6"/>
      <color indexed="8"/>
      <name val="Arial Narrow"/>
      <family val="2"/>
    </font>
    <font>
      <sz val="9"/>
      <name val="Arial Narrow"/>
      <family val="2"/>
    </font>
    <font>
      <b/>
      <sz val="9"/>
      <color indexed="8"/>
      <name val="Arial Narrow"/>
      <family val="2"/>
    </font>
    <font>
      <sz val="8"/>
      <name val="Times New Roman"/>
      <family val="1"/>
      <charset val="204"/>
    </font>
    <font>
      <sz val="18"/>
      <color indexed="57"/>
      <name val="Cambria"/>
      <family val="2"/>
    </font>
    <font>
      <b/>
      <sz val="15"/>
      <color indexed="57"/>
      <name val="Calibri"/>
      <family val="2"/>
    </font>
    <font>
      <b/>
      <sz val="13"/>
      <color indexed="57"/>
      <name val="Calibri"/>
      <family val="2"/>
    </font>
    <font>
      <b/>
      <sz val="11"/>
      <color indexed="57"/>
      <name val="Calibri"/>
      <family val="2"/>
    </font>
    <font>
      <sz val="11"/>
      <color indexed="17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6"/>
      <color indexed="10"/>
      <name val="Arial Narrow"/>
      <family val="2"/>
    </font>
    <font>
      <sz val="10"/>
      <name val="Times"/>
      <family val="1"/>
    </font>
    <font>
      <b/>
      <sz val="10"/>
      <name val="Arial"/>
      <family val="2"/>
    </font>
    <font>
      <sz val="6"/>
      <name val="Calibri"/>
      <family val="2"/>
    </font>
    <font>
      <sz val="6"/>
      <color indexed="8"/>
      <name val="Calibri"/>
      <family val="2"/>
    </font>
    <font>
      <b/>
      <sz val="9"/>
      <name val="Calibri"/>
      <family val="2"/>
    </font>
    <font>
      <b/>
      <sz val="9"/>
      <color indexed="8"/>
      <name val="Calibri"/>
      <family val="2"/>
    </font>
    <font>
      <sz val="10"/>
      <name val="Arial"/>
      <family val="2"/>
    </font>
    <font>
      <sz val="8"/>
      <color indexed="58"/>
      <name val="Arial Narrow"/>
      <family val="2"/>
    </font>
    <font>
      <b/>
      <sz val="9"/>
      <color indexed="10"/>
      <name val="Arial Narrow"/>
      <family val="2"/>
    </font>
    <font>
      <b/>
      <sz val="8"/>
      <color indexed="58"/>
      <name val="Arial Narrow"/>
      <family val="2"/>
    </font>
    <font>
      <b/>
      <sz val="10"/>
      <name val="Arial Narrow"/>
      <family val="2"/>
    </font>
    <font>
      <sz val="7"/>
      <name val="Arial Narrow"/>
      <family val="2"/>
    </font>
    <font>
      <sz val="11"/>
      <color indexed="17"/>
      <name val="Calibri"/>
      <family val="2"/>
    </font>
    <font>
      <sz val="8"/>
      <color rgb="FFFF0000"/>
      <name val="Arial Narrow"/>
      <family val="2"/>
    </font>
    <font>
      <b/>
      <sz val="8"/>
      <name val="Calibri"/>
      <family val="2"/>
    </font>
    <font>
      <b/>
      <sz val="8"/>
      <name val="Arial"/>
      <family val="2"/>
    </font>
    <font>
      <sz val="8"/>
      <color theme="1"/>
      <name val="Arial Narrow"/>
      <family val="2"/>
    </font>
    <font>
      <sz val="9"/>
      <name val="Arial"/>
      <family val="2"/>
    </font>
    <font>
      <sz val="9"/>
      <name val="Calibri"/>
      <family val="2"/>
    </font>
    <font>
      <sz val="8"/>
      <color theme="0"/>
      <name val="Arial Narrow"/>
      <family val="2"/>
    </font>
    <font>
      <sz val="10"/>
      <color theme="0"/>
      <name val="Arial"/>
      <family val="2"/>
    </font>
    <font>
      <b/>
      <sz val="8"/>
      <color theme="0"/>
      <name val="Arial"/>
      <family val="2"/>
    </font>
    <font>
      <b/>
      <sz val="10"/>
      <color theme="0"/>
      <name val="Calibri"/>
      <family val="2"/>
      <scheme val="minor"/>
    </font>
    <font>
      <b/>
      <sz val="10"/>
      <color theme="0"/>
      <name val="Arial"/>
      <family val="2"/>
    </font>
    <font>
      <sz val="7"/>
      <color indexed="8"/>
      <name val="Arial Narrow"/>
      <family val="2"/>
    </font>
    <font>
      <b/>
      <sz val="6"/>
      <name val="Arial Narrow"/>
      <family val="2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49"/>
      </patternFill>
    </fill>
    <fill>
      <patternFill patternType="solid">
        <fgColor indexed="41"/>
      </patternFill>
    </fill>
    <fill>
      <patternFill patternType="solid">
        <fgColor indexed="48"/>
      </patternFill>
    </fill>
    <fill>
      <patternFill patternType="solid">
        <fgColor indexed="24"/>
      </patternFill>
    </fill>
    <fill>
      <patternFill patternType="solid">
        <fgColor indexed="44"/>
      </patternFill>
    </fill>
    <fill>
      <patternFill patternType="solid">
        <fgColor indexed="57"/>
      </patternFill>
    </fill>
    <fill>
      <patternFill patternType="solid">
        <fgColor indexed="40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1"/>
      </patternFill>
    </fill>
    <fill>
      <patternFill patternType="solid">
        <fgColor indexed="19"/>
      </patternFill>
    </fill>
    <fill>
      <patternFill patternType="solid">
        <fgColor indexed="21"/>
      </patternFill>
    </fill>
    <fill>
      <patternFill patternType="solid">
        <fgColor indexed="62"/>
      </patternFill>
    </fill>
    <fill>
      <patternFill patternType="solid">
        <fgColor indexed="15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1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57"/>
      </bottom>
      <diagonal/>
    </border>
    <border>
      <left/>
      <right/>
      <top style="thin">
        <color indexed="11"/>
      </top>
      <bottom style="double">
        <color indexed="11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67">
    <xf numFmtId="0" fontId="0" fillId="0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13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30" fillId="7" borderId="0" applyNumberFormat="0" applyBorder="0" applyAlignment="0" applyProtection="0"/>
    <xf numFmtId="0" fontId="55" fillId="14" borderId="0" applyNumberFormat="0" applyBorder="0" applyAlignment="0" applyProtection="0"/>
    <xf numFmtId="0" fontId="35" fillId="15" borderId="17" applyNumberFormat="0" applyAlignment="0" applyProtection="0"/>
    <xf numFmtId="0" fontId="37" fillId="16" borderId="18" applyNumberFormat="0" applyAlignment="0" applyProtection="0"/>
    <xf numFmtId="0" fontId="36" fillId="0" borderId="19" applyNumberFormat="0" applyFill="0" applyAlignment="0" applyProtection="0"/>
    <xf numFmtId="167" fontId="5" fillId="0" borderId="0"/>
    <xf numFmtId="167" fontId="6" fillId="0" borderId="0"/>
    <xf numFmtId="0" fontId="27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33" fillId="22" borderId="17" applyNumberFormat="0" applyAlignment="0" applyProtection="0"/>
    <xf numFmtId="166" fontId="2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31" fillId="23" borderId="0" applyNumberFormat="0" applyBorder="0" applyAlignment="0" applyProtection="0"/>
    <xf numFmtId="171" fontId="10" fillId="0" borderId="0" applyFill="0" applyBorder="0" applyAlignment="0" applyProtection="0"/>
    <xf numFmtId="171" fontId="2" fillId="0" borderId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92" fontId="2" fillId="0" borderId="0" applyFont="0" applyFill="0" applyBorder="0" applyAlignment="0" applyProtection="0"/>
    <xf numFmtId="0" fontId="32" fillId="24" borderId="0" applyNumberFormat="0" applyBorder="0" applyAlignment="0" applyProtection="0"/>
    <xf numFmtId="0" fontId="9" fillId="0" borderId="0"/>
    <xf numFmtId="0" fontId="10" fillId="0" borderId="0"/>
    <xf numFmtId="0" fontId="2" fillId="0" borderId="0"/>
    <xf numFmtId="0" fontId="2" fillId="0" borderId="0"/>
    <xf numFmtId="0" fontId="49" fillId="0" borderId="0"/>
    <xf numFmtId="167" fontId="6" fillId="0" borderId="0"/>
    <xf numFmtId="0" fontId="25" fillId="0" borderId="0"/>
    <xf numFmtId="168" fontId="11" fillId="0" borderId="0"/>
    <xf numFmtId="37" fontId="43" fillId="0" borderId="0"/>
    <xf numFmtId="0" fontId="2" fillId="25" borderId="21" applyNumberFormat="0" applyFont="0" applyAlignment="0" applyProtection="0"/>
    <xf numFmtId="167" fontId="4" fillId="0" borderId="0"/>
    <xf numFmtId="167" fontId="7" fillId="26" borderId="0"/>
    <xf numFmtId="167" fontId="7" fillId="26" borderId="0"/>
    <xf numFmtId="0" fontId="34" fillId="15" borderId="22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7" fontId="8" fillId="0" borderId="0"/>
    <xf numFmtId="167" fontId="7" fillId="0" borderId="0"/>
    <xf numFmtId="0" fontId="28" fillId="0" borderId="23" applyNumberFormat="0" applyFill="0" applyAlignment="0" applyProtection="0"/>
    <xf numFmtId="0" fontId="29" fillId="0" borderId="24" applyNumberFormat="0" applyFill="0" applyAlignment="0" applyProtection="0"/>
    <xf numFmtId="0" fontId="40" fillId="0" borderId="25" applyNumberFormat="0" applyFill="0" applyAlignment="0" applyProtection="0"/>
  </cellStyleXfs>
  <cellXfs count="681">
    <xf numFmtId="0" fontId="0" fillId="0" borderId="0" xfId="0"/>
    <xf numFmtId="3" fontId="14" fillId="2" borderId="0" xfId="47" applyNumberFormat="1" applyFont="1" applyFill="1" applyBorder="1" applyAlignment="1">
      <alignment vertical="center"/>
    </xf>
    <xf numFmtId="0" fontId="14" fillId="2" borderId="7" xfId="47" applyFont="1" applyFill="1" applyBorder="1" applyAlignment="1">
      <alignment vertical="center"/>
    </xf>
    <xf numFmtId="3" fontId="14" fillId="0" borderId="0" xfId="47" applyNumberFormat="1" applyFont="1" applyFill="1" applyBorder="1" applyAlignment="1">
      <alignment vertical="center"/>
    </xf>
    <xf numFmtId="0" fontId="20" fillId="2" borderId="0" xfId="0" applyFont="1" applyFill="1" applyBorder="1" applyAlignment="1">
      <alignment vertical="center"/>
    </xf>
    <xf numFmtId="0" fontId="21" fillId="0" borderId="0" xfId="0" applyFont="1"/>
    <xf numFmtId="0" fontId="16" fillId="0" borderId="0" xfId="0" applyFont="1"/>
    <xf numFmtId="0" fontId="23" fillId="0" borderId="0" xfId="47" applyFont="1" applyFill="1" applyAlignment="1">
      <alignment vertical="center"/>
    </xf>
    <xf numFmtId="0" fontId="17" fillId="2" borderId="7" xfId="47" applyFont="1" applyFill="1" applyBorder="1" applyAlignment="1">
      <alignment vertical="center"/>
    </xf>
    <xf numFmtId="0" fontId="17" fillId="2" borderId="3" xfId="47" applyFont="1" applyFill="1" applyBorder="1" applyAlignment="1">
      <alignment vertical="center"/>
    </xf>
    <xf numFmtId="0" fontId="17" fillId="2" borderId="0" xfId="47" applyFont="1" applyFill="1" applyBorder="1" applyAlignment="1">
      <alignment vertical="center"/>
    </xf>
    <xf numFmtId="0" fontId="20" fillId="0" borderId="0" xfId="47" applyFont="1" applyAlignment="1">
      <alignment vertical="center"/>
    </xf>
    <xf numFmtId="3" fontId="16" fillId="2" borderId="0" xfId="47" applyNumberFormat="1" applyFont="1" applyFill="1" applyBorder="1" applyAlignment="1">
      <alignment vertical="center"/>
    </xf>
    <xf numFmtId="3" fontId="16" fillId="2" borderId="0" xfId="47" applyNumberFormat="1" applyFont="1" applyFill="1" applyBorder="1" applyAlignment="1" applyProtection="1">
      <alignment horizontal="right" vertical="center"/>
    </xf>
    <xf numFmtId="0" fontId="20" fillId="2" borderId="0" xfId="0" applyFont="1" applyFill="1" applyAlignment="1">
      <alignment vertical="center"/>
    </xf>
    <xf numFmtId="0" fontId="20" fillId="2" borderId="0" xfId="0" applyFont="1" applyFill="1" applyAlignment="1">
      <alignment horizontal="center" vertical="center"/>
    </xf>
    <xf numFmtId="0" fontId="15" fillId="3" borderId="6" xfId="47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5" fillId="3" borderId="6" xfId="47" applyFont="1" applyFill="1" applyBorder="1" applyAlignment="1">
      <alignment horizontal="center" vertical="center" wrapText="1"/>
    </xf>
    <xf numFmtId="170" fontId="15" fillId="3" borderId="6" xfId="47" applyNumberFormat="1" applyFont="1" applyFill="1" applyBorder="1" applyAlignment="1" applyProtection="1">
      <alignment horizontal="center" vertical="center"/>
    </xf>
    <xf numFmtId="3" fontId="15" fillId="3" borderId="6" xfId="47" applyNumberFormat="1" applyFont="1" applyFill="1" applyBorder="1" applyAlignment="1" applyProtection="1">
      <alignment horizontal="center" vertical="center" wrapText="1"/>
    </xf>
    <xf numFmtId="175" fontId="17" fillId="2" borderId="7" xfId="47" applyNumberFormat="1" applyFont="1" applyFill="1" applyBorder="1" applyAlignment="1">
      <alignment vertical="center"/>
    </xf>
    <xf numFmtId="175" fontId="17" fillId="2" borderId="3" xfId="47" applyNumberFormat="1" applyFont="1" applyFill="1" applyBorder="1" applyAlignment="1">
      <alignment vertical="center"/>
    </xf>
    <xf numFmtId="175" fontId="17" fillId="2" borderId="0" xfId="47" applyNumberFormat="1" applyFont="1" applyFill="1" applyBorder="1" applyAlignment="1">
      <alignment vertical="center"/>
    </xf>
    <xf numFmtId="0" fontId="21" fillId="2" borderId="0" xfId="0" applyFont="1" applyFill="1"/>
    <xf numFmtId="0" fontId="16" fillId="0" borderId="0" xfId="47" applyFont="1"/>
    <xf numFmtId="0" fontId="0" fillId="0" borderId="0" xfId="0" applyFont="1"/>
    <xf numFmtId="0" fontId="15" fillId="0" borderId="0" xfId="0" applyFont="1" applyBorder="1" applyAlignment="1">
      <alignment horizontal="center"/>
    </xf>
    <xf numFmtId="0" fontId="14" fillId="0" borderId="0" xfId="0" applyFont="1" applyBorder="1"/>
    <xf numFmtId="0" fontId="22" fillId="0" borderId="0" xfId="0" applyFont="1" applyFill="1" applyAlignment="1">
      <alignment horizontal="left"/>
    </xf>
    <xf numFmtId="178" fontId="23" fillId="2" borderId="0" xfId="0" applyNumberFormat="1" applyFont="1" applyFill="1"/>
    <xf numFmtId="178" fontId="21" fillId="0" borderId="0" xfId="0" applyNumberFormat="1" applyFont="1"/>
    <xf numFmtId="0" fontId="21" fillId="0" borderId="0" xfId="0" applyFont="1" applyAlignment="1">
      <alignment horizontal="left"/>
    </xf>
    <xf numFmtId="0" fontId="42" fillId="0" borderId="0" xfId="0" applyFont="1" applyFill="1" applyBorder="1"/>
    <xf numFmtId="0" fontId="20" fillId="2" borderId="0" xfId="0" applyFont="1" applyFill="1" applyBorder="1" applyAlignment="1"/>
    <xf numFmtId="37" fontId="16" fillId="2" borderId="0" xfId="53" applyFont="1" applyFill="1" applyAlignment="1">
      <alignment vertical="center"/>
    </xf>
    <xf numFmtId="0" fontId="16" fillId="2" borderId="0" xfId="47" applyFont="1" applyFill="1" applyAlignment="1">
      <alignment vertical="center"/>
    </xf>
    <xf numFmtId="0" fontId="16" fillId="2" borderId="0" xfId="47" applyFont="1" applyFill="1" applyBorder="1" applyAlignment="1">
      <alignment vertical="center"/>
    </xf>
    <xf numFmtId="179" fontId="14" fillId="2" borderId="3" xfId="47" applyNumberFormat="1" applyFont="1" applyFill="1" applyBorder="1" applyAlignment="1">
      <alignment horizontal="right" vertical="center"/>
    </xf>
    <xf numFmtId="179" fontId="14" fillId="0" borderId="3" xfId="0" applyNumberFormat="1" applyFont="1" applyBorder="1" applyAlignment="1">
      <alignment horizontal="right" vertical="center"/>
    </xf>
    <xf numFmtId="179" fontId="14" fillId="0" borderId="3" xfId="47" applyNumberFormat="1" applyFont="1" applyBorder="1" applyAlignment="1">
      <alignment vertical="center"/>
    </xf>
    <xf numFmtId="0" fontId="14" fillId="2" borderId="3" xfId="47" applyFont="1" applyFill="1" applyBorder="1" applyAlignment="1">
      <alignment horizontal="center" vertical="center"/>
    </xf>
    <xf numFmtId="179" fontId="14" fillId="2" borderId="0" xfId="47" applyNumberFormat="1" applyFont="1" applyFill="1" applyBorder="1" applyAlignment="1">
      <alignment horizontal="right" vertical="center"/>
    </xf>
    <xf numFmtId="179" fontId="14" fillId="0" borderId="0" xfId="0" applyNumberFormat="1" applyFont="1" applyBorder="1" applyAlignment="1">
      <alignment horizontal="right" vertical="center"/>
    </xf>
    <xf numFmtId="179" fontId="14" fillId="0" borderId="0" xfId="47" applyNumberFormat="1" applyFont="1" applyBorder="1" applyAlignment="1">
      <alignment vertical="center"/>
    </xf>
    <xf numFmtId="179" fontId="15" fillId="5" borderId="0" xfId="0" applyNumberFormat="1" applyFont="1" applyFill="1" applyBorder="1" applyAlignment="1">
      <alignment vertical="center"/>
    </xf>
    <xf numFmtId="0" fontId="14" fillId="2" borderId="0" xfId="47" applyFont="1" applyFill="1" applyBorder="1" applyAlignment="1">
      <alignment horizontal="center" vertical="center"/>
    </xf>
    <xf numFmtId="179" fontId="14" fillId="2" borderId="0" xfId="0" applyNumberFormat="1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center" vertical="center"/>
    </xf>
    <xf numFmtId="0" fontId="44" fillId="0" borderId="0" xfId="0" applyFont="1"/>
    <xf numFmtId="167" fontId="15" fillId="3" borderId="6" xfId="47" applyNumberFormat="1" applyFont="1" applyFill="1" applyBorder="1" applyAlignment="1" applyProtection="1">
      <alignment horizontal="center" vertical="center"/>
    </xf>
    <xf numFmtId="37" fontId="15" fillId="2" borderId="0" xfId="53" applyFont="1" applyFill="1" applyAlignment="1">
      <alignment vertical="center"/>
    </xf>
    <xf numFmtId="0" fontId="18" fillId="2" borderId="0" xfId="47" applyFont="1" applyFill="1" applyAlignment="1">
      <alignment vertical="center"/>
    </xf>
    <xf numFmtId="0" fontId="47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left"/>
    </xf>
    <xf numFmtId="0" fontId="23" fillId="2" borderId="0" xfId="0" applyFont="1" applyFill="1"/>
    <xf numFmtId="0" fontId="20" fillId="2" borderId="0" xfId="47" applyFont="1" applyFill="1" applyBorder="1" applyAlignment="1">
      <alignment vertical="center"/>
    </xf>
    <xf numFmtId="0" fontId="20" fillId="2" borderId="0" xfId="47" applyFont="1" applyFill="1" applyBorder="1" applyAlignment="1"/>
    <xf numFmtId="2" fontId="15" fillId="3" borderId="6" xfId="47" applyNumberFormat="1" applyFont="1" applyFill="1" applyBorder="1" applyAlignment="1">
      <alignment horizontal="center" vertical="center"/>
    </xf>
    <xf numFmtId="1" fontId="15" fillId="3" borderId="6" xfId="47" applyNumberFormat="1" applyFont="1" applyFill="1" applyBorder="1" applyAlignment="1">
      <alignment horizontal="center" vertical="center"/>
    </xf>
    <xf numFmtId="2" fontId="20" fillId="0" borderId="0" xfId="47" applyNumberFormat="1" applyFont="1" applyFill="1"/>
    <xf numFmtId="1" fontId="20" fillId="0" borderId="0" xfId="47" applyNumberFormat="1" applyFont="1" applyFill="1"/>
    <xf numFmtId="0" fontId="20" fillId="0" borderId="0" xfId="47" applyFont="1" applyFill="1"/>
    <xf numFmtId="2" fontId="20" fillId="0" borderId="0" xfId="47" applyNumberFormat="1" applyFont="1" applyFill="1" applyAlignment="1">
      <alignment wrapText="1"/>
    </xf>
    <xf numFmtId="1" fontId="20" fillId="0" borderId="0" xfId="47" applyNumberFormat="1" applyFont="1" applyFill="1" applyAlignment="1">
      <alignment wrapText="1"/>
    </xf>
    <xf numFmtId="0" fontId="20" fillId="0" borderId="0" xfId="47" applyFont="1" applyFill="1" applyAlignment="1">
      <alignment wrapText="1"/>
    </xf>
    <xf numFmtId="0" fontId="20" fillId="0" borderId="0" xfId="47" applyFont="1" applyFill="1" applyBorder="1" applyAlignment="1"/>
    <xf numFmtId="2" fontId="20" fillId="0" borderId="0" xfId="47" applyNumberFormat="1" applyFont="1" applyFill="1" applyAlignment="1"/>
    <xf numFmtId="1" fontId="20" fillId="0" borderId="0" xfId="47" applyNumberFormat="1" applyFont="1" applyFill="1" applyAlignment="1"/>
    <xf numFmtId="0" fontId="20" fillId="0" borderId="0" xfId="47" applyFont="1" applyFill="1" applyAlignment="1"/>
    <xf numFmtId="0" fontId="23" fillId="0" borderId="0" xfId="0" applyFont="1" applyBorder="1"/>
    <xf numFmtId="0" fontId="0" fillId="0" borderId="0" xfId="0" applyBorder="1"/>
    <xf numFmtId="0" fontId="14" fillId="0" borderId="1" xfId="0" applyFont="1" applyBorder="1"/>
    <xf numFmtId="0" fontId="13" fillId="0" borderId="3" xfId="0" applyFont="1" applyBorder="1"/>
    <xf numFmtId="0" fontId="21" fillId="0" borderId="0" xfId="0" applyFont="1" applyBorder="1"/>
    <xf numFmtId="2" fontId="50" fillId="0" borderId="0" xfId="49" applyNumberFormat="1" applyFont="1" applyBorder="1" applyAlignment="1">
      <alignment horizontal="right"/>
    </xf>
    <xf numFmtId="181" fontId="17" fillId="0" borderId="0" xfId="50" applyNumberFormat="1" applyFont="1" applyBorder="1" applyAlignment="1" applyProtection="1">
      <alignment horizontal="right" vertical="center"/>
    </xf>
    <xf numFmtId="178" fontId="14" fillId="2" borderId="0" xfId="0" applyNumberFormat="1" applyFont="1" applyFill="1" applyBorder="1" applyAlignment="1">
      <alignment horizontal="right" vertical="center"/>
    </xf>
    <xf numFmtId="178" fontId="15" fillId="2" borderId="0" xfId="0" applyNumberFormat="1" applyFont="1" applyFill="1" applyBorder="1" applyAlignment="1">
      <alignment horizontal="center" vertical="center"/>
    </xf>
    <xf numFmtId="1" fontId="51" fillId="0" borderId="0" xfId="49" applyNumberFormat="1" applyFont="1" applyBorder="1" applyAlignment="1">
      <alignment vertical="center"/>
    </xf>
    <xf numFmtId="0" fontId="21" fillId="0" borderId="0" xfId="49" applyFont="1"/>
    <xf numFmtId="176" fontId="14" fillId="2" borderId="0" xfId="47" applyNumberFormat="1" applyFont="1" applyFill="1" applyBorder="1" applyAlignment="1">
      <alignment horizontal="right"/>
    </xf>
    <xf numFmtId="0" fontId="17" fillId="2" borderId="7" xfId="47" applyFont="1" applyFill="1" applyBorder="1" applyAlignment="1">
      <alignment horizontal="left" vertical="center"/>
    </xf>
    <xf numFmtId="0" fontId="17" fillId="0" borderId="0" xfId="47" applyFont="1" applyFill="1" applyBorder="1" applyAlignment="1">
      <alignment horizontal="left" vertical="center"/>
    </xf>
    <xf numFmtId="0" fontId="17" fillId="2" borderId="0" xfId="47" applyFont="1" applyFill="1" applyBorder="1" applyAlignment="1">
      <alignment horizontal="left" vertical="center"/>
    </xf>
    <xf numFmtId="0" fontId="17" fillId="2" borderId="3" xfId="47" applyFont="1" applyFill="1" applyBorder="1" applyAlignment="1">
      <alignment horizontal="left" vertical="center"/>
    </xf>
    <xf numFmtId="0" fontId="45" fillId="2" borderId="8" xfId="0" applyFont="1" applyFill="1" applyBorder="1" applyAlignment="1">
      <alignment horizontal="left"/>
    </xf>
    <xf numFmtId="0" fontId="15" fillId="6" borderId="0" xfId="0" applyFont="1" applyFill="1" applyBorder="1" applyAlignment="1"/>
    <xf numFmtId="0" fontId="23" fillId="0" borderId="0" xfId="49" applyFont="1"/>
    <xf numFmtId="0" fontId="15" fillId="0" borderId="0" xfId="49" applyFont="1"/>
    <xf numFmtId="0" fontId="14" fillId="0" borderId="0" xfId="49" applyFont="1"/>
    <xf numFmtId="1" fontId="16" fillId="0" borderId="0" xfId="49" applyNumberFormat="1" applyFont="1"/>
    <xf numFmtId="0" fontId="16" fillId="0" borderId="0" xfId="49" applyFont="1"/>
    <xf numFmtId="0" fontId="15" fillId="0" borderId="0" xfId="47" applyFont="1" applyFill="1" applyBorder="1" applyAlignment="1">
      <alignment horizontal="right" vertical="center"/>
    </xf>
    <xf numFmtId="184" fontId="16" fillId="0" borderId="0" xfId="49" applyNumberFormat="1" applyFont="1"/>
    <xf numFmtId="0" fontId="20" fillId="0" borderId="0" xfId="49" applyFont="1" applyBorder="1" applyAlignment="1">
      <alignment vertical="center"/>
    </xf>
    <xf numFmtId="2" fontId="14" fillId="0" borderId="0" xfId="49" applyNumberFormat="1" applyFont="1" applyBorder="1" applyAlignment="1">
      <alignment horizontal="right" vertical="center"/>
    </xf>
    <xf numFmtId="1" fontId="14" fillId="0" borderId="0" xfId="49" applyNumberFormat="1" applyFont="1" applyBorder="1" applyAlignment="1">
      <alignment vertical="center"/>
    </xf>
    <xf numFmtId="181" fontId="14" fillId="0" borderId="0" xfId="49" applyNumberFormat="1" applyFont="1" applyBorder="1" applyAlignment="1">
      <alignment vertical="center"/>
    </xf>
    <xf numFmtId="0" fontId="14" fillId="0" borderId="0" xfId="49" applyFont="1" applyAlignment="1">
      <alignment vertical="center"/>
    </xf>
    <xf numFmtId="1" fontId="20" fillId="0" borderId="0" xfId="49" applyNumberFormat="1" applyFont="1" applyBorder="1" applyAlignment="1">
      <alignment vertical="center"/>
    </xf>
    <xf numFmtId="2" fontId="14" fillId="0" borderId="0" xfId="49" applyNumberFormat="1" applyFont="1" applyBorder="1" applyAlignment="1">
      <alignment vertical="center"/>
    </xf>
    <xf numFmtId="181" fontId="14" fillId="0" borderId="0" xfId="40" applyNumberFormat="1" applyFont="1" applyBorder="1" applyAlignment="1">
      <alignment horizontal="right"/>
    </xf>
    <xf numFmtId="0" fontId="14" fillId="0" borderId="0" xfId="49" applyFont="1" applyBorder="1" applyAlignment="1">
      <alignment vertical="center"/>
    </xf>
    <xf numFmtId="0" fontId="45" fillId="0" borderId="0" xfId="0" applyFont="1"/>
    <xf numFmtId="0" fontId="14" fillId="0" borderId="0" xfId="47" applyFont="1" applyFill="1" applyBorder="1" applyAlignment="1">
      <alignment vertical="center"/>
    </xf>
    <xf numFmtId="0" fontId="14" fillId="0" borderId="3" xfId="47" applyFont="1" applyBorder="1" applyAlignment="1">
      <alignment vertical="center"/>
    </xf>
    <xf numFmtId="0" fontId="14" fillId="0" borderId="3" xfId="47" applyFont="1" applyFill="1" applyBorder="1" applyAlignment="1">
      <alignment horizontal="left" vertical="center" wrapText="1"/>
    </xf>
    <xf numFmtId="0" fontId="14" fillId="2" borderId="0" xfId="47" applyFont="1" applyFill="1" applyBorder="1" applyAlignment="1">
      <alignment horizontal="left" vertical="center"/>
    </xf>
    <xf numFmtId="0" fontId="14" fillId="0" borderId="0" xfId="49" applyFont="1" applyFill="1" applyBorder="1" applyAlignment="1">
      <alignment horizontal="left" indent="1"/>
    </xf>
    <xf numFmtId="183" fontId="14" fillId="2" borderId="0" xfId="40" applyNumberFormat="1" applyFont="1" applyFill="1" applyBorder="1" applyAlignment="1">
      <alignment horizontal="right"/>
    </xf>
    <xf numFmtId="183" fontId="14" fillId="0" borderId="0" xfId="40" applyNumberFormat="1" applyFont="1" applyBorder="1" applyAlignment="1">
      <alignment horizontal="right"/>
    </xf>
    <xf numFmtId="168" fontId="16" fillId="0" borderId="0" xfId="52" applyFont="1" applyAlignment="1">
      <alignment horizontal="left" vertical="center"/>
    </xf>
    <xf numFmtId="0" fontId="23" fillId="2" borderId="0" xfId="47" applyFont="1" applyFill="1"/>
    <xf numFmtId="0" fontId="20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/>
    </xf>
    <xf numFmtId="1" fontId="14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4" fontId="14" fillId="2" borderId="0" xfId="0" applyNumberFormat="1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16" fillId="0" borderId="7" xfId="0" applyFont="1" applyBorder="1"/>
    <xf numFmtId="0" fontId="16" fillId="0" borderId="7" xfId="0" applyFont="1" applyFill="1" applyBorder="1"/>
    <xf numFmtId="186" fontId="14" fillId="2" borderId="0" xfId="40" applyNumberFormat="1" applyFont="1" applyFill="1" applyBorder="1" applyAlignment="1"/>
    <xf numFmtId="186" fontId="14" fillId="2" borderId="0" xfId="4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185" fontId="14" fillId="6" borderId="0" xfId="0" applyNumberFormat="1" applyFont="1" applyFill="1" applyBorder="1" applyAlignment="1">
      <alignment horizontal="right" vertical="center"/>
    </xf>
    <xf numFmtId="185" fontId="14" fillId="0" borderId="0" xfId="0" applyNumberFormat="1" applyFont="1" applyFill="1" applyAlignment="1">
      <alignment horizontal="right" vertical="center"/>
    </xf>
    <xf numFmtId="185" fontId="14" fillId="0" borderId="0" xfId="0" applyNumberFormat="1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left"/>
    </xf>
    <xf numFmtId="1" fontId="14" fillId="0" borderId="3" xfId="0" applyNumberFormat="1" applyFont="1" applyFill="1" applyBorder="1" applyAlignment="1">
      <alignment horizontal="center" vertical="center"/>
    </xf>
    <xf numFmtId="185" fontId="14" fillId="0" borderId="3" xfId="0" applyNumberFormat="1" applyFont="1" applyFill="1" applyBorder="1" applyAlignment="1">
      <alignment horizontal="right" vertical="center"/>
    </xf>
    <xf numFmtId="185" fontId="14" fillId="6" borderId="3" xfId="0" applyNumberFormat="1" applyFont="1" applyFill="1" applyBorder="1" applyAlignment="1">
      <alignment horizontal="right" vertical="center"/>
    </xf>
    <xf numFmtId="178" fontId="16" fillId="0" borderId="0" xfId="0" applyNumberFormat="1" applyFont="1"/>
    <xf numFmtId="178" fontId="16" fillId="0" borderId="0" xfId="0" applyNumberFormat="1" applyFont="1" applyFill="1" applyBorder="1"/>
    <xf numFmtId="178" fontId="16" fillId="0" borderId="0" xfId="52" applyNumberFormat="1" applyFont="1" applyAlignment="1">
      <alignment horizontal="left" vertical="center"/>
    </xf>
    <xf numFmtId="178" fontId="16" fillId="0" borderId="0" xfId="0" applyNumberFormat="1" applyFont="1" applyFill="1"/>
    <xf numFmtId="178" fontId="14" fillId="0" borderId="0" xfId="0" applyNumberFormat="1" applyFont="1" applyFill="1" applyBorder="1" applyAlignment="1">
      <alignment horizontal="right" vertical="center"/>
    </xf>
    <xf numFmtId="178" fontId="14" fillId="0" borderId="3" xfId="0" applyNumberFormat="1" applyFont="1" applyFill="1" applyBorder="1" applyAlignment="1">
      <alignment horizontal="right" vertical="center"/>
    </xf>
    <xf numFmtId="180" fontId="23" fillId="2" borderId="0" xfId="0" applyNumberFormat="1" applyFont="1" applyFill="1"/>
    <xf numFmtId="180" fontId="21" fillId="2" borderId="0" xfId="0" applyNumberFormat="1" applyFont="1" applyFill="1"/>
    <xf numFmtId="180" fontId="20" fillId="2" borderId="0" xfId="0" applyNumberFormat="1" applyFont="1" applyFill="1" applyBorder="1" applyAlignment="1">
      <alignment vertical="center"/>
    </xf>
    <xf numFmtId="180" fontId="15" fillId="3" borderId="6" xfId="0" applyNumberFormat="1" applyFont="1" applyFill="1" applyBorder="1" applyAlignment="1">
      <alignment horizontal="center" vertical="center"/>
    </xf>
    <xf numFmtId="180" fontId="14" fillId="2" borderId="0" xfId="0" applyNumberFormat="1" applyFont="1" applyFill="1"/>
    <xf numFmtId="188" fontId="14" fillId="2" borderId="0" xfId="0" applyNumberFormat="1" applyFont="1" applyFill="1" applyBorder="1" applyAlignment="1">
      <alignment horizontal="left" indent="1"/>
    </xf>
    <xf numFmtId="188" fontId="14" fillId="2" borderId="0" xfId="0" applyNumberFormat="1" applyFont="1" applyFill="1" applyBorder="1" applyAlignment="1">
      <alignment horizontal="right" vertical="center"/>
    </xf>
    <xf numFmtId="188" fontId="22" fillId="0" borderId="0" xfId="0" applyNumberFormat="1" applyFont="1" applyFill="1" applyBorder="1"/>
    <xf numFmtId="188" fontId="16" fillId="0" borderId="0" xfId="0" applyNumberFormat="1" applyFont="1" applyBorder="1"/>
    <xf numFmtId="37" fontId="24" fillId="2" borderId="0" xfId="53" applyNumberFormat="1" applyFont="1" applyFill="1" applyAlignment="1" applyProtection="1">
      <alignment vertical="center"/>
    </xf>
    <xf numFmtId="37" fontId="48" fillId="2" borderId="0" xfId="53" applyNumberFormat="1" applyFont="1" applyFill="1" applyAlignment="1" applyProtection="1">
      <alignment vertical="center"/>
    </xf>
    <xf numFmtId="37" fontId="20" fillId="2" borderId="0" xfId="53" applyNumberFormat="1" applyFont="1" applyFill="1" applyAlignment="1" applyProtection="1">
      <alignment horizontal="left" vertical="center"/>
    </xf>
    <xf numFmtId="37" fontId="24" fillId="2" borderId="0" xfId="53" applyNumberFormat="1" applyFont="1" applyFill="1" applyAlignment="1" applyProtection="1">
      <alignment horizontal="left" vertical="center"/>
    </xf>
    <xf numFmtId="37" fontId="48" fillId="2" borderId="0" xfId="53" applyNumberFormat="1" applyFont="1" applyFill="1" applyAlignment="1" applyProtection="1">
      <alignment horizontal="left" vertical="center"/>
    </xf>
    <xf numFmtId="167" fontId="15" fillId="3" borderId="6" xfId="0" applyNumberFormat="1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179" fontId="15" fillId="4" borderId="7" xfId="0" applyNumberFormat="1" applyFont="1" applyFill="1" applyBorder="1" applyAlignment="1" applyProtection="1">
      <alignment vertical="center"/>
    </xf>
    <xf numFmtId="3" fontId="15" fillId="4" borderId="7" xfId="0" applyNumberFormat="1" applyFont="1" applyFill="1" applyBorder="1" applyAlignment="1" applyProtection="1">
      <alignment vertical="center"/>
    </xf>
    <xf numFmtId="0" fontId="15" fillId="4" borderId="0" xfId="0" applyFont="1" applyFill="1" applyBorder="1" applyAlignment="1">
      <alignment horizontal="center" vertical="center"/>
    </xf>
    <xf numFmtId="179" fontId="15" fillId="4" borderId="0" xfId="0" applyNumberFormat="1" applyFont="1" applyFill="1" applyBorder="1" applyAlignment="1" applyProtection="1">
      <alignment vertical="center"/>
    </xf>
    <xf numFmtId="3" fontId="15" fillId="4" borderId="0" xfId="0" applyNumberFormat="1" applyFont="1" applyFill="1" applyBorder="1" applyAlignment="1" applyProtection="1">
      <alignment vertical="center"/>
    </xf>
    <xf numFmtId="0" fontId="15" fillId="4" borderId="3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179" fontId="15" fillId="5" borderId="7" xfId="0" applyNumberFormat="1" applyFont="1" applyFill="1" applyBorder="1" applyAlignment="1" applyProtection="1">
      <alignment vertical="center"/>
    </xf>
    <xf numFmtId="3" fontId="14" fillId="0" borderId="7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Border="1" applyAlignment="1">
      <alignment horizontal="center" vertical="center"/>
    </xf>
    <xf numFmtId="179" fontId="15" fillId="5" borderId="0" xfId="0" applyNumberFormat="1" applyFont="1" applyFill="1" applyBorder="1" applyAlignment="1" applyProtection="1">
      <alignment vertical="center"/>
    </xf>
    <xf numFmtId="3" fontId="14" fillId="0" borderId="0" xfId="0" quotePrefix="1" applyNumberFormat="1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center" vertical="center"/>
    </xf>
    <xf numFmtId="179" fontId="15" fillId="5" borderId="3" xfId="0" applyNumberFormat="1" applyFont="1" applyFill="1" applyBorder="1" applyAlignment="1" applyProtection="1">
      <alignment vertical="center"/>
    </xf>
    <xf numFmtId="3" fontId="14" fillId="0" borderId="3" xfId="0" quotePrefix="1" applyNumberFormat="1" applyFont="1" applyFill="1" applyBorder="1" applyAlignment="1">
      <alignment horizontal="right" vertical="center"/>
    </xf>
    <xf numFmtId="3" fontId="14" fillId="0" borderId="7" xfId="0" quotePrefix="1" applyNumberFormat="1" applyFont="1" applyFill="1" applyBorder="1" applyAlignment="1">
      <alignment horizontal="right" vertical="center"/>
    </xf>
    <xf numFmtId="3" fontId="14" fillId="0" borderId="7" xfId="0" applyNumberFormat="1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 applyProtection="1">
      <alignment horizontal="right" vertical="center"/>
    </xf>
    <xf numFmtId="3" fontId="14" fillId="0" borderId="3" xfId="0" applyNumberFormat="1" applyFont="1" applyFill="1" applyBorder="1" applyAlignment="1" applyProtection="1">
      <alignment horizontal="right" vertical="center"/>
    </xf>
    <xf numFmtId="3" fontId="14" fillId="0" borderId="3" xfId="0" applyNumberFormat="1" applyFont="1" applyFill="1" applyBorder="1" applyAlignment="1">
      <alignment horizontal="right" vertical="center"/>
    </xf>
    <xf numFmtId="179" fontId="15" fillId="5" borderId="0" xfId="0" applyNumberFormat="1" applyFont="1" applyFill="1" applyBorder="1" applyAlignment="1" applyProtection="1">
      <alignment horizontal="right" vertical="center"/>
    </xf>
    <xf numFmtId="0" fontId="45" fillId="2" borderId="0" xfId="0" applyFont="1" applyFill="1" applyBorder="1" applyAlignment="1">
      <alignment horizontal="center"/>
    </xf>
    <xf numFmtId="3" fontId="45" fillId="2" borderId="0" xfId="0" applyNumberFormat="1" applyFont="1" applyFill="1" applyBorder="1" applyAlignment="1"/>
    <xf numFmtId="3" fontId="45" fillId="2" borderId="0" xfId="0" applyNumberFormat="1" applyFont="1" applyFill="1" applyBorder="1" applyAlignment="1">
      <alignment horizontal="right"/>
    </xf>
    <xf numFmtId="3" fontId="45" fillId="2" borderId="0" xfId="0" quotePrefix="1" applyNumberFormat="1" applyFont="1" applyFill="1" applyBorder="1" applyAlignment="1">
      <alignment horizontal="right"/>
    </xf>
    <xf numFmtId="3" fontId="45" fillId="2" borderId="0" xfId="0" applyNumberFormat="1" applyFont="1" applyFill="1" applyBorder="1" applyAlignment="1">
      <alignment horizontal="right" vertical="center"/>
    </xf>
    <xf numFmtId="3" fontId="45" fillId="2" borderId="0" xfId="0" applyNumberFormat="1" applyFont="1" applyFill="1" applyBorder="1" applyAlignment="1" applyProtection="1">
      <alignment horizontal="right" vertical="center"/>
    </xf>
    <xf numFmtId="3" fontId="46" fillId="2" borderId="0" xfId="0" quotePrefix="1" applyNumberFormat="1" applyFont="1" applyFill="1" applyBorder="1" applyAlignment="1">
      <alignment horizontal="right" vertical="center"/>
    </xf>
    <xf numFmtId="0" fontId="45" fillId="2" borderId="0" xfId="0" applyFont="1" applyFill="1" applyBorder="1" applyAlignment="1">
      <alignment horizontal="left"/>
    </xf>
    <xf numFmtId="180" fontId="45" fillId="2" borderId="0" xfId="0" applyNumberFormat="1" applyFont="1" applyFill="1" applyBorder="1" applyAlignment="1"/>
    <xf numFmtId="168" fontId="45" fillId="0" borderId="0" xfId="52" applyFont="1" applyAlignment="1">
      <alignment horizontal="left"/>
    </xf>
    <xf numFmtId="189" fontId="14" fillId="2" borderId="0" xfId="0" applyNumberFormat="1" applyFont="1" applyFill="1" applyBorder="1" applyAlignment="1">
      <alignment horizontal="right" vertical="center"/>
    </xf>
    <xf numFmtId="178" fontId="14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left" indent="1"/>
    </xf>
    <xf numFmtId="0" fontId="14" fillId="0" borderId="7" xfId="47" applyFont="1" applyBorder="1" applyAlignment="1">
      <alignment vertical="center"/>
    </xf>
    <xf numFmtId="0" fontId="14" fillId="0" borderId="0" xfId="47" applyFont="1" applyBorder="1" applyAlignment="1">
      <alignment vertical="center"/>
    </xf>
    <xf numFmtId="0" fontId="14" fillId="0" borderId="0" xfId="47" applyFont="1" applyFill="1" applyBorder="1" applyAlignment="1">
      <alignment horizontal="left" vertical="center" wrapText="1"/>
    </xf>
    <xf numFmtId="178" fontId="14" fillId="2" borderId="0" xfId="0" applyNumberFormat="1" applyFont="1" applyFill="1" applyAlignment="1">
      <alignment horizontal="center" vertical="center"/>
    </xf>
    <xf numFmtId="188" fontId="14" fillId="2" borderId="0" xfId="0" applyNumberFormat="1" applyFont="1" applyFill="1" applyBorder="1" applyAlignment="1">
      <alignment horizontal="right"/>
    </xf>
    <xf numFmtId="0" fontId="14" fillId="0" borderId="3" xfId="47" applyFont="1" applyFill="1" applyBorder="1" applyAlignment="1">
      <alignment vertical="center"/>
    </xf>
    <xf numFmtId="0" fontId="14" fillId="0" borderId="3" xfId="47" applyFont="1" applyFill="1" applyBorder="1" applyAlignment="1">
      <alignment horizontal="left" vertical="center"/>
    </xf>
    <xf numFmtId="0" fontId="3" fillId="0" borderId="4" xfId="36" applyFont="1" applyBorder="1" applyAlignment="1" applyProtection="1"/>
    <xf numFmtId="0" fontId="3" fillId="0" borderId="0" xfId="36" applyFont="1" applyBorder="1" applyAlignment="1" applyProtection="1"/>
    <xf numFmtId="0" fontId="3" fillId="0" borderId="0" xfId="36" applyFont="1" applyAlignment="1" applyProtection="1"/>
    <xf numFmtId="169" fontId="3" fillId="0" borderId="0" xfId="36" applyNumberFormat="1" applyFont="1" applyFill="1" applyBorder="1" applyAlignment="1" applyProtection="1">
      <alignment horizontal="left" vertical="center"/>
    </xf>
    <xf numFmtId="0" fontId="3" fillId="0" borderId="5" xfId="36" applyFont="1" applyBorder="1" applyAlignment="1" applyProtection="1"/>
    <xf numFmtId="169" fontId="3" fillId="0" borderId="5" xfId="36" applyNumberFormat="1" applyFont="1" applyFill="1" applyBorder="1" applyAlignment="1" applyProtection="1">
      <alignment horizontal="left" vertical="center"/>
    </xf>
    <xf numFmtId="37" fontId="20" fillId="2" borderId="0" xfId="53" applyNumberFormat="1" applyFont="1" applyFill="1" applyAlignment="1" applyProtection="1"/>
    <xf numFmtId="191" fontId="14" fillId="2" borderId="0" xfId="40" applyNumberFormat="1" applyFont="1" applyFill="1" applyBorder="1" applyAlignment="1">
      <alignment horizontal="right"/>
    </xf>
    <xf numFmtId="183" fontId="14" fillId="2" borderId="0" xfId="40" applyNumberFormat="1" applyFont="1" applyFill="1" applyBorder="1" applyAlignment="1"/>
    <xf numFmtId="180" fontId="15" fillId="0" borderId="0" xfId="0" applyNumberFormat="1" applyFont="1" applyFill="1" applyBorder="1" applyAlignment="1">
      <alignment horizontal="center" vertical="center"/>
    </xf>
    <xf numFmtId="49" fontId="15" fillId="3" borderId="6" xfId="0" applyNumberFormat="1" applyFont="1" applyFill="1" applyBorder="1" applyAlignment="1">
      <alignment horizontal="center" vertical="center"/>
    </xf>
    <xf numFmtId="0" fontId="14" fillId="0" borderId="3" xfId="49" applyFont="1" applyFill="1" applyBorder="1" applyAlignment="1">
      <alignment horizontal="left" indent="1"/>
    </xf>
    <xf numFmtId="0" fontId="14" fillId="0" borderId="0" xfId="47" applyFont="1" applyFill="1" applyBorder="1" applyAlignment="1">
      <alignment horizontal="center" vertical="center"/>
    </xf>
    <xf numFmtId="0" fontId="14" fillId="2" borderId="7" xfId="47" applyFont="1" applyFill="1" applyBorder="1" applyAlignment="1">
      <alignment horizontal="left" vertical="center"/>
    </xf>
    <xf numFmtId="174" fontId="14" fillId="2" borderId="7" xfId="47" applyNumberFormat="1" applyFont="1" applyFill="1" applyBorder="1" applyAlignment="1">
      <alignment vertical="center"/>
    </xf>
    <xf numFmtId="173" fontId="14" fillId="2" borderId="7" xfId="47" applyNumberFormat="1" applyFont="1" applyFill="1" applyBorder="1" applyAlignment="1">
      <alignment vertical="center"/>
    </xf>
    <xf numFmtId="174" fontId="14" fillId="2" borderId="3" xfId="47" applyNumberFormat="1" applyFont="1" applyFill="1" applyBorder="1" applyAlignment="1">
      <alignment vertical="center"/>
    </xf>
    <xf numFmtId="173" fontId="14" fillId="2" borderId="3" xfId="47" applyNumberFormat="1" applyFont="1" applyFill="1" applyBorder="1" applyAlignment="1">
      <alignment vertical="center"/>
    </xf>
    <xf numFmtId="174" fontId="14" fillId="0" borderId="3" xfId="47" applyNumberFormat="1" applyFont="1" applyFill="1" applyBorder="1" applyAlignment="1">
      <alignment vertical="center"/>
    </xf>
    <xf numFmtId="173" fontId="14" fillId="0" borderId="3" xfId="47" applyNumberFormat="1" applyFont="1" applyFill="1" applyBorder="1" applyAlignment="1">
      <alignment vertical="center"/>
    </xf>
    <xf numFmtId="0" fontId="14" fillId="2" borderId="0" xfId="47" applyFont="1" applyFill="1" applyAlignment="1">
      <alignment vertical="center"/>
    </xf>
    <xf numFmtId="0" fontId="14" fillId="2" borderId="0" xfId="47" applyFont="1" applyFill="1" applyAlignment="1">
      <alignment horizontal="left" vertical="center"/>
    </xf>
    <xf numFmtId="175" fontId="14" fillId="2" borderId="0" xfId="47" applyNumberFormat="1" applyFont="1" applyFill="1" applyAlignment="1">
      <alignment vertical="center"/>
    </xf>
    <xf numFmtId="0" fontId="20" fillId="0" borderId="0" xfId="47" applyFont="1" applyBorder="1" applyAlignment="1">
      <alignment vertical="center"/>
    </xf>
    <xf numFmtId="0" fontId="15" fillId="0" borderId="0" xfId="47" applyFont="1" applyFill="1" applyBorder="1" applyAlignment="1">
      <alignment horizontal="right" vertical="center" wrapText="1"/>
    </xf>
    <xf numFmtId="176" fontId="14" fillId="0" borderId="0" xfId="47" applyNumberFormat="1" applyFont="1" applyBorder="1" applyAlignment="1">
      <alignment horizontal="right"/>
    </xf>
    <xf numFmtId="176" fontId="14" fillId="2" borderId="0" xfId="47" applyNumberFormat="1" applyFont="1" applyFill="1" applyAlignment="1">
      <alignment horizontal="right"/>
    </xf>
    <xf numFmtId="3" fontId="14" fillId="0" borderId="0" xfId="47" applyNumberFormat="1" applyFont="1" applyFill="1" applyBorder="1" applyAlignment="1">
      <alignment horizontal="left" vertical="center" indent="1"/>
    </xf>
    <xf numFmtId="176" fontId="14" fillId="0" borderId="0" xfId="47" applyNumberFormat="1" applyFont="1" applyAlignment="1">
      <alignment horizontal="right"/>
    </xf>
    <xf numFmtId="3" fontId="16" fillId="2" borderId="7" xfId="47" applyNumberFormat="1" applyFont="1" applyFill="1" applyBorder="1" applyAlignment="1"/>
    <xf numFmtId="3" fontId="16" fillId="2" borderId="7" xfId="47" applyNumberFormat="1" applyFont="1" applyFill="1" applyBorder="1" applyAlignment="1" applyProtection="1">
      <alignment horizontal="right" vertical="center"/>
    </xf>
    <xf numFmtId="3" fontId="16" fillId="2" borderId="7" xfId="47" applyNumberFormat="1" applyFont="1" applyFill="1" applyBorder="1" applyAlignment="1">
      <alignment vertical="center"/>
    </xf>
    <xf numFmtId="0" fontId="14" fillId="0" borderId="0" xfId="47" applyFont="1" applyFill="1" applyBorder="1" applyAlignment="1">
      <alignment horizontal="left" vertical="center"/>
    </xf>
    <xf numFmtId="174" fontId="14" fillId="2" borderId="0" xfId="47" applyNumberFormat="1" applyFont="1" applyFill="1" applyBorder="1" applyAlignment="1">
      <alignment vertical="center"/>
    </xf>
    <xf numFmtId="173" fontId="14" fillId="2" borderId="0" xfId="47" applyNumberFormat="1" applyFont="1" applyFill="1" applyBorder="1" applyAlignment="1">
      <alignment vertical="center"/>
    </xf>
    <xf numFmtId="0" fontId="14" fillId="2" borderId="0" xfId="47" applyFont="1" applyFill="1" applyBorder="1" applyAlignment="1">
      <alignment vertical="center"/>
    </xf>
    <xf numFmtId="0" fontId="14" fillId="2" borderId="3" xfId="47" applyFont="1" applyFill="1" applyBorder="1" applyAlignment="1">
      <alignment vertical="center"/>
    </xf>
    <xf numFmtId="0" fontId="14" fillId="2" borderId="3" xfId="47" applyFont="1" applyFill="1" applyBorder="1" applyAlignment="1">
      <alignment horizontal="left" vertical="center"/>
    </xf>
    <xf numFmtId="178" fontId="56" fillId="2" borderId="0" xfId="0" applyNumberFormat="1" applyFont="1" applyFill="1" applyAlignment="1">
      <alignment horizontal="center" vertical="center"/>
    </xf>
    <xf numFmtId="0" fontId="14" fillId="6" borderId="0" xfId="0" applyFont="1" applyFill="1" applyBorder="1" applyAlignment="1">
      <alignment horizontal="left"/>
    </xf>
    <xf numFmtId="0" fontId="56" fillId="2" borderId="0" xfId="0" applyFont="1" applyFill="1" applyBorder="1" applyAlignment="1">
      <alignment horizontal="left" indent="1"/>
    </xf>
    <xf numFmtId="188" fontId="14" fillId="2" borderId="0" xfId="0" applyNumberFormat="1" applyFont="1" applyFill="1" applyBorder="1" applyAlignment="1"/>
    <xf numFmtId="0" fontId="14" fillId="27" borderId="0" xfId="0" applyFont="1" applyFill="1" applyBorder="1" applyAlignment="1">
      <alignment horizontal="left" indent="1"/>
    </xf>
    <xf numFmtId="0" fontId="23" fillId="27" borderId="0" xfId="47" applyFont="1" applyFill="1"/>
    <xf numFmtId="0" fontId="21" fillId="27" borderId="0" xfId="47" applyFont="1" applyFill="1"/>
    <xf numFmtId="0" fontId="21" fillId="27" borderId="0" xfId="0" applyFont="1" applyFill="1"/>
    <xf numFmtId="0" fontId="53" fillId="27" borderId="0" xfId="47" applyFont="1" applyFill="1"/>
    <xf numFmtId="180" fontId="14" fillId="27" borderId="0" xfId="47" applyNumberFormat="1" applyFont="1" applyFill="1"/>
    <xf numFmtId="180" fontId="15" fillId="27" borderId="0" xfId="47" applyNumberFormat="1" applyFont="1" applyFill="1"/>
    <xf numFmtId="0" fontId="23" fillId="27" borderId="0" xfId="0" applyFont="1" applyFill="1"/>
    <xf numFmtId="0" fontId="53" fillId="27" borderId="0" xfId="0" applyFont="1" applyFill="1"/>
    <xf numFmtId="1" fontId="14" fillId="0" borderId="0" xfId="49" applyNumberFormat="1" applyFont="1" applyAlignment="1">
      <alignment vertical="center"/>
    </xf>
    <xf numFmtId="181" fontId="14" fillId="0" borderId="0" xfId="49" applyNumberFormat="1" applyFont="1" applyAlignment="1">
      <alignment vertical="center"/>
    </xf>
    <xf numFmtId="181" fontId="14" fillId="0" borderId="0" xfId="49" applyNumberFormat="1" applyFont="1" applyBorder="1" applyAlignment="1">
      <alignment horizontal="right" vertical="center"/>
    </xf>
    <xf numFmtId="184" fontId="14" fillId="0" borderId="0" xfId="49" applyNumberFormat="1" applyFont="1"/>
    <xf numFmtId="183" fontId="14" fillId="0" borderId="0" xfId="49" applyNumberFormat="1" applyFont="1"/>
    <xf numFmtId="1" fontId="21" fillId="0" borderId="0" xfId="49" applyNumberFormat="1" applyFont="1"/>
    <xf numFmtId="0" fontId="14" fillId="0" borderId="0" xfId="49" applyFont="1" applyBorder="1"/>
    <xf numFmtId="172" fontId="14" fillId="0" borderId="0" xfId="47" applyNumberFormat="1" applyFont="1" applyFill="1" applyBorder="1" applyAlignment="1">
      <alignment vertical="center"/>
    </xf>
    <xf numFmtId="0" fontId="14" fillId="0" borderId="7" xfId="47" applyFont="1" applyFill="1" applyBorder="1" applyAlignment="1">
      <alignment vertical="center"/>
    </xf>
    <xf numFmtId="0" fontId="14" fillId="0" borderId="7" xfId="47" applyFont="1" applyFill="1" applyBorder="1" applyAlignment="1">
      <alignment horizontal="left" vertical="center"/>
    </xf>
    <xf numFmtId="172" fontId="14" fillId="0" borderId="7" xfId="47" applyNumberFormat="1" applyFont="1" applyFill="1" applyBorder="1" applyAlignment="1">
      <alignment vertical="center"/>
    </xf>
    <xf numFmtId="172" fontId="14" fillId="0" borderId="3" xfId="47" applyNumberFormat="1" applyFont="1" applyFill="1" applyBorder="1" applyAlignment="1">
      <alignment vertical="center"/>
    </xf>
    <xf numFmtId="172" fontId="14" fillId="2" borderId="0" xfId="47" applyNumberFormat="1" applyFont="1" applyFill="1" applyBorder="1" applyAlignment="1">
      <alignment vertical="center"/>
    </xf>
    <xf numFmtId="174" fontId="14" fillId="2" borderId="7" xfId="47" applyNumberFormat="1" applyFont="1" applyFill="1" applyBorder="1" applyAlignment="1">
      <alignment horizontal="right" vertical="center"/>
    </xf>
    <xf numFmtId="172" fontId="14" fillId="2" borderId="7" xfId="47" applyNumberFormat="1" applyFont="1" applyFill="1" applyBorder="1" applyAlignment="1">
      <alignment vertical="center"/>
    </xf>
    <xf numFmtId="0" fontId="14" fillId="0" borderId="7" xfId="47" applyFont="1" applyFill="1" applyBorder="1" applyAlignment="1">
      <alignment horizontal="left" vertical="center" wrapText="1"/>
    </xf>
    <xf numFmtId="172" fontId="14" fillId="0" borderId="7" xfId="47" applyNumberFormat="1" applyFont="1" applyFill="1" applyBorder="1" applyAlignment="1">
      <alignment horizontal="right" vertical="center"/>
    </xf>
    <xf numFmtId="172" fontId="14" fillId="0" borderId="0" xfId="47" applyNumberFormat="1" applyFont="1" applyFill="1" applyBorder="1" applyAlignment="1">
      <alignment horizontal="right" vertical="center"/>
    </xf>
    <xf numFmtId="172" fontId="14" fillId="0" borderId="3" xfId="47" applyNumberFormat="1" applyFont="1" applyFill="1" applyBorder="1" applyAlignment="1">
      <alignment horizontal="right" vertical="center"/>
    </xf>
    <xf numFmtId="172" fontId="14" fillId="2" borderId="0" xfId="47" applyNumberFormat="1" applyFont="1" applyFill="1" applyBorder="1" applyAlignment="1">
      <alignment horizontal="right" vertical="center"/>
    </xf>
    <xf numFmtId="0" fontId="14" fillId="0" borderId="11" xfId="47" applyFont="1" applyFill="1" applyBorder="1" applyAlignment="1">
      <alignment horizontal="left" vertical="center" wrapText="1"/>
    </xf>
    <xf numFmtId="0" fontId="14" fillId="0" borderId="11" xfId="47" applyFont="1" applyFill="1" applyBorder="1" applyAlignment="1">
      <alignment horizontal="left" vertical="center"/>
    </xf>
    <xf numFmtId="172" fontId="14" fillId="0" borderId="11" xfId="47" applyNumberFormat="1" applyFont="1" applyFill="1" applyBorder="1" applyAlignment="1">
      <alignment horizontal="right" vertical="center"/>
    </xf>
    <xf numFmtId="0" fontId="23" fillId="0" borderId="0" xfId="47" applyFont="1" applyAlignment="1">
      <alignment vertical="center"/>
    </xf>
    <xf numFmtId="3" fontId="23" fillId="0" borderId="0" xfId="47" applyNumberFormat="1" applyFont="1" applyFill="1" applyAlignment="1">
      <alignment vertical="center"/>
    </xf>
    <xf numFmtId="4" fontId="23" fillId="0" borderId="0" xfId="47" applyNumberFormat="1" applyFont="1" applyFill="1" applyAlignment="1">
      <alignment vertical="center"/>
    </xf>
    <xf numFmtId="0" fontId="23" fillId="0" borderId="0" xfId="47" applyFont="1" applyFill="1" applyBorder="1" applyAlignment="1">
      <alignment vertical="center"/>
    </xf>
    <xf numFmtId="0" fontId="16" fillId="0" borderId="0" xfId="47" applyFont="1" applyFill="1" applyAlignment="1">
      <alignment vertical="center"/>
    </xf>
    <xf numFmtId="3" fontId="16" fillId="0" borderId="0" xfId="47" applyNumberFormat="1" applyFont="1" applyFill="1" applyAlignment="1">
      <alignment vertical="center"/>
    </xf>
    <xf numFmtId="4" fontId="16" fillId="0" borderId="0" xfId="47" applyNumberFormat="1" applyFont="1" applyFill="1" applyAlignment="1">
      <alignment vertical="center"/>
    </xf>
    <xf numFmtId="169" fontId="20" fillId="0" borderId="0" xfId="47" applyNumberFormat="1" applyFont="1" applyFill="1" applyAlignment="1" applyProtection="1"/>
    <xf numFmtId="169" fontId="20" fillId="0" borderId="0" xfId="47" applyNumberFormat="1" applyFont="1" applyFill="1" applyAlignment="1" applyProtection="1">
      <alignment vertical="center"/>
    </xf>
    <xf numFmtId="178" fontId="15" fillId="2" borderId="0" xfId="0" applyNumberFormat="1" applyFont="1" applyFill="1" applyBorder="1" applyAlignment="1">
      <alignment horizontal="right" vertical="center"/>
    </xf>
    <xf numFmtId="183" fontId="14" fillId="0" borderId="3" xfId="40" applyNumberFormat="1" applyFont="1" applyBorder="1" applyAlignment="1">
      <alignment horizontal="right"/>
    </xf>
    <xf numFmtId="180" fontId="20" fillId="2" borderId="0" xfId="0" applyNumberFormat="1" applyFont="1" applyFill="1" applyBorder="1" applyAlignment="1"/>
    <xf numFmtId="179" fontId="15" fillId="5" borderId="3" xfId="0" applyNumberFormat="1" applyFont="1" applyFill="1" applyBorder="1" applyAlignment="1" applyProtection="1">
      <alignment horizontal="left" vertical="center" indent="3"/>
    </xf>
    <xf numFmtId="0" fontId="16" fillId="0" borderId="7" xfId="47" applyFont="1" applyBorder="1"/>
    <xf numFmtId="175" fontId="14" fillId="2" borderId="7" xfId="47" applyNumberFormat="1" applyFont="1" applyFill="1" applyBorder="1" applyAlignment="1">
      <alignment vertical="center"/>
    </xf>
    <xf numFmtId="0" fontId="23" fillId="0" borderId="7" xfId="47" applyFont="1" applyFill="1" applyBorder="1" applyAlignment="1">
      <alignment vertical="center"/>
    </xf>
    <xf numFmtId="188" fontId="14" fillId="2" borderId="3" xfId="0" applyNumberFormat="1" applyFont="1" applyFill="1" applyBorder="1" applyAlignment="1">
      <alignment horizontal="left" indent="1"/>
    </xf>
    <xf numFmtId="3" fontId="3" fillId="0" borderId="0" xfId="0" applyNumberFormat="1" applyFont="1" applyFill="1"/>
    <xf numFmtId="3" fontId="3" fillId="0" borderId="0" xfId="0" quotePrefix="1" applyNumberFormat="1" applyFont="1" applyFill="1" applyAlignment="1">
      <alignment horizontal="right"/>
    </xf>
    <xf numFmtId="1" fontId="14" fillId="0" borderId="3" xfId="0" quotePrefix="1" applyNumberFormat="1" applyFont="1" applyFill="1" applyBorder="1" applyAlignment="1">
      <alignment horizontal="right" vertical="center"/>
    </xf>
    <xf numFmtId="3" fontId="3" fillId="0" borderId="3" xfId="0" applyNumberFormat="1" applyFont="1" applyFill="1" applyBorder="1" applyAlignment="1">
      <alignment horizontal="right"/>
    </xf>
    <xf numFmtId="179" fontId="15" fillId="4" borderId="3" xfId="0" applyNumberFormat="1" applyFont="1" applyFill="1" applyBorder="1" applyAlignment="1" applyProtection="1">
      <alignment vertical="center"/>
    </xf>
    <xf numFmtId="3" fontId="15" fillId="4" borderId="3" xfId="0" applyNumberFormat="1" applyFont="1" applyFill="1" applyBorder="1" applyAlignment="1" applyProtection="1">
      <alignment vertical="center"/>
    </xf>
    <xf numFmtId="0" fontId="58" fillId="0" borderId="0" xfId="0" applyFont="1" applyFill="1" applyBorder="1" applyAlignment="1">
      <alignment horizontal="center"/>
    </xf>
    <xf numFmtId="0" fontId="59" fillId="0" borderId="0" xfId="0" applyFont="1" applyFill="1" applyBorder="1" applyAlignment="1">
      <alignment horizontal="left"/>
    </xf>
    <xf numFmtId="0" fontId="59" fillId="6" borderId="0" xfId="0" applyFont="1" applyFill="1" applyBorder="1" applyAlignment="1">
      <alignment horizontal="left"/>
    </xf>
    <xf numFmtId="0" fontId="60" fillId="0" borderId="26" xfId="47" applyFont="1" applyFill="1" applyBorder="1" applyAlignment="1">
      <alignment vertical="center"/>
    </xf>
    <xf numFmtId="0" fontId="15" fillId="0" borderId="26" xfId="47" applyFont="1" applyFill="1" applyBorder="1" applyAlignment="1">
      <alignment horizontal="center" vertical="center"/>
    </xf>
    <xf numFmtId="3" fontId="15" fillId="0" borderId="26" xfId="47" applyNumberFormat="1" applyFont="1" applyFill="1" applyBorder="1" applyAlignment="1">
      <alignment vertical="center"/>
    </xf>
    <xf numFmtId="0" fontId="60" fillId="0" borderId="26" xfId="0" applyFont="1" applyFill="1" applyBorder="1" applyAlignment="1">
      <alignment vertical="center"/>
    </xf>
    <xf numFmtId="0" fontId="15" fillId="0" borderId="26" xfId="0" applyFont="1" applyFill="1" applyBorder="1" applyAlignment="1">
      <alignment horizontal="center" vertical="center"/>
    </xf>
    <xf numFmtId="3" fontId="15" fillId="0" borderId="26" xfId="0" applyNumberFormat="1" applyFont="1" applyFill="1" applyBorder="1" applyAlignment="1">
      <alignment vertical="center"/>
    </xf>
    <xf numFmtId="1" fontId="47" fillId="0" borderId="0" xfId="49" applyNumberFormat="1" applyFont="1" applyBorder="1" applyAlignment="1">
      <alignment vertical="center"/>
    </xf>
    <xf numFmtId="184" fontId="15" fillId="2" borderId="0" xfId="0" applyNumberFormat="1" applyFont="1" applyFill="1" applyBorder="1" applyAlignment="1">
      <alignment horizontal="right" vertical="center"/>
    </xf>
    <xf numFmtId="184" fontId="14" fillId="2" borderId="0" xfId="0" applyNumberFormat="1" applyFont="1" applyFill="1" applyBorder="1" applyAlignment="1">
      <alignment horizontal="right" vertical="center"/>
    </xf>
    <xf numFmtId="184" fontId="14" fillId="0" borderId="0" xfId="49" applyNumberFormat="1" applyFont="1" applyBorder="1" applyAlignment="1">
      <alignment vertical="center"/>
    </xf>
    <xf numFmtId="184" fontId="14" fillId="2" borderId="3" xfId="0" applyNumberFormat="1" applyFont="1" applyFill="1" applyBorder="1" applyAlignment="1">
      <alignment horizontal="right" vertical="center"/>
    </xf>
    <xf numFmtId="184" fontId="15" fillId="0" borderId="0" xfId="49" applyNumberFormat="1" applyFont="1" applyBorder="1" applyAlignment="1">
      <alignment vertical="center"/>
    </xf>
    <xf numFmtId="184" fontId="15" fillId="2" borderId="0" xfId="0" applyNumberFormat="1" applyFont="1" applyFill="1" applyBorder="1" applyAlignment="1">
      <alignment vertical="center"/>
    </xf>
    <xf numFmtId="184" fontId="14" fillId="2" borderId="0" xfId="0" applyNumberFormat="1" applyFont="1" applyFill="1" applyBorder="1" applyAlignment="1">
      <alignment vertical="center"/>
    </xf>
    <xf numFmtId="178" fontId="14" fillId="0" borderId="0" xfId="49" applyNumberFormat="1" applyFont="1" applyAlignment="1">
      <alignment vertical="center"/>
    </xf>
    <xf numFmtId="178" fontId="14" fillId="0" borderId="3" xfId="49" applyNumberFormat="1" applyFont="1" applyBorder="1" applyAlignment="1">
      <alignment vertical="center"/>
    </xf>
    <xf numFmtId="193" fontId="14" fillId="2" borderId="0" xfId="0" applyNumberFormat="1" applyFont="1" applyFill="1" applyBorder="1" applyAlignment="1">
      <alignment horizontal="center" vertical="center"/>
    </xf>
    <xf numFmtId="193" fontId="14" fillId="27" borderId="0" xfId="0" applyNumberFormat="1" applyFont="1" applyFill="1" applyAlignment="1">
      <alignment horizontal="center"/>
    </xf>
    <xf numFmtId="0" fontId="21" fillId="2" borderId="0" xfId="0" applyFont="1" applyFill="1" applyAlignment="1">
      <alignment horizontal="center"/>
    </xf>
    <xf numFmtId="178" fontId="14" fillId="2" borderId="0" xfId="0" applyNumberFormat="1" applyFont="1" applyFill="1" applyAlignment="1">
      <alignment horizontal="center"/>
    </xf>
    <xf numFmtId="2" fontId="0" fillId="0" borderId="0" xfId="0" applyNumberFormat="1" applyFont="1" applyAlignment="1">
      <alignment horizontal="center"/>
    </xf>
    <xf numFmtId="0" fontId="62" fillId="27" borderId="0" xfId="0" applyFont="1" applyFill="1" applyBorder="1" applyAlignment="1">
      <alignment horizontal="left" indent="1"/>
    </xf>
    <xf numFmtId="0" fontId="63" fillId="27" borderId="0" xfId="0" applyFont="1" applyFill="1" applyBorder="1" applyProtection="1">
      <protection locked="0"/>
    </xf>
    <xf numFmtId="0" fontId="63" fillId="27" borderId="0" xfId="0" applyFont="1" applyFill="1" applyBorder="1" applyAlignment="1" applyProtection="1">
      <alignment horizontal="center"/>
      <protection locked="0"/>
    </xf>
    <xf numFmtId="0" fontId="65" fillId="27" borderId="0" xfId="0" applyFont="1" applyFill="1" applyBorder="1" applyAlignment="1">
      <alignment horizontal="center"/>
    </xf>
    <xf numFmtId="2" fontId="63" fillId="27" borderId="0" xfId="0" applyNumberFormat="1" applyFont="1" applyFill="1" applyBorder="1"/>
    <xf numFmtId="2" fontId="66" fillId="27" borderId="0" xfId="0" applyNumberFormat="1" applyFont="1" applyFill="1" applyBorder="1"/>
    <xf numFmtId="0" fontId="63" fillId="27" borderId="0" xfId="0" applyFont="1" applyFill="1" applyBorder="1"/>
    <xf numFmtId="178" fontId="14" fillId="2" borderId="0" xfId="0" applyNumberFormat="1" applyFont="1" applyFill="1" applyBorder="1" applyAlignment="1">
      <alignment horizontal="center"/>
    </xf>
    <xf numFmtId="185" fontId="14" fillId="0" borderId="0" xfId="0" applyNumberFormat="1" applyFont="1" applyFill="1" applyBorder="1" applyAlignment="1">
      <alignment horizontal="center" vertical="center"/>
    </xf>
    <xf numFmtId="178" fontId="14" fillId="0" borderId="0" xfId="0" applyNumberFormat="1" applyFont="1" applyFill="1" applyBorder="1" applyAlignment="1">
      <alignment vertical="center"/>
    </xf>
    <xf numFmtId="172" fontId="14" fillId="27" borderId="0" xfId="0" applyNumberFormat="1" applyFont="1" applyFill="1" applyAlignment="1"/>
    <xf numFmtId="188" fontId="15" fillId="6" borderId="0" xfId="0" applyNumberFormat="1" applyFont="1" applyFill="1" applyBorder="1" applyAlignment="1"/>
    <xf numFmtId="172" fontId="14" fillId="27" borderId="0" xfId="0" applyNumberFormat="1" applyFont="1" applyFill="1" applyAlignment="1">
      <alignment horizontal="right" vertical="center"/>
    </xf>
    <xf numFmtId="172" fontId="14" fillId="27" borderId="0" xfId="0" applyNumberFormat="1" applyFont="1" applyFill="1" applyAlignment="1">
      <alignment horizontal="right"/>
    </xf>
    <xf numFmtId="193" fontId="15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/>
    <xf numFmtId="0" fontId="14" fillId="2" borderId="11" xfId="47" applyFont="1" applyFill="1" applyBorder="1" applyAlignment="1">
      <alignment horizontal="left" vertical="center"/>
    </xf>
    <xf numFmtId="3" fontId="15" fillId="0" borderId="0" xfId="47" applyNumberFormat="1" applyFont="1" applyFill="1" applyBorder="1" applyAlignment="1">
      <alignment horizontal="left" vertical="center"/>
    </xf>
    <xf numFmtId="3" fontId="15" fillId="2" borderId="0" xfId="47" applyNumberFormat="1" applyFont="1" applyFill="1" applyBorder="1" applyAlignment="1">
      <alignment horizontal="left" vertical="center"/>
    </xf>
    <xf numFmtId="172" fontId="14" fillId="2" borderId="3" xfId="47" applyNumberFormat="1" applyFont="1" applyFill="1" applyBorder="1" applyAlignment="1">
      <alignment vertical="center"/>
    </xf>
    <xf numFmtId="0" fontId="64" fillId="27" borderId="0" xfId="0" applyFont="1" applyFill="1" applyBorder="1" applyAlignment="1">
      <alignment horizontal="center" vertical="center"/>
    </xf>
    <xf numFmtId="0" fontId="15" fillId="0" borderId="0" xfId="47" applyFont="1" applyFill="1" applyBorder="1" applyAlignment="1">
      <alignment horizontal="center" vertical="center"/>
    </xf>
    <xf numFmtId="0" fontId="15" fillId="0" borderId="0" xfId="47" applyFont="1" applyFill="1" applyBorder="1" applyAlignment="1">
      <alignment horizontal="center" vertical="center" wrapText="1"/>
    </xf>
    <xf numFmtId="0" fontId="14" fillId="2" borderId="7" xfId="47" applyFont="1" applyFill="1" applyBorder="1" applyAlignment="1">
      <alignment horizontal="left" vertical="center" wrapText="1"/>
    </xf>
    <xf numFmtId="0" fontId="14" fillId="2" borderId="0" xfId="47" applyFont="1" applyFill="1" applyBorder="1" applyAlignment="1">
      <alignment horizontal="left" vertical="center" wrapText="1"/>
    </xf>
    <xf numFmtId="179" fontId="15" fillId="5" borderId="3" xfId="0" applyNumberFormat="1" applyFont="1" applyFill="1" applyBorder="1" applyAlignment="1">
      <alignment vertical="center"/>
    </xf>
    <xf numFmtId="3" fontId="54" fillId="0" borderId="7" xfId="0" quotePrefix="1" applyNumberFormat="1" applyFont="1" applyFill="1" applyBorder="1" applyAlignment="1">
      <alignment vertical="center"/>
    </xf>
    <xf numFmtId="0" fontId="54" fillId="0" borderId="7" xfId="0" applyFont="1" applyBorder="1" applyAlignment="1"/>
    <xf numFmtId="0" fontId="14" fillId="2" borderId="0" xfId="0" applyFont="1" applyFill="1" applyBorder="1" applyAlignment="1">
      <alignment horizontal="left"/>
    </xf>
    <xf numFmtId="178" fontId="56" fillId="2" borderId="0" xfId="0" applyNumberFormat="1" applyFont="1" applyFill="1" applyAlignment="1">
      <alignment horizontal="center"/>
    </xf>
    <xf numFmtId="188" fontId="14" fillId="2" borderId="0" xfId="0" applyNumberFormat="1" applyFont="1" applyFill="1" applyBorder="1" applyAlignment="1">
      <alignment horizontal="right" indent="2"/>
    </xf>
    <xf numFmtId="188" fontId="14" fillId="2" borderId="0" xfId="0" applyNumberFormat="1" applyFont="1" applyFill="1" applyBorder="1" applyAlignment="1">
      <alignment horizontal="center"/>
    </xf>
    <xf numFmtId="186" fontId="14" fillId="2" borderId="3" xfId="40" applyNumberFormat="1" applyFont="1" applyFill="1" applyBorder="1" applyAlignment="1">
      <alignment horizontal="right"/>
    </xf>
    <xf numFmtId="193" fontId="56" fillId="27" borderId="0" xfId="0" applyNumberFormat="1" applyFont="1" applyFill="1" applyAlignment="1">
      <alignment horizontal="center"/>
    </xf>
    <xf numFmtId="2" fontId="56" fillId="0" borderId="0" xfId="0" applyNumberFormat="1" applyFont="1" applyBorder="1" applyAlignment="1">
      <alignment horizontal="center"/>
    </xf>
    <xf numFmtId="0" fontId="14" fillId="6" borderId="0" xfId="0" applyFont="1" applyFill="1" applyBorder="1" applyAlignment="1">
      <alignment horizontal="left" indent="1"/>
    </xf>
    <xf numFmtId="191" fontId="14" fillId="2" borderId="3" xfId="40" applyNumberFormat="1" applyFont="1" applyFill="1" applyBorder="1" applyAlignment="1">
      <alignment horizontal="right"/>
    </xf>
    <xf numFmtId="168" fontId="16" fillId="0" borderId="0" xfId="52" applyFont="1" applyAlignment="1">
      <alignment horizontal="left" vertical="center"/>
    </xf>
    <xf numFmtId="0" fontId="15" fillId="0" borderId="0" xfId="47" applyFont="1" applyFill="1" applyBorder="1" applyAlignment="1">
      <alignment vertical="center"/>
    </xf>
    <xf numFmtId="0" fontId="15" fillId="0" borderId="0" xfId="47" applyFont="1" applyFill="1" applyBorder="1" applyAlignment="1">
      <alignment horizontal="left" vertical="center" wrapText="1"/>
    </xf>
    <xf numFmtId="0" fontId="15" fillId="0" borderId="7" xfId="47" applyFont="1" applyBorder="1" applyAlignment="1">
      <alignment horizontal="left" vertical="center"/>
    </xf>
    <xf numFmtId="0" fontId="15" fillId="0" borderId="0" xfId="47" applyFont="1" applyFill="1" applyBorder="1" applyAlignment="1">
      <alignment horizontal="left" vertical="center"/>
    </xf>
    <xf numFmtId="169" fontId="20" fillId="0" borderId="0" xfId="47" applyNumberFormat="1" applyFont="1" applyFill="1" applyAlignment="1" applyProtection="1">
      <alignment horizontal="left" vertical="center" wrapText="1"/>
    </xf>
    <xf numFmtId="195" fontId="3" fillId="0" borderId="0" xfId="0" quotePrefix="1" applyNumberFormat="1" applyFont="1" applyFill="1" applyAlignment="1">
      <alignment horizontal="right"/>
    </xf>
    <xf numFmtId="2" fontId="14" fillId="2" borderId="0" xfId="0" applyNumberFormat="1" applyFont="1" applyFill="1" applyAlignment="1">
      <alignment horizontal="center"/>
    </xf>
    <xf numFmtId="193" fontId="14" fillId="2" borderId="0" xfId="0" applyNumberFormat="1" applyFont="1" applyFill="1" applyBorder="1" applyAlignment="1">
      <alignment horizontal="center"/>
    </xf>
    <xf numFmtId="2" fontId="14" fillId="0" borderId="0" xfId="0" applyNumberFormat="1" applyFont="1" applyBorder="1" applyAlignment="1">
      <alignment horizontal="center"/>
    </xf>
    <xf numFmtId="178" fontId="14" fillId="2" borderId="0" xfId="0" applyNumberFormat="1" applyFont="1" applyFill="1" applyAlignment="1">
      <alignment horizontal="left" indent="1"/>
    </xf>
    <xf numFmtId="178" fontId="14" fillId="2" borderId="3" xfId="0" applyNumberFormat="1" applyFont="1" applyFill="1" applyBorder="1" applyAlignment="1">
      <alignment horizontal="center"/>
    </xf>
    <xf numFmtId="178" fontId="14" fillId="2" borderId="3" xfId="0" applyNumberFormat="1" applyFont="1" applyFill="1" applyBorder="1" applyAlignment="1">
      <alignment horizontal="left" indent="1"/>
    </xf>
    <xf numFmtId="194" fontId="14" fillId="27" borderId="0" xfId="0" applyNumberFormat="1" applyFont="1" applyFill="1" applyAlignment="1">
      <alignment horizontal="center"/>
    </xf>
    <xf numFmtId="172" fontId="14" fillId="2" borderId="0" xfId="0" applyNumberFormat="1" applyFont="1" applyFill="1" applyBorder="1" applyAlignment="1">
      <alignment horizontal="right" vertical="center"/>
    </xf>
    <xf numFmtId="2" fontId="14" fillId="2" borderId="0" xfId="0" applyNumberFormat="1" applyFont="1" applyFill="1"/>
    <xf numFmtId="172" fontId="14" fillId="2" borderId="0" xfId="0" applyNumberFormat="1" applyFont="1" applyFill="1" applyBorder="1" applyAlignment="1">
      <alignment vertical="center"/>
    </xf>
    <xf numFmtId="172" fontId="14" fillId="27" borderId="0" xfId="0" applyNumberFormat="1" applyFont="1" applyFill="1" applyAlignment="1">
      <alignment vertical="center"/>
    </xf>
    <xf numFmtId="190" fontId="14" fillId="2" borderId="0" xfId="0" applyNumberFormat="1" applyFont="1" applyFill="1" applyBorder="1" applyAlignment="1">
      <alignment horizontal="right" vertical="center"/>
    </xf>
    <xf numFmtId="172" fontId="14" fillId="27" borderId="3" xfId="0" applyNumberFormat="1" applyFont="1" applyFill="1" applyBorder="1" applyAlignment="1"/>
    <xf numFmtId="172" fontId="14" fillId="27" borderId="3" xfId="0" applyNumberFormat="1" applyFont="1" applyFill="1" applyBorder="1" applyAlignment="1">
      <alignment horizontal="right"/>
    </xf>
    <xf numFmtId="0" fontId="21" fillId="2" borderId="0" xfId="47" applyFont="1" applyFill="1"/>
    <xf numFmtId="180" fontId="15" fillId="6" borderId="0" xfId="47" applyNumberFormat="1" applyFont="1" applyFill="1" applyBorder="1" applyAlignment="1"/>
    <xf numFmtId="182" fontId="15" fillId="2" borderId="0" xfId="40" applyNumberFormat="1" applyFont="1" applyFill="1" applyBorder="1" applyAlignment="1">
      <alignment horizontal="right"/>
    </xf>
    <xf numFmtId="180" fontId="14" fillId="2" borderId="0" xfId="47" applyNumberFormat="1" applyFont="1" applyFill="1" applyBorder="1" applyAlignment="1">
      <alignment horizontal="left" indent="1"/>
    </xf>
    <xf numFmtId="178" fontId="14" fillId="2" borderId="0" xfId="0" applyNumberFormat="1" applyFont="1" applyFill="1" applyAlignment="1">
      <alignment horizontal="right" vertical="center"/>
    </xf>
    <xf numFmtId="182" fontId="14" fillId="2" borderId="0" xfId="40" applyNumberFormat="1" applyFont="1" applyFill="1" applyBorder="1" applyAlignment="1">
      <alignment horizontal="right"/>
    </xf>
    <xf numFmtId="178" fontId="15" fillId="2" borderId="0" xfId="0" applyNumberFormat="1" applyFont="1" applyFill="1" applyAlignment="1">
      <alignment horizontal="right" vertical="center"/>
    </xf>
    <xf numFmtId="178" fontId="14" fillId="2" borderId="0" xfId="0" applyNumberFormat="1" applyFont="1" applyFill="1" applyAlignment="1">
      <alignment horizontal="right"/>
    </xf>
    <xf numFmtId="178" fontId="14" fillId="2" borderId="0" xfId="0" applyNumberFormat="1" applyFont="1" applyFill="1" applyBorder="1" applyAlignment="1">
      <alignment horizontal="right"/>
    </xf>
    <xf numFmtId="178" fontId="15" fillId="2" borderId="0" xfId="0" applyNumberFormat="1" applyFont="1" applyFill="1" applyBorder="1" applyAlignment="1">
      <alignment horizontal="right"/>
    </xf>
    <xf numFmtId="180" fontId="14" fillId="2" borderId="3" xfId="47" applyNumberFormat="1" applyFont="1" applyFill="1" applyBorder="1" applyAlignment="1">
      <alignment horizontal="left" indent="1"/>
    </xf>
    <xf numFmtId="178" fontId="14" fillId="2" borderId="3" xfId="0" applyNumberFormat="1" applyFont="1" applyFill="1" applyBorder="1" applyAlignment="1">
      <alignment horizontal="right"/>
    </xf>
    <xf numFmtId="182" fontId="14" fillId="2" borderId="3" xfId="40" applyNumberFormat="1" applyFont="1" applyFill="1" applyBorder="1" applyAlignment="1">
      <alignment horizontal="right"/>
    </xf>
    <xf numFmtId="0" fontId="16" fillId="2" borderId="0" xfId="47" applyFont="1" applyFill="1"/>
    <xf numFmtId="0" fontId="21" fillId="2" borderId="0" xfId="47" applyFont="1" applyFill="1" applyBorder="1"/>
    <xf numFmtId="180" fontId="14" fillId="2" borderId="0" xfId="40" applyNumberFormat="1" applyFont="1" applyFill="1" applyBorder="1"/>
    <xf numFmtId="180" fontId="14" fillId="2" borderId="0" xfId="40" applyNumberFormat="1" applyFont="1" applyFill="1"/>
    <xf numFmtId="180" fontId="14" fillId="2" borderId="0" xfId="40" applyNumberFormat="1" applyFont="1" applyFill="1" applyAlignment="1">
      <alignment horizontal="center" vertical="center"/>
    </xf>
    <xf numFmtId="180" fontId="15" fillId="6" borderId="0" xfId="0" applyNumberFormat="1" applyFont="1" applyFill="1" applyBorder="1" applyAlignment="1"/>
    <xf numFmtId="183" fontId="15" fillId="2" borderId="0" xfId="40" applyNumberFormat="1" applyFont="1" applyFill="1" applyBorder="1" applyAlignment="1">
      <alignment horizontal="right"/>
    </xf>
    <xf numFmtId="183" fontId="14" fillId="2" borderId="0" xfId="0" applyNumberFormat="1" applyFont="1" applyFill="1" applyBorder="1" applyAlignment="1">
      <alignment horizontal="right" vertical="center"/>
    </xf>
    <xf numFmtId="180" fontId="14" fillId="2" borderId="0" xfId="0" applyNumberFormat="1" applyFont="1" applyFill="1" applyBorder="1" applyAlignment="1">
      <alignment horizontal="left" indent="1"/>
    </xf>
    <xf numFmtId="0" fontId="16" fillId="2" borderId="0" xfId="0" applyFont="1" applyFill="1"/>
    <xf numFmtId="178" fontId="21" fillId="2" borderId="7" xfId="0" applyNumberFormat="1" applyFont="1" applyFill="1" applyBorder="1"/>
    <xf numFmtId="178" fontId="21" fillId="2" borderId="0" xfId="0" applyNumberFormat="1" applyFont="1" applyFill="1" applyBorder="1"/>
    <xf numFmtId="181" fontId="57" fillId="2" borderId="7" xfId="40" applyNumberFormat="1" applyFont="1" applyFill="1" applyBorder="1" applyAlignment="1">
      <alignment horizontal="center"/>
    </xf>
    <xf numFmtId="178" fontId="21" fillId="2" borderId="0" xfId="0" applyNumberFormat="1" applyFont="1" applyFill="1"/>
    <xf numFmtId="181" fontId="57" fillId="2" borderId="0" xfId="40" applyNumberFormat="1" applyFont="1" applyFill="1" applyBorder="1" applyAlignment="1">
      <alignment horizontal="center"/>
    </xf>
    <xf numFmtId="178" fontId="16" fillId="2" borderId="0" xfId="0" applyNumberFormat="1" applyFont="1" applyFill="1"/>
    <xf numFmtId="178" fontId="16" fillId="2" borderId="0" xfId="0" applyNumberFormat="1" applyFont="1" applyFill="1" applyBorder="1"/>
    <xf numFmtId="183" fontId="57" fillId="2" borderId="0" xfId="40" applyNumberFormat="1" applyFont="1" applyFill="1" applyBorder="1" applyAlignment="1">
      <alignment horizontal="center"/>
    </xf>
    <xf numFmtId="182" fontId="57" fillId="2" borderId="7" xfId="40" applyNumberFormat="1" applyFont="1" applyFill="1" applyBorder="1" applyAlignment="1">
      <alignment horizontal="center"/>
    </xf>
    <xf numFmtId="183" fontId="57" fillId="2" borderId="7" xfId="40" applyNumberFormat="1" applyFont="1" applyFill="1" applyBorder="1" applyAlignment="1">
      <alignment horizontal="center"/>
    </xf>
    <xf numFmtId="182" fontId="57" fillId="2" borderId="0" xfId="40" applyNumberFormat="1" applyFont="1" applyFill="1" applyBorder="1" applyAlignment="1">
      <alignment horizontal="center"/>
    </xf>
    <xf numFmtId="193" fontId="15" fillId="2" borderId="0" xfId="0" applyNumberFormat="1" applyFont="1" applyFill="1" applyAlignment="1">
      <alignment horizontal="center" vertical="center"/>
    </xf>
    <xf numFmtId="193" fontId="14" fillId="2" borderId="0" xfId="0" applyNumberFormat="1" applyFont="1" applyFill="1" applyAlignment="1">
      <alignment horizontal="center"/>
    </xf>
    <xf numFmtId="193" fontId="15" fillId="2" borderId="0" xfId="0" applyNumberFormat="1" applyFont="1" applyFill="1" applyAlignment="1">
      <alignment horizontal="center"/>
    </xf>
    <xf numFmtId="193" fontId="14" fillId="2" borderId="3" xfId="0" applyNumberFormat="1" applyFont="1" applyFill="1" applyBorder="1" applyAlignment="1">
      <alignment horizontal="center"/>
    </xf>
    <xf numFmtId="0" fontId="16" fillId="2" borderId="7" xfId="0" applyFont="1" applyFill="1" applyBorder="1"/>
    <xf numFmtId="0" fontId="20" fillId="2" borderId="0" xfId="49" applyFont="1" applyFill="1" applyBorder="1" applyAlignment="1">
      <alignment vertical="center"/>
    </xf>
    <xf numFmtId="1" fontId="20" fillId="2" borderId="0" xfId="49" applyNumberFormat="1" applyFont="1" applyFill="1" applyBorder="1" applyAlignment="1">
      <alignment vertical="center"/>
    </xf>
    <xf numFmtId="181" fontId="20" fillId="2" borderId="0" xfId="49" applyNumberFormat="1" applyFont="1" applyFill="1" applyBorder="1" applyAlignment="1">
      <alignment vertical="center"/>
    </xf>
    <xf numFmtId="181" fontId="61" fillId="2" borderId="0" xfId="49" applyNumberFormat="1" applyFont="1" applyFill="1" applyBorder="1" applyAlignment="1">
      <alignment horizontal="center" vertical="center"/>
    </xf>
    <xf numFmtId="1" fontId="61" fillId="2" borderId="0" xfId="49" applyNumberFormat="1" applyFont="1" applyFill="1" applyBorder="1" applyAlignment="1">
      <alignment horizontal="center" vertical="center"/>
    </xf>
    <xf numFmtId="0" fontId="15" fillId="3" borderId="30" xfId="47" applyFont="1" applyFill="1" applyBorder="1" applyAlignment="1">
      <alignment horizontal="center" vertical="center"/>
    </xf>
    <xf numFmtId="0" fontId="15" fillId="6" borderId="0" xfId="49" applyFont="1" applyFill="1" applyBorder="1" applyAlignment="1"/>
    <xf numFmtId="184" fontId="18" fillId="2" borderId="0" xfId="49" applyNumberFormat="1" applyFont="1" applyFill="1" applyBorder="1" applyAlignment="1">
      <alignment vertical="center"/>
    </xf>
    <xf numFmtId="0" fontId="14" fillId="6" borderId="0" xfId="49" applyFont="1" applyFill="1" applyBorder="1" applyAlignment="1">
      <alignment horizontal="left" indent="1"/>
    </xf>
    <xf numFmtId="184" fontId="17" fillId="2" borderId="0" xfId="49" applyNumberFormat="1" applyFont="1" applyFill="1" applyBorder="1" applyAlignment="1">
      <alignment vertical="center"/>
    </xf>
    <xf numFmtId="184" fontId="50" fillId="0" borderId="0" xfId="49" applyNumberFormat="1" applyFont="1" applyBorder="1" applyAlignment="1">
      <alignment horizontal="right"/>
    </xf>
    <xf numFmtId="184" fontId="17" fillId="2" borderId="0" xfId="49" applyNumberFormat="1" applyFont="1" applyFill="1" applyBorder="1" applyAlignment="1">
      <alignment horizontal="left" vertical="center" indent="2"/>
    </xf>
    <xf numFmtId="184" fontId="18" fillId="2" borderId="0" xfId="49" applyNumberFormat="1" applyFont="1" applyFill="1" applyBorder="1" applyAlignment="1">
      <alignment horizontal="left" vertical="center" indent="2"/>
    </xf>
    <xf numFmtId="184" fontId="18" fillId="2" borderId="0" xfId="49" applyNumberFormat="1" applyFont="1" applyFill="1" applyBorder="1" applyAlignment="1">
      <alignment horizontal="right" vertical="center"/>
    </xf>
    <xf numFmtId="184" fontId="17" fillId="2" borderId="0" xfId="49" applyNumberFormat="1" applyFont="1" applyFill="1" applyBorder="1" applyAlignment="1">
      <alignment horizontal="right" vertical="center"/>
    </xf>
    <xf numFmtId="183" fontId="18" fillId="2" borderId="0" xfId="40" applyNumberFormat="1" applyFont="1" applyFill="1" applyBorder="1" applyAlignment="1">
      <alignment horizontal="right" vertical="center"/>
    </xf>
    <xf numFmtId="184" fontId="17" fillId="2" borderId="0" xfId="40" applyNumberFormat="1" applyFont="1" applyFill="1" applyBorder="1" applyAlignment="1">
      <alignment horizontal="right" vertical="center"/>
    </xf>
    <xf numFmtId="0" fontId="14" fillId="6" borderId="3" xfId="49" applyFont="1" applyFill="1" applyBorder="1" applyAlignment="1">
      <alignment horizontal="left" indent="1"/>
    </xf>
    <xf numFmtId="184" fontId="17" fillId="2" borderId="3" xfId="49" applyNumberFormat="1" applyFont="1" applyFill="1" applyBorder="1" applyAlignment="1">
      <alignment horizontal="left" vertical="center" indent="2"/>
    </xf>
    <xf numFmtId="184" fontId="17" fillId="2" borderId="3" xfId="40" applyNumberFormat="1" applyFont="1" applyFill="1" applyBorder="1" applyAlignment="1">
      <alignment horizontal="right" vertical="center"/>
    </xf>
    <xf numFmtId="0" fontId="16" fillId="2" borderId="0" xfId="0" applyFont="1" applyFill="1" applyBorder="1"/>
    <xf numFmtId="0" fontId="20" fillId="2" borderId="0" xfId="49" applyFont="1" applyFill="1" applyBorder="1" applyAlignment="1"/>
    <xf numFmtId="3" fontId="23" fillId="2" borderId="0" xfId="49" applyNumberFormat="1" applyFont="1" applyFill="1" applyBorder="1" applyAlignment="1">
      <alignment horizontal="center" vertical="center"/>
    </xf>
    <xf numFmtId="1" fontId="23" fillId="2" borderId="0" xfId="49" applyNumberFormat="1" applyFont="1" applyFill="1" applyBorder="1" applyAlignment="1">
      <alignment horizontal="center" vertical="center"/>
    </xf>
    <xf numFmtId="0" fontId="15" fillId="0" borderId="0" xfId="49" applyFont="1" applyFill="1" applyBorder="1" applyAlignment="1">
      <alignment horizontal="left"/>
    </xf>
    <xf numFmtId="185" fontId="15" fillId="2" borderId="0" xfId="0" applyNumberFormat="1" applyFont="1" applyFill="1" applyBorder="1" applyAlignment="1">
      <alignment horizontal="right" vertical="center"/>
    </xf>
    <xf numFmtId="187" fontId="15" fillId="2" borderId="0" xfId="40" applyNumberFormat="1" applyFont="1" applyFill="1" applyBorder="1" applyAlignment="1">
      <alignment horizontal="right"/>
    </xf>
    <xf numFmtId="178" fontId="17" fillId="2" borderId="0" xfId="49" applyNumberFormat="1" applyFont="1" applyFill="1" applyBorder="1" applyAlignment="1">
      <alignment vertical="center"/>
    </xf>
    <xf numFmtId="185" fontId="14" fillId="0" borderId="0" xfId="49" applyNumberFormat="1" applyFont="1" applyBorder="1" applyAlignment="1">
      <alignment horizontal="right"/>
    </xf>
    <xf numFmtId="187" fontId="14" fillId="2" borderId="0" xfId="40" applyNumberFormat="1" applyFont="1" applyFill="1" applyBorder="1" applyAlignment="1">
      <alignment horizontal="right"/>
    </xf>
    <xf numFmtId="185" fontId="50" fillId="0" borderId="0" xfId="49" applyNumberFormat="1" applyFont="1" applyBorder="1" applyAlignment="1">
      <alignment horizontal="right"/>
    </xf>
    <xf numFmtId="187" fontId="50" fillId="0" borderId="0" xfId="49" applyNumberFormat="1" applyFont="1" applyBorder="1" applyAlignment="1">
      <alignment horizontal="right"/>
    </xf>
    <xf numFmtId="187" fontId="14" fillId="0" borderId="0" xfId="40" applyNumberFormat="1" applyFont="1" applyBorder="1" applyAlignment="1">
      <alignment horizontal="right"/>
    </xf>
    <xf numFmtId="185" fontId="14" fillId="0" borderId="0" xfId="49" applyNumberFormat="1" applyFont="1" applyAlignment="1">
      <alignment vertical="center"/>
    </xf>
    <xf numFmtId="185" fontId="14" fillId="0" borderId="0" xfId="49" applyNumberFormat="1" applyFont="1" applyAlignment="1">
      <alignment horizontal="right" vertical="center"/>
    </xf>
    <xf numFmtId="185" fontId="52" fillId="0" borderId="0" xfId="49" applyNumberFormat="1" applyFont="1" applyBorder="1" applyAlignment="1">
      <alignment horizontal="right"/>
    </xf>
    <xf numFmtId="187" fontId="52" fillId="0" borderId="0" xfId="49" applyNumberFormat="1" applyFont="1" applyBorder="1" applyAlignment="1">
      <alignment horizontal="right"/>
    </xf>
    <xf numFmtId="187" fontId="14" fillId="2" borderId="0" xfId="0" applyNumberFormat="1" applyFont="1" applyFill="1" applyBorder="1" applyAlignment="1">
      <alignment horizontal="right" vertical="center"/>
    </xf>
    <xf numFmtId="185" fontId="14" fillId="2" borderId="0" xfId="0" applyNumberFormat="1" applyFont="1" applyFill="1" applyBorder="1" applyAlignment="1">
      <alignment horizontal="right" vertical="center"/>
    </xf>
    <xf numFmtId="185" fontId="50" fillId="0" borderId="3" xfId="49" applyNumberFormat="1" applyFont="1" applyBorder="1" applyAlignment="1">
      <alignment horizontal="right"/>
    </xf>
    <xf numFmtId="185" fontId="14" fillId="0" borderId="3" xfId="49" applyNumberFormat="1" applyFont="1" applyBorder="1" applyAlignment="1">
      <alignment vertical="center"/>
    </xf>
    <xf numFmtId="185" fontId="17" fillId="2" borderId="3" xfId="40" applyNumberFormat="1" applyFont="1" applyFill="1" applyBorder="1" applyAlignment="1">
      <alignment horizontal="right" vertical="center"/>
    </xf>
    <xf numFmtId="185" fontId="14" fillId="2" borderId="3" xfId="0" applyNumberFormat="1" applyFont="1" applyFill="1" applyBorder="1" applyAlignment="1">
      <alignment horizontal="right" vertical="center"/>
    </xf>
    <xf numFmtId="187" fontId="14" fillId="2" borderId="3" xfId="0" applyNumberFormat="1" applyFont="1" applyFill="1" applyBorder="1" applyAlignment="1">
      <alignment horizontal="right" vertical="center"/>
    </xf>
    <xf numFmtId="187" fontId="14" fillId="2" borderId="3" xfId="40" applyNumberFormat="1" applyFont="1" applyFill="1" applyBorder="1" applyAlignment="1">
      <alignment horizontal="right"/>
    </xf>
    <xf numFmtId="181" fontId="14" fillId="0" borderId="7" xfId="40" applyNumberFormat="1" applyFont="1" applyBorder="1" applyAlignment="1">
      <alignment horizontal="right"/>
    </xf>
    <xf numFmtId="2" fontId="17" fillId="2" borderId="0" xfId="40" applyNumberFormat="1" applyFont="1" applyFill="1" applyBorder="1" applyAlignment="1">
      <alignment horizontal="right" vertical="center"/>
    </xf>
    <xf numFmtId="181" fontId="14" fillId="2" borderId="0" xfId="40" applyNumberFormat="1" applyFont="1" applyFill="1" applyBorder="1" applyAlignment="1">
      <alignment horizontal="right"/>
    </xf>
    <xf numFmtId="181" fontId="23" fillId="2" borderId="0" xfId="49" applyNumberFormat="1" applyFont="1" applyFill="1" applyBorder="1" applyAlignment="1">
      <alignment horizontal="center" vertical="center"/>
    </xf>
    <xf numFmtId="0" fontId="15" fillId="6" borderId="0" xfId="49" applyFont="1" applyFill="1" applyBorder="1" applyAlignment="1">
      <alignment horizontal="left"/>
    </xf>
    <xf numFmtId="184" fontId="15" fillId="0" borderId="0" xfId="49" applyNumberFormat="1" applyFont="1" applyBorder="1" applyAlignment="1">
      <alignment horizontal="center"/>
    </xf>
    <xf numFmtId="184" fontId="15" fillId="2" borderId="0" xfId="40" applyNumberFormat="1" applyFont="1" applyFill="1" applyBorder="1" applyAlignment="1">
      <alignment horizontal="right" vertical="center"/>
    </xf>
    <xf numFmtId="184" fontId="14" fillId="0" borderId="0" xfId="49" applyNumberFormat="1" applyFont="1" applyBorder="1" applyAlignment="1">
      <alignment horizontal="center"/>
    </xf>
    <xf numFmtId="184" fontId="14" fillId="2" borderId="0" xfId="40" applyNumberFormat="1" applyFont="1" applyFill="1" applyBorder="1" applyAlignment="1">
      <alignment horizontal="right" vertical="center"/>
    </xf>
    <xf numFmtId="184" fontId="14" fillId="0" borderId="3" xfId="49" applyNumberFormat="1" applyFont="1" applyBorder="1" applyAlignment="1">
      <alignment horizontal="right" vertical="center"/>
    </xf>
    <xf numFmtId="183" fontId="14" fillId="2" borderId="3" xfId="40" applyNumberFormat="1" applyFont="1" applyFill="1" applyBorder="1" applyAlignment="1">
      <alignment horizontal="right"/>
    </xf>
    <xf numFmtId="181" fontId="15" fillId="2" borderId="0" xfId="40" applyNumberFormat="1" applyFont="1" applyFill="1" applyBorder="1" applyAlignment="1">
      <alignment horizontal="right"/>
    </xf>
    <xf numFmtId="0" fontId="15" fillId="2" borderId="0" xfId="49" applyFont="1" applyFill="1" applyBorder="1" applyAlignment="1">
      <alignment horizontal="left"/>
    </xf>
    <xf numFmtId="184" fontId="52" fillId="2" borderId="0" xfId="49" applyNumberFormat="1" applyFont="1" applyFill="1" applyBorder="1" applyAlignment="1">
      <alignment horizontal="right"/>
    </xf>
    <xf numFmtId="184" fontId="50" fillId="2" borderId="0" xfId="49" applyNumberFormat="1" applyFont="1" applyFill="1" applyBorder="1" applyAlignment="1">
      <alignment horizontal="right"/>
    </xf>
    <xf numFmtId="184" fontId="50" fillId="2" borderId="3" xfId="49" applyNumberFormat="1" applyFont="1" applyFill="1" applyBorder="1" applyAlignment="1">
      <alignment horizontal="right"/>
    </xf>
    <xf numFmtId="184" fontId="16" fillId="2" borderId="7" xfId="49" applyNumberFormat="1" applyFont="1" applyFill="1" applyBorder="1" applyAlignment="1">
      <alignment vertical="center"/>
    </xf>
    <xf numFmtId="184" fontId="14" fillId="2" borderId="7" xfId="49" applyNumberFormat="1" applyFont="1" applyFill="1" applyBorder="1" applyAlignment="1">
      <alignment vertical="center"/>
    </xf>
    <xf numFmtId="183" fontId="14" fillId="2" borderId="7" xfId="49" applyNumberFormat="1" applyFont="1" applyFill="1" applyBorder="1" applyAlignment="1">
      <alignment vertical="center"/>
    </xf>
    <xf numFmtId="184" fontId="14" fillId="2" borderId="0" xfId="49" applyNumberFormat="1" applyFont="1" applyFill="1" applyAlignment="1">
      <alignment vertical="center"/>
    </xf>
    <xf numFmtId="183" fontId="14" fillId="2" borderId="0" xfId="49" applyNumberFormat="1" applyFont="1" applyFill="1" applyAlignment="1">
      <alignment vertical="center"/>
    </xf>
    <xf numFmtId="184" fontId="14" fillId="2" borderId="0" xfId="49" applyNumberFormat="1" applyFont="1" applyFill="1" applyBorder="1" applyAlignment="1">
      <alignment horizontal="right"/>
    </xf>
    <xf numFmtId="184" fontId="18" fillId="2" borderId="0" xfId="40" applyNumberFormat="1" applyFont="1" applyFill="1" applyBorder="1" applyAlignment="1">
      <alignment horizontal="right" vertical="center"/>
    </xf>
    <xf numFmtId="0" fontId="14" fillId="2" borderId="0" xfId="49" applyFont="1" applyFill="1" applyBorder="1" applyAlignment="1">
      <alignment horizontal="left" indent="1"/>
    </xf>
    <xf numFmtId="182" fontId="50" fillId="2" borderId="0" xfId="49" applyNumberFormat="1" applyFont="1" applyFill="1" applyBorder="1" applyAlignment="1">
      <alignment horizontal="right"/>
    </xf>
    <xf numFmtId="184" fontId="14" fillId="2" borderId="0" xfId="49" applyNumberFormat="1" applyFont="1" applyFill="1" applyAlignment="1">
      <alignment horizontal="right" vertical="center"/>
    </xf>
    <xf numFmtId="182" fontId="18" fillId="2" borderId="0" xfId="40" applyNumberFormat="1" applyFont="1" applyFill="1" applyBorder="1" applyAlignment="1">
      <alignment horizontal="right" vertical="center"/>
    </xf>
    <xf numFmtId="182" fontId="17" fillId="2" borderId="0" xfId="40" applyNumberFormat="1" applyFont="1" applyFill="1" applyBorder="1" applyAlignment="1">
      <alignment horizontal="right" vertical="center"/>
    </xf>
    <xf numFmtId="0" fontId="14" fillId="2" borderId="3" xfId="49" applyFont="1" applyFill="1" applyBorder="1" applyAlignment="1">
      <alignment horizontal="left" indent="1"/>
    </xf>
    <xf numFmtId="184" fontId="14" fillId="2" borderId="3" xfId="49" applyNumberFormat="1" applyFont="1" applyFill="1" applyBorder="1" applyAlignment="1">
      <alignment vertical="center"/>
    </xf>
    <xf numFmtId="182" fontId="14" fillId="0" borderId="3" xfId="49" applyNumberFormat="1" applyFont="1" applyBorder="1" applyAlignment="1">
      <alignment horizontal="right" vertical="center"/>
    </xf>
    <xf numFmtId="2" fontId="14" fillId="2" borderId="0" xfId="49" applyNumberFormat="1" applyFont="1" applyFill="1" applyAlignment="1">
      <alignment vertical="center"/>
    </xf>
    <xf numFmtId="2" fontId="14" fillId="2" borderId="0" xfId="49" applyNumberFormat="1" applyFont="1" applyFill="1" applyBorder="1" applyAlignment="1">
      <alignment vertical="center"/>
    </xf>
    <xf numFmtId="184" fontId="14" fillId="2" borderId="0" xfId="49" applyNumberFormat="1" applyFont="1" applyFill="1" applyBorder="1" applyAlignment="1"/>
    <xf numFmtId="182" fontId="15" fillId="2" borderId="0" xfId="40" applyNumberFormat="1" applyFont="1" applyFill="1" applyBorder="1" applyAlignment="1">
      <alignment horizontal="right" vertical="center"/>
    </xf>
    <xf numFmtId="182" fontId="14" fillId="2" borderId="0" xfId="40" applyNumberFormat="1" applyFont="1" applyFill="1" applyBorder="1" applyAlignment="1">
      <alignment horizontal="right" vertical="center"/>
    </xf>
    <xf numFmtId="184" fontId="15" fillId="2" borderId="0" xfId="49" applyNumberFormat="1" applyFont="1" applyFill="1" applyBorder="1" applyAlignment="1">
      <alignment horizontal="right" vertical="center"/>
    </xf>
    <xf numFmtId="182" fontId="15" fillId="2" borderId="0" xfId="49" applyNumberFormat="1" applyFont="1" applyFill="1" applyBorder="1" applyAlignment="1">
      <alignment horizontal="right" vertical="center"/>
    </xf>
    <xf numFmtId="184" fontId="14" fillId="2" borderId="0" xfId="49" applyNumberFormat="1" applyFont="1" applyFill="1" applyBorder="1" applyAlignment="1">
      <alignment vertical="center"/>
    </xf>
    <xf numFmtId="184" fontId="14" fillId="2" borderId="0" xfId="49" applyNumberFormat="1" applyFont="1" applyFill="1" applyBorder="1" applyAlignment="1">
      <alignment horizontal="right" vertical="center"/>
    </xf>
    <xf numFmtId="184" fontId="14" fillId="2" borderId="3" xfId="49" applyNumberFormat="1" applyFont="1" applyFill="1" applyBorder="1" applyAlignment="1">
      <alignment horizontal="right" vertical="center"/>
    </xf>
    <xf numFmtId="182" fontId="50" fillId="2" borderId="3" xfId="49" applyNumberFormat="1" applyFont="1" applyFill="1" applyBorder="1" applyAlignment="1">
      <alignment horizontal="right"/>
    </xf>
    <xf numFmtId="1" fontId="16" fillId="2" borderId="0" xfId="49" applyNumberFormat="1" applyFont="1" applyFill="1" applyAlignment="1">
      <alignment vertical="center"/>
    </xf>
    <xf numFmtId="1" fontId="16" fillId="2" borderId="0" xfId="49" applyNumberFormat="1" applyFont="1" applyFill="1" applyBorder="1" applyAlignment="1">
      <alignment vertical="center"/>
    </xf>
    <xf numFmtId="0" fontId="16" fillId="2" borderId="0" xfId="49" applyFont="1" applyFill="1" applyBorder="1" applyAlignment="1">
      <alignment vertical="center"/>
    </xf>
    <xf numFmtId="1" fontId="14" fillId="2" borderId="0" xfId="49" applyNumberFormat="1" applyFont="1" applyFill="1" applyBorder="1" applyAlignment="1">
      <alignment vertical="center"/>
    </xf>
    <xf numFmtId="1" fontId="14" fillId="2" borderId="0" xfId="49" applyNumberFormat="1" applyFont="1" applyFill="1" applyAlignment="1">
      <alignment vertical="center"/>
    </xf>
    <xf numFmtId="0" fontId="14" fillId="2" borderId="0" xfId="49" applyFont="1" applyFill="1" applyAlignment="1">
      <alignment vertical="center"/>
    </xf>
    <xf numFmtId="174" fontId="14" fillId="0" borderId="0" xfId="47" applyNumberFormat="1" applyFont="1" applyFill="1" applyBorder="1" applyAlignment="1">
      <alignment horizontal="right"/>
    </xf>
    <xf numFmtId="174" fontId="14" fillId="0" borderId="7" xfId="47" applyNumberFormat="1" applyFont="1" applyFill="1" applyBorder="1" applyAlignment="1">
      <alignment horizontal="right"/>
    </xf>
    <xf numFmtId="174" fontId="14" fillId="0" borderId="3" xfId="47" applyNumberFormat="1" applyFont="1" applyFill="1" applyBorder="1" applyAlignment="1">
      <alignment horizontal="right"/>
    </xf>
    <xf numFmtId="174" fontId="14" fillId="0" borderId="11" xfId="47" applyNumberFormat="1" applyFont="1" applyFill="1" applyBorder="1" applyAlignment="1">
      <alignment horizontal="right"/>
    </xf>
    <xf numFmtId="0" fontId="15" fillId="0" borderId="11" xfId="47" applyFont="1" applyFill="1" applyBorder="1" applyAlignment="1">
      <alignment vertical="center" wrapText="1"/>
    </xf>
    <xf numFmtId="174" fontId="14" fillId="0" borderId="0" xfId="47" applyNumberFormat="1" applyFont="1" applyFill="1" applyBorder="1" applyAlignment="1">
      <alignment horizontal="right" vertical="center"/>
    </xf>
    <xf numFmtId="174" fontId="14" fillId="0" borderId="3" xfId="47" applyNumberFormat="1" applyFont="1" applyFill="1" applyBorder="1" applyAlignment="1">
      <alignment horizontal="right" vertical="center"/>
    </xf>
    <xf numFmtId="174" fontId="14" fillId="0" borderId="7" xfId="47" applyNumberFormat="1" applyFont="1" applyFill="1" applyBorder="1" applyAlignment="1">
      <alignment horizontal="right" vertical="center"/>
    </xf>
    <xf numFmtId="177" fontId="14" fillId="0" borderId="0" xfId="47" applyNumberFormat="1" applyFont="1" applyFill="1" applyBorder="1" applyAlignment="1" applyProtection="1"/>
    <xf numFmtId="196" fontId="14" fillId="0" borderId="0" xfId="47" applyNumberFormat="1" applyFont="1" applyBorder="1" applyAlignment="1">
      <alignment horizontal="right" wrapText="1"/>
    </xf>
    <xf numFmtId="177" fontId="14" fillId="2" borderId="0" xfId="47" applyNumberFormat="1" applyFont="1" applyFill="1" applyBorder="1" applyAlignment="1" applyProtection="1"/>
    <xf numFmtId="196" fontId="14" fillId="2" borderId="0" xfId="47" applyNumberFormat="1" applyFont="1" applyFill="1" applyBorder="1" applyAlignment="1">
      <alignment horizontal="right" wrapText="1"/>
    </xf>
    <xf numFmtId="0" fontId="15" fillId="27" borderId="0" xfId="47" applyFont="1" applyFill="1" applyBorder="1" applyAlignment="1">
      <alignment horizontal="center" vertical="center"/>
    </xf>
    <xf numFmtId="0" fontId="3" fillId="0" borderId="5" xfId="36" applyFont="1" applyBorder="1" applyAlignment="1" applyProtection="1">
      <alignment vertical="center"/>
    </xf>
    <xf numFmtId="0" fontId="3" fillId="0" borderId="0" xfId="36" applyFont="1" applyFill="1" applyBorder="1" applyAlignment="1" applyProtection="1">
      <alignment vertical="center"/>
    </xf>
    <xf numFmtId="0" fontId="2" fillId="0" borderId="0" xfId="0" applyFont="1" applyBorder="1"/>
    <xf numFmtId="0" fontId="3" fillId="0" borderId="5" xfId="36" applyFont="1" applyFill="1" applyBorder="1" applyAlignment="1" applyProtection="1">
      <alignment vertical="center"/>
    </xf>
    <xf numFmtId="0" fontId="3" fillId="0" borderId="5" xfId="36" applyFont="1" applyFill="1" applyBorder="1" applyAlignment="1" applyProtection="1">
      <alignment horizontal="left" vertical="center"/>
    </xf>
    <xf numFmtId="0" fontId="3" fillId="0" borderId="0" xfId="36" applyFont="1" applyFill="1" applyBorder="1" applyAlignment="1" applyProtection="1">
      <alignment horizontal="left" vertical="center"/>
    </xf>
    <xf numFmtId="0" fontId="3" fillId="2" borderId="5" xfId="36" applyFont="1" applyFill="1" applyBorder="1" applyAlignment="1" applyProtection="1">
      <alignment horizontal="left" vertical="center"/>
    </xf>
    <xf numFmtId="0" fontId="2" fillId="0" borderId="0" xfId="0" applyFont="1"/>
    <xf numFmtId="0" fontId="3" fillId="0" borderId="5" xfId="0" applyFont="1" applyBorder="1"/>
    <xf numFmtId="0" fontId="54" fillId="6" borderId="0" xfId="49" applyFont="1" applyFill="1" applyBorder="1" applyAlignment="1"/>
    <xf numFmtId="0" fontId="54" fillId="0" borderId="7" xfId="47" applyFont="1" applyBorder="1" applyAlignment="1">
      <alignment vertical="center"/>
    </xf>
    <xf numFmtId="0" fontId="54" fillId="0" borderId="0" xfId="47" applyFont="1" applyAlignment="1">
      <alignment vertical="center"/>
    </xf>
    <xf numFmtId="0" fontId="54" fillId="0" borderId="0" xfId="47" applyFont="1" applyFill="1" applyAlignment="1">
      <alignment vertical="center"/>
    </xf>
    <xf numFmtId="168" fontId="54" fillId="0" borderId="0" xfId="52" applyFont="1" applyAlignment="1">
      <alignment horizontal="left" vertical="center"/>
    </xf>
    <xf numFmtId="0" fontId="15" fillId="0" borderId="0" xfId="47" applyFont="1" applyFill="1" applyBorder="1" applyAlignment="1">
      <alignment horizontal="center" vertical="center"/>
    </xf>
    <xf numFmtId="0" fontId="15" fillId="0" borderId="0" xfId="47" applyFont="1" applyFill="1" applyBorder="1" applyAlignment="1">
      <alignment horizontal="center" vertical="center" wrapText="1"/>
    </xf>
    <xf numFmtId="0" fontId="15" fillId="0" borderId="0" xfId="47" applyFont="1" applyFill="1" applyBorder="1" applyAlignment="1">
      <alignment horizontal="left" vertical="center" wrapText="1"/>
    </xf>
    <xf numFmtId="0" fontId="15" fillId="0" borderId="0" xfId="47" applyFont="1" applyFill="1" applyBorder="1" applyAlignment="1">
      <alignment vertical="center" wrapText="1"/>
    </xf>
    <xf numFmtId="0" fontId="15" fillId="2" borderId="7" xfId="47" applyFont="1" applyFill="1" applyBorder="1" applyAlignment="1">
      <alignment vertical="center" wrapText="1"/>
    </xf>
    <xf numFmtId="0" fontId="15" fillId="2" borderId="0" xfId="47" applyFont="1" applyFill="1" applyBorder="1" applyAlignment="1">
      <alignment vertical="center" wrapText="1"/>
    </xf>
    <xf numFmtId="0" fontId="20" fillId="2" borderId="0" xfId="0" applyFont="1" applyFill="1" applyBorder="1" applyAlignment="1">
      <alignment vertical="top"/>
    </xf>
    <xf numFmtId="182" fontId="15" fillId="2" borderId="0" xfId="40" applyNumberFormat="1" applyFont="1" applyFill="1" applyBorder="1" applyAlignment="1"/>
    <xf numFmtId="182" fontId="14" fillId="2" borderId="0" xfId="40" applyNumberFormat="1" applyFont="1" applyFill="1" applyBorder="1" applyAlignment="1"/>
    <xf numFmtId="184" fontId="15" fillId="2" borderId="0" xfId="40" applyNumberFormat="1" applyFont="1" applyFill="1" applyBorder="1" applyAlignment="1">
      <alignment horizontal="center"/>
    </xf>
    <xf numFmtId="184" fontId="17" fillId="2" borderId="0" xfId="40" applyNumberFormat="1" applyFont="1" applyFill="1" applyBorder="1" applyAlignment="1">
      <alignment horizontal="center" vertical="center"/>
    </xf>
    <xf numFmtId="184" fontId="14" fillId="2" borderId="3" xfId="0" applyNumberFormat="1" applyFont="1" applyFill="1" applyBorder="1" applyAlignment="1">
      <alignment horizontal="center" vertical="center"/>
    </xf>
    <xf numFmtId="184" fontId="14" fillId="2" borderId="0" xfId="0" applyNumberFormat="1" applyFont="1" applyFill="1" applyBorder="1" applyAlignment="1">
      <alignment horizontal="center" vertical="center"/>
    </xf>
    <xf numFmtId="184" fontId="17" fillId="2" borderId="3" xfId="40" applyNumberFormat="1" applyFont="1" applyFill="1" applyBorder="1" applyAlignment="1">
      <alignment horizontal="center" vertical="center"/>
    </xf>
    <xf numFmtId="183" fontId="14" fillId="2" borderId="0" xfId="40" applyNumberFormat="1" applyFont="1" applyFill="1" applyBorder="1" applyAlignment="1">
      <alignment horizontal="center"/>
    </xf>
    <xf numFmtId="0" fontId="14" fillId="6" borderId="0" xfId="49" applyFont="1" applyFill="1" applyBorder="1" applyAlignment="1">
      <alignment horizontal="left"/>
    </xf>
    <xf numFmtId="0" fontId="14" fillId="0" borderId="0" xfId="49" applyFont="1" applyFill="1" applyBorder="1" applyAlignment="1">
      <alignment horizontal="left"/>
    </xf>
    <xf numFmtId="0" fontId="14" fillId="0" borderId="3" xfId="49" applyFont="1" applyFill="1" applyBorder="1" applyAlignment="1">
      <alignment horizontal="left"/>
    </xf>
    <xf numFmtId="187" fontId="14" fillId="0" borderId="3" xfId="40" applyNumberFormat="1" applyFont="1" applyBorder="1" applyAlignment="1">
      <alignment horizontal="right"/>
    </xf>
    <xf numFmtId="183" fontId="15" fillId="2" borderId="0" xfId="40" applyNumberFormat="1" applyFont="1" applyFill="1" applyBorder="1" applyAlignment="1">
      <alignment horizontal="center"/>
    </xf>
    <xf numFmtId="184" fontId="15" fillId="2" borderId="0" xfId="40" applyNumberFormat="1" applyFont="1" applyFill="1" applyBorder="1" applyAlignment="1">
      <alignment horizontal="center" vertical="center"/>
    </xf>
    <xf numFmtId="183" fontId="15" fillId="0" borderId="0" xfId="40" applyNumberFormat="1" applyFont="1" applyBorder="1" applyAlignment="1">
      <alignment horizontal="center"/>
    </xf>
    <xf numFmtId="183" fontId="14" fillId="0" borderId="0" xfId="40" applyNumberFormat="1" applyFont="1" applyBorder="1" applyAlignment="1">
      <alignment horizontal="center"/>
    </xf>
    <xf numFmtId="183" fontId="14" fillId="0" borderId="0" xfId="49" applyNumberFormat="1" applyFont="1" applyBorder="1" applyAlignment="1">
      <alignment horizontal="center"/>
    </xf>
    <xf numFmtId="183" fontId="15" fillId="0" borderId="0" xfId="50" applyNumberFormat="1" applyFont="1" applyBorder="1" applyAlignment="1" applyProtection="1">
      <alignment horizontal="center" vertical="center"/>
    </xf>
    <xf numFmtId="184" fontId="14" fillId="2" borderId="0" xfId="40" applyNumberFormat="1" applyFont="1" applyFill="1" applyBorder="1" applyAlignment="1">
      <alignment horizontal="center" vertical="center"/>
    </xf>
    <xf numFmtId="184" fontId="14" fillId="0" borderId="0" xfId="49" applyNumberFormat="1" applyFont="1" applyBorder="1" applyAlignment="1">
      <alignment horizontal="center" vertical="center"/>
    </xf>
    <xf numFmtId="183" fontId="14" fillId="0" borderId="0" xfId="49" applyNumberFormat="1" applyFont="1" applyBorder="1" applyAlignment="1">
      <alignment horizontal="center" vertical="center"/>
    </xf>
    <xf numFmtId="184" fontId="14" fillId="0" borderId="3" xfId="49" applyNumberFormat="1" applyFont="1" applyBorder="1" applyAlignment="1">
      <alignment horizontal="center" vertical="center"/>
    </xf>
    <xf numFmtId="183" fontId="14" fillId="2" borderId="3" xfId="40" applyNumberFormat="1" applyFont="1" applyFill="1" applyBorder="1" applyAlignment="1">
      <alignment horizontal="center"/>
    </xf>
    <xf numFmtId="183" fontId="14" fillId="0" borderId="3" xfId="49" applyNumberFormat="1" applyFont="1" applyBorder="1" applyAlignment="1">
      <alignment horizontal="center" vertical="center"/>
    </xf>
    <xf numFmtId="183" fontId="14" fillId="0" borderId="3" xfId="40" applyNumberFormat="1" applyFont="1" applyBorder="1" applyAlignment="1">
      <alignment horizontal="center"/>
    </xf>
    <xf numFmtId="191" fontId="16" fillId="2" borderId="0" xfId="4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left" vertical="top"/>
    </xf>
    <xf numFmtId="4" fontId="14" fillId="6" borderId="0" xfId="0" applyNumberFormat="1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>
      <alignment horizontal="center" vertical="center"/>
    </xf>
    <xf numFmtId="4" fontId="14" fillId="6" borderId="3" xfId="0" applyNumberFormat="1" applyFont="1" applyFill="1" applyBorder="1" applyAlignment="1">
      <alignment horizontal="center" vertical="center"/>
    </xf>
    <xf numFmtId="180" fontId="20" fillId="2" borderId="0" xfId="0" applyNumberFormat="1" applyFont="1" applyFill="1" applyBorder="1" applyAlignment="1">
      <alignment vertical="top"/>
    </xf>
    <xf numFmtId="0" fontId="68" fillId="2" borderId="31" xfId="47" applyFont="1" applyFill="1" applyBorder="1" applyAlignment="1">
      <alignment vertical="center" wrapText="1"/>
    </xf>
    <xf numFmtId="0" fontId="16" fillId="2" borderId="31" xfId="47" applyFont="1" applyFill="1" applyBorder="1" applyAlignment="1">
      <alignment horizontal="left" vertical="center" wrapText="1"/>
    </xf>
    <xf numFmtId="174" fontId="16" fillId="2" borderId="31" xfId="47" applyNumberFormat="1" applyFont="1" applyFill="1" applyBorder="1" applyAlignment="1">
      <alignment horizontal="right" vertical="center"/>
    </xf>
    <xf numFmtId="172" fontId="16" fillId="2" borderId="31" xfId="47" applyNumberFormat="1" applyFont="1" applyFill="1" applyBorder="1" applyAlignment="1">
      <alignment horizontal="right" vertical="center"/>
    </xf>
    <xf numFmtId="172" fontId="14" fillId="2" borderId="11" xfId="47" applyNumberFormat="1" applyFont="1" applyFill="1" applyBorder="1" applyAlignment="1">
      <alignment horizontal="right" vertical="center"/>
    </xf>
    <xf numFmtId="0" fontId="20" fillId="0" borderId="0" xfId="47" applyFont="1" applyAlignment="1">
      <alignment vertical="top"/>
    </xf>
    <xf numFmtId="0" fontId="20" fillId="0" borderId="0" xfId="47" applyFont="1" applyAlignment="1"/>
    <xf numFmtId="0" fontId="20" fillId="0" borderId="0" xfId="47" applyFont="1" applyAlignment="1">
      <alignment vertical="center" wrapText="1"/>
    </xf>
    <xf numFmtId="3" fontId="15" fillId="3" borderId="6" xfId="47" applyNumberFormat="1" applyFont="1" applyFill="1" applyBorder="1" applyAlignment="1">
      <alignment horizontal="center" vertical="center" wrapText="1"/>
    </xf>
    <xf numFmtId="0" fontId="18" fillId="0" borderId="0" xfId="51" applyFont="1" applyFill="1" applyBorder="1" applyAlignment="1" applyProtection="1">
      <alignment vertical="center"/>
    </xf>
    <xf numFmtId="0" fontId="15" fillId="0" borderId="31" xfId="47" applyFont="1" applyFill="1" applyBorder="1" applyAlignment="1">
      <alignment horizontal="center" vertical="center" wrapText="1"/>
    </xf>
    <xf numFmtId="0" fontId="14" fillId="2" borderId="31" xfId="47" applyFont="1" applyFill="1" applyBorder="1" applyAlignment="1">
      <alignment vertical="center"/>
    </xf>
    <xf numFmtId="0" fontId="14" fillId="2" borderId="31" xfId="47" applyFont="1" applyFill="1" applyBorder="1" applyAlignment="1">
      <alignment horizontal="left" vertical="center"/>
    </xf>
    <xf numFmtId="174" fontId="14" fillId="2" borderId="31" xfId="47" applyNumberFormat="1" applyFont="1" applyFill="1" applyBorder="1" applyAlignment="1">
      <alignment vertical="center"/>
    </xf>
    <xf numFmtId="173" fontId="14" fillId="2" borderId="31" xfId="47" applyNumberFormat="1" applyFont="1" applyFill="1" applyBorder="1" applyAlignment="1">
      <alignment horizontal="right" vertical="center" indent="1"/>
    </xf>
    <xf numFmtId="0" fontId="17" fillId="2" borderId="31" xfId="47" applyFont="1" applyFill="1" applyBorder="1" applyAlignment="1">
      <alignment vertical="center"/>
    </xf>
    <xf numFmtId="0" fontId="17" fillId="2" borderId="31" xfId="47" applyFont="1" applyFill="1" applyBorder="1" applyAlignment="1">
      <alignment horizontal="left" vertical="center"/>
    </xf>
    <xf numFmtId="175" fontId="17" fillId="2" borderId="31" xfId="47" applyNumberFormat="1" applyFont="1" applyFill="1" applyBorder="1" applyAlignment="1">
      <alignment vertical="center"/>
    </xf>
    <xf numFmtId="4" fontId="17" fillId="2" borderId="7" xfId="47" applyNumberFormat="1" applyFont="1" applyFill="1" applyBorder="1" applyAlignment="1">
      <alignment horizontal="center" vertical="center"/>
    </xf>
    <xf numFmtId="4" fontId="17" fillId="2" borderId="0" xfId="47" applyNumberFormat="1" applyFont="1" applyFill="1" applyBorder="1" applyAlignment="1">
      <alignment horizontal="center" vertical="center"/>
    </xf>
    <xf numFmtId="4" fontId="17" fillId="2" borderId="3" xfId="47" applyNumberFormat="1" applyFont="1" applyFill="1" applyBorder="1" applyAlignment="1">
      <alignment horizontal="center" vertical="center"/>
    </xf>
    <xf numFmtId="4" fontId="14" fillId="2" borderId="7" xfId="47" applyNumberFormat="1" applyFont="1" applyFill="1" applyBorder="1" applyAlignment="1">
      <alignment horizontal="center" vertical="center"/>
    </xf>
    <xf numFmtId="4" fontId="14" fillId="2" borderId="0" xfId="47" applyNumberFormat="1" applyFont="1" applyFill="1" applyAlignment="1">
      <alignment horizontal="center" vertical="center"/>
    </xf>
    <xf numFmtId="4" fontId="17" fillId="2" borderId="31" xfId="47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167" fontId="20" fillId="2" borderId="0" xfId="47" applyNumberFormat="1" applyFont="1" applyFill="1" applyAlignment="1" applyProtection="1">
      <alignment horizontal="left"/>
    </xf>
    <xf numFmtId="167" fontId="20" fillId="2" borderId="0" xfId="47" applyNumberFormat="1" applyFont="1" applyFill="1" applyAlignment="1" applyProtection="1">
      <alignment horizontal="left" vertical="center"/>
    </xf>
    <xf numFmtId="0" fontId="24" fillId="2" borderId="0" xfId="47" applyFont="1" applyFill="1" applyAlignment="1">
      <alignment horizontal="left" vertical="top"/>
    </xf>
    <xf numFmtId="168" fontId="16" fillId="0" borderId="0" xfId="52" applyFont="1" applyAlignment="1">
      <alignment horizontal="left" vertical="center"/>
    </xf>
    <xf numFmtId="0" fontId="15" fillId="3" borderId="9" xfId="47" applyFont="1" applyFill="1" applyBorder="1" applyAlignment="1">
      <alignment horizontal="center" vertical="center" wrapText="1"/>
    </xf>
    <xf numFmtId="0" fontId="15" fillId="3" borderId="13" xfId="47" applyFont="1" applyFill="1" applyBorder="1" applyAlignment="1">
      <alignment horizontal="center" vertical="center" wrapText="1"/>
    </xf>
    <xf numFmtId="0" fontId="15" fillId="3" borderId="10" xfId="47" applyFont="1" applyFill="1" applyBorder="1" applyAlignment="1">
      <alignment horizontal="center" vertical="center"/>
    </xf>
    <xf numFmtId="0" fontId="15" fillId="3" borderId="11" xfId="47" applyFont="1" applyFill="1" applyBorder="1" applyAlignment="1">
      <alignment horizontal="center" vertical="center"/>
    </xf>
    <xf numFmtId="0" fontId="15" fillId="3" borderId="12" xfId="47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5" fillId="3" borderId="9" xfId="47" applyFont="1" applyFill="1" applyBorder="1" applyAlignment="1">
      <alignment horizontal="center" vertical="center"/>
    </xf>
    <xf numFmtId="0" fontId="15" fillId="3" borderId="14" xfId="47" applyFont="1" applyFill="1" applyBorder="1" applyAlignment="1">
      <alignment horizontal="center" vertical="center"/>
    </xf>
    <xf numFmtId="0" fontId="15" fillId="3" borderId="27" xfId="47" applyFont="1" applyFill="1" applyBorder="1" applyAlignment="1">
      <alignment horizontal="center" vertical="center"/>
    </xf>
    <xf numFmtId="0" fontId="15" fillId="3" borderId="28" xfId="47" applyFont="1" applyFill="1" applyBorder="1" applyAlignment="1">
      <alignment horizontal="center" vertical="center"/>
    </xf>
    <xf numFmtId="0" fontId="15" fillId="3" borderId="29" xfId="47" applyFont="1" applyFill="1" applyBorder="1" applyAlignment="1">
      <alignment horizontal="center" vertical="center"/>
    </xf>
    <xf numFmtId="0" fontId="15" fillId="3" borderId="14" xfId="47" applyFont="1" applyFill="1" applyBorder="1" applyAlignment="1">
      <alignment horizontal="center" vertical="center" wrapText="1"/>
    </xf>
    <xf numFmtId="0" fontId="15" fillId="3" borderId="15" xfId="47" applyFont="1" applyFill="1" applyBorder="1" applyAlignment="1">
      <alignment horizontal="center" vertical="center"/>
    </xf>
    <xf numFmtId="0" fontId="15" fillId="3" borderId="7" xfId="47" applyFont="1" applyFill="1" applyBorder="1" applyAlignment="1">
      <alignment horizontal="center" vertical="center"/>
    </xf>
    <xf numFmtId="0" fontId="15" fillId="3" borderId="16" xfId="47" applyFont="1" applyFill="1" applyBorder="1" applyAlignment="1">
      <alignment horizontal="center" vertical="center"/>
    </xf>
    <xf numFmtId="0" fontId="20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20" fillId="0" borderId="0" xfId="0" applyFont="1" applyFill="1" applyAlignment="1">
      <alignment horizontal="left" vertical="center"/>
    </xf>
    <xf numFmtId="168" fontId="54" fillId="0" borderId="0" xfId="52" applyFont="1" applyBorder="1" applyAlignment="1">
      <alignment vertical="center"/>
    </xf>
    <xf numFmtId="0" fontId="65" fillId="27" borderId="0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/>
    </xf>
    <xf numFmtId="168" fontId="16" fillId="0" borderId="0" xfId="52" applyFont="1" applyBorder="1" applyAlignment="1">
      <alignment horizontal="left" vertical="top"/>
    </xf>
    <xf numFmtId="0" fontId="15" fillId="3" borderId="9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188" fontId="16" fillId="0" borderId="0" xfId="52" applyNumberFormat="1" applyFont="1" applyBorder="1" applyAlignment="1">
      <alignment horizontal="left" vertical="center"/>
    </xf>
    <xf numFmtId="180" fontId="15" fillId="3" borderId="9" xfId="0" applyNumberFormat="1" applyFont="1" applyFill="1" applyBorder="1" applyAlignment="1">
      <alignment horizontal="center" vertical="center"/>
    </xf>
    <xf numFmtId="180" fontId="15" fillId="3" borderId="13" xfId="0" applyNumberFormat="1" applyFont="1" applyFill="1" applyBorder="1" applyAlignment="1">
      <alignment horizontal="center" vertical="center"/>
    </xf>
    <xf numFmtId="180" fontId="15" fillId="3" borderId="10" xfId="0" applyNumberFormat="1" applyFont="1" applyFill="1" applyBorder="1" applyAlignment="1">
      <alignment horizontal="center" vertical="center"/>
    </xf>
    <xf numFmtId="180" fontId="15" fillId="3" borderId="11" xfId="0" applyNumberFormat="1" applyFont="1" applyFill="1" applyBorder="1" applyAlignment="1">
      <alignment horizontal="center" vertical="center"/>
    </xf>
    <xf numFmtId="180" fontId="15" fillId="3" borderId="12" xfId="0" applyNumberFormat="1" applyFont="1" applyFill="1" applyBorder="1" applyAlignment="1">
      <alignment horizontal="center" vertical="center"/>
    </xf>
    <xf numFmtId="0" fontId="15" fillId="2" borderId="0" xfId="47" applyFont="1" applyFill="1" applyBorder="1" applyAlignment="1">
      <alignment horizontal="left" vertical="center" wrapText="1"/>
    </xf>
    <xf numFmtId="0" fontId="18" fillId="0" borderId="0" xfId="51" applyFont="1" applyFill="1" applyBorder="1" applyAlignment="1" applyProtection="1">
      <alignment horizontal="left" vertical="center"/>
    </xf>
    <xf numFmtId="0" fontId="15" fillId="0" borderId="7" xfId="47" applyFont="1" applyFill="1" applyBorder="1" applyAlignment="1">
      <alignment vertical="center"/>
    </xf>
    <xf numFmtId="0" fontId="15" fillId="0" borderId="0" xfId="47" applyFont="1" applyFill="1" applyBorder="1" applyAlignment="1">
      <alignment vertical="center"/>
    </xf>
    <xf numFmtId="0" fontId="15" fillId="0" borderId="3" xfId="47" applyFont="1" applyFill="1" applyBorder="1" applyAlignment="1">
      <alignment vertical="center"/>
    </xf>
    <xf numFmtId="0" fontId="15" fillId="0" borderId="7" xfId="47" applyFont="1" applyFill="1" applyBorder="1" applyAlignment="1">
      <alignment vertical="center" wrapText="1"/>
    </xf>
    <xf numFmtId="0" fontId="15" fillId="0" borderId="0" xfId="47" applyFont="1" applyFill="1" applyBorder="1" applyAlignment="1">
      <alignment vertical="center" wrapText="1"/>
    </xf>
    <xf numFmtId="0" fontId="15" fillId="0" borderId="3" xfId="47" applyFont="1" applyFill="1" applyBorder="1" applyAlignment="1">
      <alignment vertical="center" wrapText="1"/>
    </xf>
    <xf numFmtId="0" fontId="15" fillId="0" borderId="7" xfId="47" applyFont="1" applyFill="1" applyBorder="1" applyAlignment="1">
      <alignment horizontal="left" vertical="center" wrapText="1"/>
    </xf>
    <xf numFmtId="0" fontId="15" fillId="0" borderId="0" xfId="47" applyFont="1" applyFill="1" applyBorder="1" applyAlignment="1">
      <alignment horizontal="left" vertical="center" wrapText="1"/>
    </xf>
    <xf numFmtId="0" fontId="15" fillId="0" borderId="3" xfId="47" applyFont="1" applyFill="1" applyBorder="1" applyAlignment="1">
      <alignment horizontal="left" vertical="center" wrapText="1"/>
    </xf>
    <xf numFmtId="0" fontId="15" fillId="0" borderId="7" xfId="47" applyFont="1" applyFill="1" applyBorder="1" applyAlignment="1">
      <alignment horizontal="left" vertical="center"/>
    </xf>
    <xf numFmtId="0" fontId="15" fillId="0" borderId="3" xfId="47" applyFont="1" applyFill="1" applyBorder="1" applyAlignment="1">
      <alignment horizontal="left" vertical="center"/>
    </xf>
    <xf numFmtId="0" fontId="15" fillId="0" borderId="7" xfId="47" applyFont="1" applyBorder="1" applyAlignment="1">
      <alignment horizontal="left" vertical="center"/>
    </xf>
    <xf numFmtId="0" fontId="15" fillId="0" borderId="0" xfId="47" applyFont="1" applyBorder="1" applyAlignment="1">
      <alignment horizontal="left" vertical="center"/>
    </xf>
    <xf numFmtId="0" fontId="15" fillId="0" borderId="3" xfId="47" applyFont="1" applyBorder="1" applyAlignment="1">
      <alignment horizontal="left" vertical="center"/>
    </xf>
    <xf numFmtId="0" fontId="15" fillId="2" borderId="7" xfId="47" applyFont="1" applyFill="1" applyBorder="1" applyAlignment="1">
      <alignment horizontal="left" vertical="center" wrapText="1"/>
    </xf>
    <xf numFmtId="0" fontId="15" fillId="2" borderId="3" xfId="47" applyFont="1" applyFill="1" applyBorder="1" applyAlignment="1">
      <alignment horizontal="left" vertical="center" wrapText="1"/>
    </xf>
    <xf numFmtId="0" fontId="15" fillId="0" borderId="0" xfId="47" applyFont="1" applyFill="1" applyBorder="1" applyAlignment="1">
      <alignment horizontal="left" vertical="center"/>
    </xf>
    <xf numFmtId="0" fontId="20" fillId="0" borderId="0" xfId="47" applyFont="1" applyFill="1" applyAlignment="1">
      <alignment horizontal="left" vertical="top" wrapText="1"/>
    </xf>
    <xf numFmtId="0" fontId="20" fillId="0" borderId="3" xfId="47" applyFont="1" applyFill="1" applyBorder="1" applyAlignment="1">
      <alignment horizontal="left" vertical="center" wrapText="1"/>
    </xf>
    <xf numFmtId="0" fontId="15" fillId="2" borderId="0" xfId="47" applyFont="1" applyFill="1" applyBorder="1" applyAlignment="1">
      <alignment vertical="center" wrapText="1"/>
    </xf>
    <xf numFmtId="0" fontId="15" fillId="2" borderId="3" xfId="47" applyFont="1" applyFill="1" applyBorder="1" applyAlignment="1">
      <alignment vertical="center" wrapText="1"/>
    </xf>
    <xf numFmtId="0" fontId="15" fillId="2" borderId="7" xfId="47" applyFont="1" applyFill="1" applyBorder="1" applyAlignment="1">
      <alignment vertical="center" wrapText="1"/>
    </xf>
    <xf numFmtId="0" fontId="14" fillId="2" borderId="31" xfId="47" applyFont="1" applyFill="1" applyBorder="1" applyAlignment="1">
      <alignment horizontal="left" vertical="center" wrapText="1"/>
    </xf>
    <xf numFmtId="0" fontId="14" fillId="2" borderId="0" xfId="47" applyFont="1" applyFill="1" applyBorder="1" applyAlignment="1">
      <alignment horizontal="left" vertical="center" wrapText="1"/>
    </xf>
    <xf numFmtId="0" fontId="14" fillId="2" borderId="3" xfId="47" applyFont="1" applyFill="1" applyBorder="1" applyAlignment="1">
      <alignment horizontal="left" vertical="center" wrapText="1"/>
    </xf>
    <xf numFmtId="0" fontId="14" fillId="2" borderId="7" xfId="47" applyFont="1" applyFill="1" applyBorder="1" applyAlignment="1">
      <alignment vertical="center" wrapText="1"/>
    </xf>
    <xf numFmtId="0" fontId="14" fillId="2" borderId="0" xfId="47" applyFont="1" applyFill="1" applyBorder="1" applyAlignment="1">
      <alignment vertical="center" wrapText="1"/>
    </xf>
    <xf numFmtId="0" fontId="14" fillId="2" borderId="3" xfId="47" applyFont="1" applyFill="1" applyBorder="1" applyAlignment="1">
      <alignment vertical="center" wrapText="1"/>
    </xf>
    <xf numFmtId="169" fontId="20" fillId="0" borderId="0" xfId="47" applyNumberFormat="1" applyFont="1" applyFill="1" applyAlignment="1" applyProtection="1">
      <alignment horizontal="left" vertical="center" wrapText="1"/>
    </xf>
  </cellXfs>
  <cellStyles count="67">
    <cellStyle name="20% - Énfasis1" xfId="1"/>
    <cellStyle name="20% - Énfasis2" xfId="2"/>
    <cellStyle name="20% - Énfasis3" xfId="3"/>
    <cellStyle name="20% - Énfasis4" xfId="4"/>
    <cellStyle name="20% - Énfasis5" xfId="5"/>
    <cellStyle name="20% - Énfasis6" xfId="6"/>
    <cellStyle name="40% - Énfasis1" xfId="7"/>
    <cellStyle name="40% - Énfasis2" xfId="8"/>
    <cellStyle name="40% - Énfasis3" xfId="9"/>
    <cellStyle name="40% - Énfasis4" xfId="10"/>
    <cellStyle name="40% - Énfasis5" xfId="11"/>
    <cellStyle name="40% - Énfasis6" xfId="12"/>
    <cellStyle name="60% - Énfasis1" xfId="13"/>
    <cellStyle name="60% - Énfasis2" xfId="14"/>
    <cellStyle name="60% - Énfasis3" xfId="15"/>
    <cellStyle name="60% - Énfasis4" xfId="16"/>
    <cellStyle name="60% - Énfasis5" xfId="17"/>
    <cellStyle name="60% - Énfasis6" xfId="18"/>
    <cellStyle name="Buena" xfId="19"/>
    <cellStyle name="Bueno" xfId="20"/>
    <cellStyle name="Cálculo" xfId="21"/>
    <cellStyle name="Celda de comprobación" xfId="22"/>
    <cellStyle name="Celda vinculada" xfId="23"/>
    <cellStyle name="CUADRO - Style1" xfId="24"/>
    <cellStyle name="CUERPO - Style2" xfId="25"/>
    <cellStyle name="Encabezado 1" xfId="26"/>
    <cellStyle name="Encabezado 4" xfId="27"/>
    <cellStyle name="Énfasis1" xfId="28"/>
    <cellStyle name="Énfasis2" xfId="29"/>
    <cellStyle name="Énfasis3" xfId="30"/>
    <cellStyle name="Énfasis4" xfId="31"/>
    <cellStyle name="Énfasis5" xfId="32"/>
    <cellStyle name="Énfasis6" xfId="33"/>
    <cellStyle name="Entrada" xfId="34"/>
    <cellStyle name="Euro" xfId="35"/>
    <cellStyle name="Hipervínculo" xfId="36" builtinId="8"/>
    <cellStyle name="Incorrecto" xfId="37"/>
    <cellStyle name="Millares 2" xfId="38"/>
    <cellStyle name="Millares 2 2" xfId="39"/>
    <cellStyle name="Millares 3" xfId="40"/>
    <cellStyle name="Moneda 2" xfId="41"/>
    <cellStyle name="Moneda 2 2" xfId="42"/>
    <cellStyle name="Moneda 3" xfId="43"/>
    <cellStyle name="Neutral" xfId="44"/>
    <cellStyle name="Normal" xfId="0" builtinId="0"/>
    <cellStyle name="Normal 2" xfId="45"/>
    <cellStyle name="Normal 3" xfId="46"/>
    <cellStyle name="Normal 3 2" xfId="47"/>
    <cellStyle name="Normal 4" xfId="48"/>
    <cellStyle name="Normal 5" xfId="49"/>
    <cellStyle name="Normal_C-30" xfId="50"/>
    <cellStyle name="Normal_C-76-79 Año 20112" xfId="51"/>
    <cellStyle name="Normal_cuadro 7" xfId="52"/>
    <cellStyle name="Normal_cuadro 87" xfId="53"/>
    <cellStyle name="Notas" xfId="54"/>
    <cellStyle name="NOTAS - Style3" xfId="55"/>
    <cellStyle name="RECUAD - Style4" xfId="56"/>
    <cellStyle name="RECUAD - Style5" xfId="57"/>
    <cellStyle name="Salida" xfId="58"/>
    <cellStyle name="Texto de advertencia" xfId="59"/>
    <cellStyle name="Texto explicativo" xfId="60"/>
    <cellStyle name="Título" xfId="61"/>
    <cellStyle name="TITULO - Style5" xfId="62"/>
    <cellStyle name="TITULO - Style6" xfId="63"/>
    <cellStyle name="Título 2" xfId="64"/>
    <cellStyle name="Título 3" xfId="65"/>
    <cellStyle name="Total" xfId="66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BDBC7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D5D571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@/Archivosvm02/estadistica%20de%20insumos/Users/asihuas/Downloads/IND_ECONOMICO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-3"/>
      <sheetName val="C-4-5-6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../../../../../../estadistica%20de%20insumos/BEMSA/2019/Users/asihuas/Users/asihuas/Archivosvm02/estadistica%20de%20insumos/jarojas/AppData/Local/Temp/Users/asihuas/Users/asihuas/Downloads/INSUMOS%20Y%20SERVICIOS%20AGROPECUARIOS%20-%20FEBRERO%202019.xls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H51"/>
  <sheetViews>
    <sheetView showGridLines="0" workbookViewId="0">
      <selection activeCell="C40" sqref="C40"/>
    </sheetView>
  </sheetViews>
  <sheetFormatPr baseColWidth="10" defaultColWidth="6.28515625" defaultRowHeight="12.75"/>
  <cols>
    <col min="1" max="1" width="5" customWidth="1"/>
    <col min="6" max="6" width="40.7109375" customWidth="1"/>
    <col min="7" max="7" width="5" customWidth="1"/>
  </cols>
  <sheetData>
    <row r="1" spans="1:8">
      <c r="A1" s="71"/>
      <c r="B1" s="71"/>
      <c r="C1" s="71"/>
      <c r="D1" s="71"/>
      <c r="E1" s="71"/>
      <c r="F1" s="71"/>
    </row>
    <row r="2" spans="1:8" ht="13.5">
      <c r="A2" s="74" t="s">
        <v>74</v>
      </c>
      <c r="B2" s="28"/>
      <c r="C2" s="28"/>
      <c r="D2" s="28"/>
      <c r="E2" s="28"/>
      <c r="F2" s="28"/>
    </row>
    <row r="3" spans="1:8" ht="13.5">
      <c r="A3" s="70"/>
      <c r="B3" s="28"/>
      <c r="C3" s="28"/>
      <c r="D3" s="28"/>
      <c r="E3" s="28"/>
      <c r="F3" s="28"/>
    </row>
    <row r="4" spans="1:8" ht="13.5">
      <c r="A4" s="70"/>
      <c r="B4" s="28"/>
      <c r="C4" s="28"/>
      <c r="D4" s="28"/>
      <c r="E4" s="28"/>
      <c r="F4" s="28"/>
    </row>
    <row r="5" spans="1:8" ht="13.5">
      <c r="A5" s="70"/>
      <c r="B5" s="28"/>
      <c r="C5" s="28"/>
      <c r="D5" s="28"/>
      <c r="E5" s="28"/>
      <c r="F5" s="28"/>
    </row>
    <row r="6" spans="1:8" ht="13.5">
      <c r="A6" s="28"/>
      <c r="B6" s="28"/>
      <c r="C6" s="28"/>
      <c r="D6" s="28"/>
      <c r="E6" s="28"/>
      <c r="F6" s="28"/>
    </row>
    <row r="7" spans="1:8" ht="13.5">
      <c r="A7" s="28"/>
      <c r="B7" s="27"/>
      <c r="C7" s="28"/>
      <c r="D7" s="28"/>
      <c r="E7" s="28"/>
      <c r="F7" s="28"/>
      <c r="G7" s="26"/>
      <c r="H7" s="26"/>
    </row>
    <row r="8" spans="1:8" ht="13.5">
      <c r="A8" s="72" t="s">
        <v>123</v>
      </c>
      <c r="B8" s="600" t="s">
        <v>144</v>
      </c>
      <c r="C8" s="601"/>
      <c r="D8" s="601"/>
      <c r="E8" s="601"/>
      <c r="F8" s="602"/>
      <c r="G8" s="73"/>
      <c r="H8" s="26"/>
    </row>
    <row r="9" spans="1:8" ht="15" customHeight="1">
      <c r="A9" s="200" t="s">
        <v>511</v>
      </c>
      <c r="B9" s="524" t="s">
        <v>329</v>
      </c>
      <c r="C9" s="525"/>
      <c r="D9" s="201"/>
      <c r="E9" s="201"/>
      <c r="F9" s="200"/>
      <c r="G9" s="526"/>
    </row>
    <row r="10" spans="1:8" ht="15" customHeight="1">
      <c r="A10" s="200"/>
      <c r="B10" s="524" t="s">
        <v>423</v>
      </c>
      <c r="C10" s="525"/>
      <c r="D10" s="201"/>
      <c r="E10" s="201"/>
      <c r="F10" s="200"/>
      <c r="G10" s="526"/>
    </row>
    <row r="11" spans="1:8" ht="15" customHeight="1">
      <c r="A11" s="200" t="s">
        <v>512</v>
      </c>
      <c r="B11" s="524" t="s">
        <v>494</v>
      </c>
      <c r="C11" s="525"/>
      <c r="D11" s="201"/>
      <c r="E11" s="201"/>
      <c r="F11" s="200"/>
      <c r="G11" s="526"/>
    </row>
    <row r="12" spans="1:8" ht="15" customHeight="1">
      <c r="A12" s="200" t="s">
        <v>513</v>
      </c>
      <c r="B12" s="527" t="s">
        <v>227</v>
      </c>
      <c r="C12" s="525"/>
      <c r="D12" s="201"/>
      <c r="E12" s="201"/>
      <c r="F12" s="200"/>
      <c r="G12" s="526"/>
    </row>
    <row r="13" spans="1:8" ht="15" customHeight="1">
      <c r="A13" s="200"/>
      <c r="B13" s="524" t="s">
        <v>495</v>
      </c>
      <c r="C13" s="525"/>
      <c r="D13" s="201"/>
      <c r="E13" s="201"/>
      <c r="F13" s="200"/>
      <c r="G13" s="526"/>
    </row>
    <row r="14" spans="1:8" ht="15" customHeight="1">
      <c r="A14" s="200" t="s">
        <v>514</v>
      </c>
      <c r="B14" s="527" t="s">
        <v>306</v>
      </c>
      <c r="C14" s="525"/>
      <c r="D14" s="201"/>
      <c r="E14" s="201"/>
      <c r="F14" s="200"/>
      <c r="G14" s="526"/>
    </row>
    <row r="15" spans="1:8" ht="15" customHeight="1">
      <c r="A15" s="200"/>
      <c r="B15" s="524" t="s">
        <v>496</v>
      </c>
      <c r="C15" s="525"/>
      <c r="D15" s="201"/>
      <c r="E15" s="201"/>
      <c r="F15" s="200"/>
      <c r="G15" s="526"/>
    </row>
    <row r="16" spans="1:8" ht="15" customHeight="1">
      <c r="A16" s="200" t="s">
        <v>515</v>
      </c>
      <c r="B16" s="527" t="s">
        <v>330</v>
      </c>
      <c r="C16" s="525"/>
      <c r="D16" s="201"/>
      <c r="E16" s="201"/>
      <c r="F16" s="200"/>
      <c r="G16" s="526"/>
    </row>
    <row r="17" spans="1:7" ht="15" customHeight="1">
      <c r="A17" s="200"/>
      <c r="B17" s="524" t="s">
        <v>496</v>
      </c>
      <c r="C17" s="525"/>
      <c r="D17" s="201"/>
      <c r="E17" s="201"/>
      <c r="F17" s="200"/>
      <c r="G17" s="526"/>
    </row>
    <row r="18" spans="1:7" ht="15" customHeight="1">
      <c r="A18" s="200" t="s">
        <v>516</v>
      </c>
      <c r="B18" s="527" t="s">
        <v>228</v>
      </c>
      <c r="C18" s="525"/>
      <c r="D18" s="201"/>
      <c r="E18" s="201"/>
      <c r="F18" s="200"/>
      <c r="G18" s="526"/>
    </row>
    <row r="19" spans="1:7" ht="15" customHeight="1">
      <c r="A19" s="200"/>
      <c r="B19" s="524" t="s">
        <v>495</v>
      </c>
      <c r="C19" s="525"/>
      <c r="D19" s="201"/>
      <c r="E19" s="201"/>
      <c r="F19" s="200"/>
      <c r="G19" s="526"/>
    </row>
    <row r="20" spans="1:7" ht="15" customHeight="1">
      <c r="A20" s="200" t="s">
        <v>517</v>
      </c>
      <c r="B20" s="528" t="s">
        <v>331</v>
      </c>
      <c r="C20" s="529"/>
      <c r="D20" s="201"/>
      <c r="E20" s="201"/>
      <c r="F20" s="200"/>
      <c r="G20" s="526"/>
    </row>
    <row r="21" spans="1:7" ht="15" customHeight="1">
      <c r="A21" s="200"/>
      <c r="B21" s="530" t="s">
        <v>497</v>
      </c>
      <c r="C21" s="529"/>
      <c r="D21" s="201"/>
      <c r="E21" s="201"/>
      <c r="F21" s="200"/>
      <c r="G21" s="526"/>
    </row>
    <row r="22" spans="1:7" ht="15" customHeight="1">
      <c r="A22" s="200" t="s">
        <v>518</v>
      </c>
      <c r="B22" s="528" t="s">
        <v>241</v>
      </c>
      <c r="C22" s="529"/>
      <c r="D22" s="201"/>
      <c r="E22" s="201"/>
      <c r="F22" s="200"/>
      <c r="G22" s="526"/>
    </row>
    <row r="23" spans="1:7" ht="15" customHeight="1">
      <c r="A23" s="200"/>
      <c r="B23" s="530" t="s">
        <v>498</v>
      </c>
      <c r="C23" s="529"/>
      <c r="D23" s="201"/>
      <c r="E23" s="201"/>
      <c r="F23" s="200"/>
      <c r="G23" s="526"/>
    </row>
    <row r="24" spans="1:7" ht="15" customHeight="1">
      <c r="A24" s="200" t="s">
        <v>519</v>
      </c>
      <c r="B24" s="528" t="s">
        <v>215</v>
      </c>
      <c r="C24" s="529"/>
      <c r="D24" s="201"/>
      <c r="E24" s="201"/>
      <c r="F24" s="200"/>
      <c r="G24" s="526"/>
    </row>
    <row r="25" spans="1:7" ht="15" customHeight="1">
      <c r="A25" s="200"/>
      <c r="B25" s="530" t="s">
        <v>497</v>
      </c>
      <c r="C25" s="529"/>
      <c r="D25" s="201"/>
      <c r="E25" s="201"/>
      <c r="F25" s="200"/>
      <c r="G25" s="526"/>
    </row>
    <row r="26" spans="1:7" ht="15" customHeight="1">
      <c r="A26" s="200" t="s">
        <v>520</v>
      </c>
      <c r="B26" s="528" t="s">
        <v>216</v>
      </c>
      <c r="C26" s="529"/>
      <c r="D26" s="201"/>
      <c r="E26" s="201"/>
      <c r="F26" s="200"/>
      <c r="G26" s="526"/>
    </row>
    <row r="27" spans="1:7" ht="15" customHeight="1">
      <c r="A27" s="200"/>
      <c r="B27" s="530" t="s">
        <v>499</v>
      </c>
      <c r="C27" s="529"/>
      <c r="D27" s="201"/>
      <c r="E27" s="201"/>
      <c r="F27" s="200"/>
      <c r="G27" s="526"/>
    </row>
    <row r="28" spans="1:7" ht="15" customHeight="1">
      <c r="A28" s="200" t="s">
        <v>521</v>
      </c>
      <c r="B28" s="528" t="s">
        <v>226</v>
      </c>
      <c r="C28" s="529"/>
      <c r="D28" s="201"/>
      <c r="E28" s="201"/>
      <c r="F28" s="200"/>
      <c r="G28" s="526"/>
    </row>
    <row r="29" spans="1:7" ht="15" customHeight="1">
      <c r="A29" s="200"/>
      <c r="B29" s="530" t="s">
        <v>500</v>
      </c>
      <c r="C29" s="529"/>
      <c r="D29" s="201"/>
      <c r="E29" s="201"/>
      <c r="F29" s="200"/>
      <c r="G29" s="526"/>
    </row>
    <row r="30" spans="1:7" ht="15" customHeight="1">
      <c r="A30" s="200" t="s">
        <v>522</v>
      </c>
      <c r="B30" s="528" t="s">
        <v>324</v>
      </c>
      <c r="C30" s="529"/>
      <c r="D30" s="201"/>
      <c r="E30" s="201"/>
      <c r="F30" s="200"/>
      <c r="G30" s="526"/>
    </row>
    <row r="31" spans="1:7" ht="15" customHeight="1">
      <c r="A31" s="200"/>
      <c r="B31" s="530" t="s">
        <v>500</v>
      </c>
      <c r="C31" s="529"/>
      <c r="D31" s="201"/>
      <c r="E31" s="201"/>
      <c r="F31" s="200"/>
      <c r="G31" s="526"/>
    </row>
    <row r="32" spans="1:7" ht="15" customHeight="1">
      <c r="A32" s="200" t="s">
        <v>523</v>
      </c>
      <c r="B32" s="204" t="s">
        <v>501</v>
      </c>
      <c r="C32" s="201"/>
      <c r="D32" s="201"/>
      <c r="E32" s="201"/>
      <c r="F32" s="200"/>
      <c r="G32" s="526"/>
    </row>
    <row r="33" spans="1:7" ht="15" customHeight="1">
      <c r="A33" s="200" t="s">
        <v>524</v>
      </c>
      <c r="B33" s="204" t="s">
        <v>351</v>
      </c>
      <c r="C33" s="201"/>
      <c r="D33" s="201"/>
      <c r="E33" s="201"/>
      <c r="F33" s="200"/>
      <c r="G33" s="526"/>
    </row>
    <row r="34" spans="1:7" ht="11.25" customHeight="1">
      <c r="A34" s="200"/>
      <c r="B34" s="204" t="s">
        <v>502</v>
      </c>
      <c r="C34" s="201"/>
      <c r="D34" s="201"/>
      <c r="E34" s="201"/>
      <c r="F34" s="200"/>
      <c r="G34" s="526"/>
    </row>
    <row r="35" spans="1:7" ht="15" customHeight="1">
      <c r="A35" s="200" t="s">
        <v>525</v>
      </c>
      <c r="B35" s="204" t="s">
        <v>503</v>
      </c>
      <c r="C35" s="201"/>
      <c r="D35" s="201"/>
      <c r="E35" s="201"/>
      <c r="F35" s="200"/>
      <c r="G35" s="526"/>
    </row>
    <row r="36" spans="1:7" ht="11.25" customHeight="1">
      <c r="A36" s="200"/>
      <c r="B36" s="204" t="s">
        <v>30</v>
      </c>
      <c r="C36" s="201"/>
      <c r="D36" s="201"/>
      <c r="E36" s="201"/>
      <c r="F36" s="200"/>
      <c r="G36" s="526"/>
    </row>
    <row r="37" spans="1:7" ht="15" customHeight="1">
      <c r="A37" s="200" t="s">
        <v>526</v>
      </c>
      <c r="B37" s="204" t="s">
        <v>504</v>
      </c>
      <c r="C37" s="201"/>
      <c r="D37" s="201"/>
      <c r="E37" s="201"/>
      <c r="F37" s="200"/>
      <c r="G37" s="526"/>
    </row>
    <row r="38" spans="1:7" ht="15" customHeight="1">
      <c r="A38" s="200"/>
      <c r="B38" s="204" t="s">
        <v>31</v>
      </c>
      <c r="C38" s="201"/>
      <c r="D38" s="201"/>
      <c r="E38" s="201"/>
      <c r="F38" s="200"/>
      <c r="G38" s="526"/>
    </row>
    <row r="39" spans="1:7" ht="15" customHeight="1">
      <c r="A39" s="200" t="s">
        <v>527</v>
      </c>
      <c r="B39" s="205" t="s">
        <v>243</v>
      </c>
      <c r="C39" s="203"/>
      <c r="D39" s="201"/>
      <c r="E39" s="201"/>
      <c r="F39" s="200"/>
      <c r="G39" s="531"/>
    </row>
    <row r="40" spans="1:7" ht="12.75" customHeight="1">
      <c r="A40" s="200"/>
      <c r="B40" s="204" t="s">
        <v>505</v>
      </c>
      <c r="C40" s="201"/>
      <c r="D40" s="201"/>
      <c r="E40" s="201"/>
      <c r="F40" s="200"/>
      <c r="G40" s="531"/>
    </row>
    <row r="41" spans="1:7" ht="15" customHeight="1">
      <c r="A41" s="200" t="s">
        <v>492</v>
      </c>
      <c r="B41" s="204" t="s">
        <v>242</v>
      </c>
      <c r="C41" s="201"/>
      <c r="D41" s="201"/>
      <c r="E41" s="201"/>
      <c r="F41" s="200"/>
      <c r="G41" s="531"/>
    </row>
    <row r="42" spans="1:7" ht="15" customHeight="1">
      <c r="A42" s="200"/>
      <c r="B42" s="204" t="s">
        <v>506</v>
      </c>
      <c r="C42" s="201"/>
      <c r="D42" s="201"/>
      <c r="E42" s="201"/>
      <c r="F42" s="200"/>
      <c r="G42" s="531"/>
    </row>
    <row r="43" spans="1:7" ht="15" customHeight="1">
      <c r="A43" s="200" t="s">
        <v>493</v>
      </c>
      <c r="B43" s="204" t="s">
        <v>325</v>
      </c>
      <c r="C43" s="201"/>
      <c r="D43" s="201"/>
      <c r="E43" s="201"/>
      <c r="F43" s="200"/>
      <c r="G43" s="531"/>
    </row>
    <row r="44" spans="1:7" ht="15" customHeight="1">
      <c r="A44" s="200"/>
      <c r="B44" s="204" t="s">
        <v>507</v>
      </c>
      <c r="C44" s="201"/>
      <c r="D44" s="201"/>
      <c r="E44" s="201"/>
      <c r="F44" s="200"/>
      <c r="G44" s="531"/>
    </row>
    <row r="45" spans="1:7" ht="15" customHeight="1">
      <c r="A45" s="202" t="s">
        <v>52</v>
      </c>
      <c r="B45" s="204" t="s">
        <v>327</v>
      </c>
      <c r="C45" s="201"/>
      <c r="D45" s="201"/>
      <c r="E45" s="201"/>
      <c r="F45" s="200"/>
      <c r="G45" s="526"/>
    </row>
    <row r="46" spans="1:7" ht="15" customHeight="1">
      <c r="A46" s="202"/>
      <c r="B46" s="204" t="s">
        <v>509</v>
      </c>
      <c r="C46" s="201"/>
      <c r="D46" s="201"/>
      <c r="E46" s="201"/>
      <c r="F46" s="200"/>
      <c r="G46" s="526"/>
    </row>
    <row r="47" spans="1:7" ht="15" customHeight="1">
      <c r="A47" s="200" t="s">
        <v>53</v>
      </c>
      <c r="B47" s="204" t="s">
        <v>328</v>
      </c>
      <c r="C47" s="201"/>
      <c r="D47" s="201"/>
      <c r="E47" s="201"/>
      <c r="F47" s="200"/>
      <c r="G47" s="531"/>
    </row>
    <row r="48" spans="1:7" ht="15" customHeight="1">
      <c r="A48" s="200"/>
      <c r="B48" s="204" t="s">
        <v>508</v>
      </c>
      <c r="C48" s="201"/>
      <c r="D48" s="201"/>
      <c r="E48" s="201"/>
      <c r="F48" s="200"/>
      <c r="G48" s="531"/>
    </row>
    <row r="49" spans="1:7" ht="15" customHeight="1">
      <c r="A49" s="200"/>
      <c r="B49" s="532"/>
      <c r="C49" s="201"/>
      <c r="D49" s="201"/>
      <c r="E49" s="201"/>
      <c r="F49" s="200"/>
      <c r="G49" s="531"/>
    </row>
    <row r="50" spans="1:7">
      <c r="A50" s="526"/>
      <c r="B50" s="526"/>
      <c r="C50" s="526"/>
      <c r="D50" s="526"/>
      <c r="E50" s="526"/>
      <c r="F50" s="526"/>
      <c r="G50" s="526"/>
    </row>
    <row r="51" spans="1:7">
      <c r="A51" s="531"/>
      <c r="B51" s="531"/>
      <c r="C51" s="526"/>
      <c r="D51" s="526"/>
      <c r="E51" s="526"/>
      <c r="F51" s="526"/>
      <c r="G51" s="531"/>
    </row>
  </sheetData>
  <mergeCells count="1">
    <mergeCell ref="B8:F8"/>
  </mergeCells>
  <phoneticPr fontId="19" type="noConversion"/>
  <hyperlinks>
    <hyperlink ref="B9" location="C.77!A1" display="Perú: Importación de fertilizantes químicos por producto, según mes, "/>
    <hyperlink ref="B12:B13" location="'C.%2078-79'!A1" display="Perú: Precio de venta minorista de fertilizantes nitrogenados por departamento y  "/>
    <hyperlink ref="B9:F9" location="C.86!A1" display="Perú: Importación de fertilizantes químicos por producto, según mes, "/>
    <hyperlink ref="B11:F11" location="C.87!A1" display="Perú: Producción de guano de isla, según mes, Enero 2015 - Noviembre 2019 (Tonelada)"/>
    <hyperlink ref="B14:B15" location="'C.%2078-79'!A1" display="Perú: Precio de venta minorista de fertilizantes fosfatados por departamento y provincia "/>
    <hyperlink ref="B14:F15" location="C.89!A1" display="Perú: Precio de venta minorista de fertilizantes fosfatados por departamento y provincia "/>
    <hyperlink ref="B12:F13" location="C.88!A1" display="Perú: Precio de venta minorista de fertilizantes nitrogenados por departamento y  "/>
    <hyperlink ref="B33:F35" location="C.100!A1" display="Perú: Valor del jornal agrícola por departamento y provincia, según mes, "/>
    <hyperlink ref="B36:F37" location="C.101!A1" display="         (Soles por hora)"/>
    <hyperlink ref="B41:F41" location="C.103!A1" display="Perú: Disponibilidad y precio de venta de semilla mejorada en estaciones experimentales"/>
    <hyperlink ref="B42:F43" location="'C,104'!A1" display="         agrarias por región, 30 Noviembre 2019"/>
    <hyperlink ref="B44:F45" location="'C,105'!A1" display="         por producto, 30 de Noviembre 2019"/>
    <hyperlink ref="B46:F47" location="'C,106'!A1" display="          agrarias por región, 30 Noviembre 2019"/>
    <hyperlink ref="B48:F49" location="'C,107'!A1" display="         experimentales agrarias por región, 30 Noviembre 2019"/>
    <hyperlink ref="B21" location="C.91!A1" display="         Noviembre 2018/2019 (Soles por unidad de medida)"/>
    <hyperlink ref="B10" location="C.77!A1" display="          Enero 2015 - Noviembre 2019 (Tonelada)"/>
    <hyperlink ref="B16:B17" location="'C.%2078-79'!A1" display="Perú: Precio de venta minorista de fertilizantes potásicos por departamento y provincia, "/>
    <hyperlink ref="B16:F17" location="C.89!A1" display="Perú: Precio de venta minorista de fertilizantes potásicos por departamento y provincia, "/>
    <hyperlink ref="B18:B19" location="'C.%2078-79'!A1" display="Perú: Precio de venta minorista de fertilizantes abono orgánico por departamento y  "/>
    <hyperlink ref="B18:F19" location="C.89!A1" display="Perú: Precio de venta minorista de fertilizantes abono orgánico por departamento y  "/>
    <hyperlink ref="B23" location="C.91!A1" display="         Noviembre 2018/2019 (Soles por kilogramo)"/>
    <hyperlink ref="B25" location="C.91!A1" display="         Noviembre 2018/2019 (Soles por unidad de medida)"/>
    <hyperlink ref="B27" location="C.91!A1" display="         Noviembre 2018/2019 (Soles por litro)"/>
    <hyperlink ref="B29" location="C.91!A1" display="         según producto, Noviembre 2018/2019 (Soles por unidad de medida)"/>
    <hyperlink ref="B31" location="C.91!A1" display="         según producto, Noviembre 2018/2019 (Soles por unidad de medida)"/>
    <hyperlink ref="B39:F39" r:id="rId1" display="Perú: Precio de alquiler de tractor agrícola y yunta por departamento y provincia, "/>
    <hyperlink ref="B40:F40" location="C.100!A1" display="         Noviembre 2018/2019 "/>
    <hyperlink ref="A9:F10" location="C.86!%C3%81rea_de_impresi%C3%B3n" display="C.86 "/>
    <hyperlink ref="A11:F11" location="C.87!%C3%81rea_de_impresi%C3%B3n" display="C.87"/>
    <hyperlink ref="A12:F13" location="C.88!%C3%81rea_de_impresi%C3%B3n" display="C.88"/>
    <hyperlink ref="A14:F15" location="C.89!%C3%81rea_de_impresi%C3%B3n" display="C.89"/>
    <hyperlink ref="A16:F17" location="C.90!%C3%81rea_de_impresi%C3%B3n" display="C.90"/>
    <hyperlink ref="A18:F19" location="C.91!%C3%81rea_de_impresi%C3%B3n" display="C.91"/>
    <hyperlink ref="A47:F48" location="'C,106'!%C3%81rea_de_impresi%C3%B3n" display="C.106"/>
    <hyperlink ref="A45:F46" location="'C,105'!A1" display="C.105"/>
    <hyperlink ref="A20:F21" location="'C,92'!%C3%81rea_de_impresi%C3%B3n" display="C.92"/>
    <hyperlink ref="A22:F23" location="'C,93'!%C3%81rea_de_impresi%C3%B3n" display="C.93"/>
    <hyperlink ref="A24:F25" location="'C,94'!A1" display="C.94"/>
    <hyperlink ref="A26:F27" location="'C,95'!%C3%81rea_de_impresi%C3%B3n" display="C.95"/>
    <hyperlink ref="A28:F29" location="'C,96'!%C3%81rea_de_impresi%C3%B3n" display="C.96"/>
    <hyperlink ref="A30:F31" location="'C,97'!%C3%81rea_de_impresi%C3%B3n" display="C.97"/>
    <hyperlink ref="A32:F32" location="C.98!A1" display="C.98"/>
    <hyperlink ref="A33:F34" location="C.99!A1" display="C.99"/>
    <hyperlink ref="A35:F36" location="C.100!A1" display="C.100"/>
    <hyperlink ref="A37:F37" location="C.101!%C3%81rea_de_impresi%C3%B3n" display="C.101"/>
    <hyperlink ref="A39:F40" location="C.102!%C3%81rea_de_impresi%C3%B3n" display="C.102"/>
    <hyperlink ref="A41:F42" location="'C,103'!%C3%81rea_de_impresi%C3%B3n" display="C.103"/>
    <hyperlink ref="A43:F44" location="'C,104'!%C3%81rea_de_impresi%C3%B3n" display="C.104"/>
    <hyperlink ref="B38" location="C.101!A1" display="          (Soles por día) 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J80"/>
  <sheetViews>
    <sheetView showGridLines="0" zoomScale="120" zoomScaleNormal="120" workbookViewId="0">
      <selection activeCell="A7" sqref="A7"/>
    </sheetView>
  </sheetViews>
  <sheetFormatPr baseColWidth="10" defaultColWidth="10.85546875" defaultRowHeight="13.5" customHeight="1"/>
  <cols>
    <col min="1" max="1" width="13.42578125" style="80" customWidth="1"/>
    <col min="2" max="3" width="7.7109375" style="80" customWidth="1"/>
    <col min="4" max="4" width="6.7109375" style="80" customWidth="1"/>
    <col min="5" max="6" width="7.7109375" style="80" customWidth="1"/>
    <col min="7" max="7" width="6.7109375" style="80" customWidth="1"/>
    <col min="8" max="9" width="7.7109375" style="80" customWidth="1"/>
    <col min="10" max="10" width="6.7109375" style="80" customWidth="1"/>
    <col min="11" max="16384" width="10.85546875" style="80"/>
  </cols>
  <sheetData>
    <row r="1" spans="1:10" s="88" customFormat="1" ht="15.95" customHeight="1">
      <c r="A1" s="439" t="s">
        <v>551</v>
      </c>
      <c r="B1" s="418"/>
      <c r="C1" s="418"/>
      <c r="D1" s="418"/>
      <c r="E1" s="418"/>
      <c r="F1" s="418"/>
      <c r="G1" s="418"/>
      <c r="H1" s="418"/>
      <c r="I1" s="418"/>
      <c r="J1" s="418"/>
    </row>
    <row r="2" spans="1:10" s="88" customFormat="1" ht="12" customHeight="1">
      <c r="A2" s="4" t="s">
        <v>440</v>
      </c>
      <c r="B2" s="418"/>
      <c r="C2" s="418"/>
      <c r="D2" s="418"/>
      <c r="E2" s="418"/>
      <c r="F2" s="418"/>
      <c r="G2" s="418"/>
      <c r="H2" s="418"/>
      <c r="I2" s="418"/>
      <c r="J2" s="418"/>
    </row>
    <row r="3" spans="1:10" s="88" customFormat="1" ht="12" customHeight="1">
      <c r="A3" s="4" t="s">
        <v>400</v>
      </c>
      <c r="B3" s="418"/>
      <c r="C3" s="418"/>
      <c r="D3" s="418"/>
      <c r="E3" s="418"/>
      <c r="F3" s="418"/>
      <c r="G3" s="418"/>
      <c r="H3" s="418"/>
      <c r="I3" s="418"/>
      <c r="J3" s="418"/>
    </row>
    <row r="4" spans="1:10" s="88" customFormat="1" ht="3.75" customHeight="1">
      <c r="A4" s="95"/>
      <c r="B4" s="441"/>
      <c r="C4" s="441"/>
      <c r="D4" s="466"/>
      <c r="E4" s="441"/>
      <c r="F4" s="441"/>
      <c r="G4" s="466"/>
      <c r="H4" s="441"/>
      <c r="I4" s="441"/>
      <c r="J4" s="466"/>
    </row>
    <row r="5" spans="1:10" s="90" customFormat="1" ht="12.95" customHeight="1">
      <c r="A5" s="613" t="s">
        <v>427</v>
      </c>
      <c r="B5" s="625" t="s">
        <v>235</v>
      </c>
      <c r="C5" s="626"/>
      <c r="D5" s="627"/>
      <c r="E5" s="625" t="s">
        <v>401</v>
      </c>
      <c r="F5" s="626"/>
      <c r="G5" s="627"/>
      <c r="H5" s="625" t="s">
        <v>24</v>
      </c>
      <c r="I5" s="626"/>
      <c r="J5" s="627"/>
    </row>
    <row r="6" spans="1:10" s="90" customFormat="1" ht="12.95" customHeight="1">
      <c r="A6" s="628"/>
      <c r="B6" s="423">
        <v>2019</v>
      </c>
      <c r="C6" s="423">
        <v>2020</v>
      </c>
      <c r="D6" s="423" t="s">
        <v>309</v>
      </c>
      <c r="E6" s="423">
        <v>2019</v>
      </c>
      <c r="F6" s="423">
        <v>2020</v>
      </c>
      <c r="G6" s="423" t="s">
        <v>309</v>
      </c>
      <c r="H6" s="423">
        <v>2019</v>
      </c>
      <c r="I6" s="423">
        <v>2020</v>
      </c>
      <c r="J6" s="423" t="s">
        <v>309</v>
      </c>
    </row>
    <row r="7" spans="1:10" s="90" customFormat="1" ht="3.75" customHeight="1">
      <c r="A7" s="342"/>
      <c r="B7" s="342"/>
      <c r="C7" s="342"/>
      <c r="D7" s="342"/>
      <c r="E7" s="342"/>
      <c r="F7" s="342"/>
      <c r="G7" s="342"/>
      <c r="H7" s="342"/>
      <c r="I7" s="342"/>
      <c r="J7" s="342"/>
    </row>
    <row r="8" spans="1:10" s="89" customFormat="1" ht="14.1" customHeight="1">
      <c r="A8" s="467" t="s">
        <v>251</v>
      </c>
      <c r="B8" s="468">
        <f>AVERAGE(B9:B13)</f>
        <v>51.916666666666671</v>
      </c>
      <c r="C8" s="468">
        <f>AVERAGE(C9:C13)</f>
        <v>50.31666666666667</v>
      </c>
      <c r="D8" s="557">
        <f t="shared" ref="D8:D13" si="0">((C8/B8)-    1)*100</f>
        <v>-3.0818619582664519</v>
      </c>
      <c r="E8" s="468">
        <f>AVERAGE(E9:E13)</f>
        <v>38.125</v>
      </c>
      <c r="F8" s="558">
        <f>AVERAGE(F9:F13)</f>
        <v>37.375</v>
      </c>
      <c r="G8" s="559">
        <f>((F8-    E8)/E8)*100</f>
        <v>-1.9672131147540985</v>
      </c>
      <c r="H8" s="558">
        <f>AVERAGE(H9:H13)</f>
        <v>57.5</v>
      </c>
      <c r="I8" s="558">
        <f>AVERAGE(I9:I13)</f>
        <v>56.666666666666664</v>
      </c>
      <c r="J8" s="557">
        <f>((I8/H8)-    1)*100</f>
        <v>-1.449275362318847</v>
      </c>
    </row>
    <row r="9" spans="1:10" s="89" customFormat="1" ht="14.1" customHeight="1">
      <c r="A9" s="426" t="s">
        <v>57</v>
      </c>
      <c r="B9" s="470">
        <v>49</v>
      </c>
      <c r="C9" s="470">
        <v>49</v>
      </c>
      <c r="D9" s="552">
        <f>((C9/B9)-    1)*100</f>
        <v>0</v>
      </c>
      <c r="E9" s="470">
        <v>30</v>
      </c>
      <c r="F9" s="470">
        <v>31</v>
      </c>
      <c r="G9" s="560" t="s">
        <v>295</v>
      </c>
      <c r="H9" s="470" t="s">
        <v>292</v>
      </c>
      <c r="I9" s="470" t="s">
        <v>292</v>
      </c>
      <c r="J9" s="552" t="s">
        <v>295</v>
      </c>
    </row>
    <row r="10" spans="1:10" s="90" customFormat="1" ht="14.1" customHeight="1">
      <c r="A10" s="426" t="s">
        <v>252</v>
      </c>
      <c r="B10" s="470">
        <v>56.333333333333336</v>
      </c>
      <c r="C10" s="470">
        <v>56.333333333333336</v>
      </c>
      <c r="D10" s="552">
        <f>((C10/B10)-    1)*100</f>
        <v>0</v>
      </c>
      <c r="E10" s="470">
        <v>49</v>
      </c>
      <c r="F10" s="470">
        <v>49</v>
      </c>
      <c r="G10" s="552">
        <f>((F10/E10)-    1)*100</f>
        <v>0</v>
      </c>
      <c r="H10" s="470">
        <v>58</v>
      </c>
      <c r="I10" s="470">
        <v>58</v>
      </c>
      <c r="J10" s="552" t="s">
        <v>295</v>
      </c>
    </row>
    <row r="11" spans="1:10" s="90" customFormat="1" ht="14.1" customHeight="1">
      <c r="A11" s="426" t="s">
        <v>254</v>
      </c>
      <c r="B11" s="470">
        <v>51</v>
      </c>
      <c r="C11" s="470">
        <v>51</v>
      </c>
      <c r="D11" s="552">
        <f>((C11/B11)-    1)*100</f>
        <v>0</v>
      </c>
      <c r="E11" s="470" t="s">
        <v>292</v>
      </c>
      <c r="F11" s="470" t="s">
        <v>292</v>
      </c>
      <c r="G11" s="561" t="s">
        <v>295</v>
      </c>
      <c r="H11" s="470">
        <v>57</v>
      </c>
      <c r="I11" s="470">
        <v>57</v>
      </c>
      <c r="J11" s="552">
        <f t="shared" ref="J11:J17" si="1">((I11/H11)-    1)*100</f>
        <v>0</v>
      </c>
    </row>
    <row r="12" spans="1:10" s="89" customFormat="1" ht="14.1" customHeight="1">
      <c r="A12" s="426" t="s">
        <v>255</v>
      </c>
      <c r="B12" s="470">
        <v>50.25</v>
      </c>
      <c r="C12" s="470">
        <v>50.25</v>
      </c>
      <c r="D12" s="552">
        <f>((C12/B12)-    1)*100</f>
        <v>0</v>
      </c>
      <c r="E12" s="470">
        <v>39.5</v>
      </c>
      <c r="F12" s="470">
        <v>39.5</v>
      </c>
      <c r="G12" s="552">
        <f>((F12/E12)-    1)*100</f>
        <v>0</v>
      </c>
      <c r="H12" s="470" t="s">
        <v>292</v>
      </c>
      <c r="I12" s="470" t="s">
        <v>292</v>
      </c>
      <c r="J12" s="552" t="s">
        <v>295</v>
      </c>
    </row>
    <row r="13" spans="1:10" s="89" customFormat="1" ht="14.1" customHeight="1">
      <c r="A13" s="426" t="s">
        <v>257</v>
      </c>
      <c r="B13" s="470">
        <v>53</v>
      </c>
      <c r="C13" s="470">
        <v>45</v>
      </c>
      <c r="D13" s="552">
        <f t="shared" si="0"/>
        <v>-15.094339622641506</v>
      </c>
      <c r="E13" s="470">
        <v>34</v>
      </c>
      <c r="F13" s="470">
        <v>30</v>
      </c>
      <c r="G13" s="552">
        <f>((F13/E13)-    1)*100</f>
        <v>-11.764705882352944</v>
      </c>
      <c r="H13" s="470" t="s">
        <v>292</v>
      </c>
      <c r="I13" s="470">
        <v>55</v>
      </c>
      <c r="J13" s="552" t="s">
        <v>295</v>
      </c>
    </row>
    <row r="14" spans="1:10" s="90" customFormat="1" ht="14.1" customHeight="1">
      <c r="A14" s="467" t="s">
        <v>258</v>
      </c>
      <c r="B14" s="558" t="s">
        <v>295</v>
      </c>
      <c r="C14" s="558">
        <f>AVERAGE(C15:C17)</f>
        <v>84.039999999999992</v>
      </c>
      <c r="D14" s="562" t="s">
        <v>295</v>
      </c>
      <c r="E14" s="558">
        <f>AVERAGE(E15:E17)</f>
        <v>34.875</v>
      </c>
      <c r="F14" s="558">
        <f>AVERAGE(F15:F17)</f>
        <v>31.916666666666668</v>
      </c>
      <c r="G14" s="559">
        <f>((F14-    E14)/E14)*100</f>
        <v>-8.4826762246117049</v>
      </c>
      <c r="H14" s="558">
        <f>AVERAGE(H15:H17)</f>
        <v>81</v>
      </c>
      <c r="I14" s="558">
        <f>AVERAGE(I15:I17)</f>
        <v>74</v>
      </c>
      <c r="J14" s="557">
        <f t="shared" si="1"/>
        <v>-8.6419753086419799</v>
      </c>
    </row>
    <row r="15" spans="1:10" s="90" customFormat="1" ht="14.1" customHeight="1">
      <c r="A15" s="426" t="s">
        <v>259</v>
      </c>
      <c r="B15" s="470" t="s">
        <v>292</v>
      </c>
      <c r="C15" s="470">
        <v>82.33</v>
      </c>
      <c r="D15" s="561" t="s">
        <v>295</v>
      </c>
      <c r="E15" s="470">
        <v>35</v>
      </c>
      <c r="F15" s="470">
        <v>33.75</v>
      </c>
      <c r="G15" s="552">
        <f>((F15/E15)-    1)*100</f>
        <v>-3.5714285714285698</v>
      </c>
      <c r="H15" s="470" t="s">
        <v>296</v>
      </c>
      <c r="I15" s="470" t="s">
        <v>296</v>
      </c>
      <c r="J15" s="552" t="s">
        <v>295</v>
      </c>
    </row>
    <row r="16" spans="1:10" s="89" customFormat="1" ht="14.1" customHeight="1">
      <c r="A16" s="426" t="s">
        <v>261</v>
      </c>
      <c r="B16" s="470" t="s">
        <v>292</v>
      </c>
      <c r="C16" s="470">
        <v>85.75</v>
      </c>
      <c r="D16" s="561" t="s">
        <v>295</v>
      </c>
      <c r="E16" s="470" t="s">
        <v>292</v>
      </c>
      <c r="F16" s="470">
        <v>27.5</v>
      </c>
      <c r="G16" s="552" t="s">
        <v>295</v>
      </c>
      <c r="H16" s="470">
        <v>75.5</v>
      </c>
      <c r="I16" s="470">
        <v>61</v>
      </c>
      <c r="J16" s="552">
        <f t="shared" si="1"/>
        <v>-19.205298013245031</v>
      </c>
    </row>
    <row r="17" spans="1:10" s="90" customFormat="1" ht="14.1" customHeight="1">
      <c r="A17" s="426" t="s">
        <v>262</v>
      </c>
      <c r="B17" s="470" t="s">
        <v>292</v>
      </c>
      <c r="C17" s="470" t="s">
        <v>292</v>
      </c>
      <c r="D17" s="561" t="s">
        <v>295</v>
      </c>
      <c r="E17" s="470">
        <v>34.75</v>
      </c>
      <c r="F17" s="470">
        <v>34.5</v>
      </c>
      <c r="G17" s="552">
        <f>((F17/E17)-    1)*100</f>
        <v>-0.7194244604316502</v>
      </c>
      <c r="H17" s="470">
        <v>86.5</v>
      </c>
      <c r="I17" s="470">
        <v>87</v>
      </c>
      <c r="J17" s="552">
        <f t="shared" si="1"/>
        <v>0.57803468208093012</v>
      </c>
    </row>
    <row r="18" spans="1:10" s="90" customFormat="1" ht="14.1" customHeight="1">
      <c r="A18" s="467" t="s">
        <v>211</v>
      </c>
      <c r="B18" s="558">
        <f>AVERAGE(B21:B21)</f>
        <v>36</v>
      </c>
      <c r="C18" s="558">
        <f>AVERAGE(C21:C21)</f>
        <v>35</v>
      </c>
      <c r="D18" s="557">
        <f>((C18/B18)-    1)*100</f>
        <v>-2.777777777777779</v>
      </c>
      <c r="E18" s="558">
        <f>AVERAGE(E21:E21)</f>
        <v>50</v>
      </c>
      <c r="F18" s="558">
        <f>AVERAGE(F21:F21)</f>
        <v>45</v>
      </c>
      <c r="G18" s="557">
        <f>((F18/E18)-    1)*100</f>
        <v>-9.9999999999999982</v>
      </c>
      <c r="H18" s="558">
        <f>AVERAGE(H21:H21)</f>
        <v>50</v>
      </c>
      <c r="I18" s="558">
        <f>AVERAGE(I21:I21)</f>
        <v>40</v>
      </c>
      <c r="J18" s="557">
        <f>((I18/H18)-    1)*100</f>
        <v>-19.999999999999996</v>
      </c>
    </row>
    <row r="19" spans="1:10" s="90" customFormat="1" ht="14.1" customHeight="1">
      <c r="A19" s="109" t="s">
        <v>212</v>
      </c>
      <c r="B19" s="563" t="s">
        <v>292</v>
      </c>
      <c r="C19" s="563" t="s">
        <v>292</v>
      </c>
      <c r="D19" s="552" t="s">
        <v>295</v>
      </c>
      <c r="E19" s="563">
        <v>32.5</v>
      </c>
      <c r="F19" s="563">
        <v>32.5</v>
      </c>
      <c r="G19" s="552">
        <f>((F19/E19)-    1)*100</f>
        <v>0</v>
      </c>
      <c r="H19" s="563">
        <v>35</v>
      </c>
      <c r="I19" s="563">
        <v>32</v>
      </c>
      <c r="J19" s="552">
        <f>((I19/H19)-    1)*100</f>
        <v>-8.5714285714285747</v>
      </c>
    </row>
    <row r="20" spans="1:10" s="89" customFormat="1" ht="14.1" customHeight="1">
      <c r="A20" s="109" t="s">
        <v>190</v>
      </c>
      <c r="B20" s="563" t="s">
        <v>292</v>
      </c>
      <c r="C20" s="563" t="s">
        <v>292</v>
      </c>
      <c r="D20" s="552" t="s">
        <v>295</v>
      </c>
      <c r="E20" s="563" t="s">
        <v>292</v>
      </c>
      <c r="F20" s="563">
        <v>29</v>
      </c>
      <c r="G20" s="552" t="s">
        <v>295</v>
      </c>
      <c r="H20" s="563" t="s">
        <v>292</v>
      </c>
      <c r="I20" s="563">
        <v>35</v>
      </c>
      <c r="J20" s="552" t="s">
        <v>295</v>
      </c>
    </row>
    <row r="21" spans="1:10" s="89" customFormat="1" ht="14.1" customHeight="1">
      <c r="A21" s="109" t="s">
        <v>313</v>
      </c>
      <c r="B21" s="564">
        <v>36</v>
      </c>
      <c r="C21" s="564">
        <v>35</v>
      </c>
      <c r="D21" s="565">
        <v>0</v>
      </c>
      <c r="E21" s="564">
        <v>50</v>
      </c>
      <c r="F21" s="564">
        <v>45</v>
      </c>
      <c r="G21" s="560">
        <f>((F21-    E21)/E21)*100</f>
        <v>-10</v>
      </c>
      <c r="H21" s="564">
        <v>50</v>
      </c>
      <c r="I21" s="564">
        <v>40</v>
      </c>
      <c r="J21" s="560">
        <f>((I21-    H21)/H21)*100</f>
        <v>-20</v>
      </c>
    </row>
    <row r="22" spans="1:10" s="89" customFormat="1" ht="14.1" customHeight="1">
      <c r="A22" s="467" t="s">
        <v>206</v>
      </c>
      <c r="B22" s="558">
        <f>AVERAGE(B23:B24)</f>
        <v>52.5</v>
      </c>
      <c r="C22" s="558">
        <f>AVERAGE(C23:C24)</f>
        <v>55</v>
      </c>
      <c r="D22" s="557">
        <f>((C22/B22)-    1)*100</f>
        <v>4.7619047619047672</v>
      </c>
      <c r="E22" s="558">
        <f>AVERAGE(E23:E24)</f>
        <v>35.5</v>
      </c>
      <c r="F22" s="558">
        <f>AVERAGE(F23:F24)</f>
        <v>34.664999999999999</v>
      </c>
      <c r="G22" s="557">
        <f>((F22/E22)-    1)*100</f>
        <v>-2.3521126760563393</v>
      </c>
      <c r="H22" s="557">
        <f>AVERAGE(H23:H24)</f>
        <v>60</v>
      </c>
      <c r="I22" s="557" t="s">
        <v>295</v>
      </c>
      <c r="J22" s="557" t="s">
        <v>295</v>
      </c>
    </row>
    <row r="23" spans="1:10" s="89" customFormat="1" ht="14.1" customHeight="1">
      <c r="A23" s="109" t="s">
        <v>307</v>
      </c>
      <c r="B23" s="564">
        <v>55</v>
      </c>
      <c r="C23" s="564">
        <v>55</v>
      </c>
      <c r="D23" s="552">
        <f>((C23/B23)-    1)*100</f>
        <v>0</v>
      </c>
      <c r="E23" s="564">
        <v>40</v>
      </c>
      <c r="F23" s="564">
        <v>34.33</v>
      </c>
      <c r="G23" s="565">
        <f>((F23-    E23)/E23)*100</f>
        <v>-14.175000000000004</v>
      </c>
      <c r="H23" s="564" t="s">
        <v>292</v>
      </c>
      <c r="I23" s="564" t="s">
        <v>292</v>
      </c>
      <c r="J23" s="560" t="s">
        <v>295</v>
      </c>
    </row>
    <row r="24" spans="1:10" s="89" customFormat="1" ht="14.1" customHeight="1">
      <c r="A24" s="211" t="s">
        <v>130</v>
      </c>
      <c r="B24" s="566">
        <v>50</v>
      </c>
      <c r="C24" s="566">
        <v>55</v>
      </c>
      <c r="D24" s="567">
        <f>((C24/B24)-    1)*100</f>
        <v>10.000000000000009</v>
      </c>
      <c r="E24" s="566">
        <v>31</v>
      </c>
      <c r="F24" s="566">
        <v>35</v>
      </c>
      <c r="G24" s="568">
        <f>((F24-    E24)/E24)*100</f>
        <v>12.903225806451612</v>
      </c>
      <c r="H24" s="566">
        <v>60</v>
      </c>
      <c r="I24" s="566" t="s">
        <v>292</v>
      </c>
      <c r="J24" s="569" t="s">
        <v>295</v>
      </c>
    </row>
    <row r="25" spans="1:10" s="89" customFormat="1" ht="11.1" customHeight="1">
      <c r="A25" s="401" t="s">
        <v>145</v>
      </c>
      <c r="B25" s="96"/>
      <c r="C25" s="96"/>
      <c r="D25" s="474"/>
      <c r="E25" s="101"/>
      <c r="F25" s="101"/>
      <c r="G25" s="253"/>
      <c r="H25" s="96"/>
      <c r="I25" s="96"/>
      <c r="J25" s="102"/>
    </row>
    <row r="26" spans="1:10" s="89" customFormat="1" ht="11.1" customHeight="1">
      <c r="A26" s="401" t="s">
        <v>66</v>
      </c>
      <c r="B26" s="251"/>
      <c r="C26" s="97"/>
      <c r="D26" s="98"/>
      <c r="E26" s="97"/>
      <c r="F26" s="251"/>
      <c r="G26" s="252"/>
      <c r="H26" s="251"/>
      <c r="I26" s="251"/>
      <c r="J26" s="252"/>
    </row>
    <row r="27" spans="1:10" s="90" customFormat="1" ht="14.1" customHeight="1"/>
    <row r="28" spans="1:10" s="90" customFormat="1" ht="14.1" customHeight="1"/>
    <row r="29" spans="1:10" s="90" customFormat="1" ht="14.1" customHeight="1"/>
    <row r="30" spans="1:10" s="90" customFormat="1" ht="14.1" customHeight="1"/>
    <row r="31" spans="1:10" s="90" customFormat="1" ht="14.1" customHeight="1"/>
    <row r="32" spans="1:10" s="90" customFormat="1" ht="14.1" customHeight="1"/>
    <row r="33" s="89" customFormat="1" ht="14.1" customHeight="1"/>
    <row r="34" s="89" customFormat="1" ht="14.1" customHeight="1"/>
    <row r="35" s="90" customFormat="1" ht="14.1" customHeight="1"/>
    <row r="36" s="90" customFormat="1" ht="14.1" customHeight="1"/>
    <row r="37" s="90" customFormat="1" ht="14.1" customHeight="1"/>
    <row r="38" s="90" customFormat="1" ht="14.1" customHeight="1"/>
    <row r="39" s="90" customFormat="1" ht="11.1" customHeight="1"/>
    <row r="40" s="90" customFormat="1" ht="11.1" customHeight="1"/>
    <row r="41" s="90" customFormat="1" ht="11.1" customHeight="1"/>
    <row r="42" s="89" customFormat="1" ht="11.1" customHeight="1"/>
    <row r="43" s="90" customFormat="1" ht="11.1" customHeight="1"/>
    <row r="44" s="89" customFormat="1" ht="11.1" customHeight="1"/>
    <row r="45" s="90" customFormat="1" ht="11.1" customHeight="1"/>
    <row r="46" s="90" customFormat="1" ht="11.1" customHeight="1"/>
    <row r="47" s="90" customFormat="1" ht="11.1" customHeight="1"/>
    <row r="48" s="90" customFormat="1" ht="11.1" customHeight="1"/>
    <row r="49" s="90" customFormat="1" ht="11.1" customHeight="1"/>
    <row r="50" s="89" customFormat="1" ht="11.1" customHeight="1"/>
    <row r="51" s="90" customFormat="1" ht="11.1" customHeight="1"/>
    <row r="52" s="90" customFormat="1" ht="11.1" customHeight="1"/>
    <row r="53" s="90" customFormat="1" ht="11.1" customHeight="1"/>
    <row r="54" s="90" customFormat="1" ht="11.1" customHeight="1"/>
    <row r="55" s="90" customFormat="1" ht="11.1" customHeight="1"/>
    <row r="56" s="89" customFormat="1" ht="11.1" customHeight="1"/>
    <row r="57" s="89" customFormat="1" ht="11.1" customHeight="1"/>
    <row r="58" s="90" customFormat="1" ht="11.1" customHeight="1"/>
    <row r="59" s="90" customFormat="1" ht="11.1" customHeight="1"/>
    <row r="60" s="90" customFormat="1" ht="11.1" customHeight="1"/>
    <row r="61" s="90" customFormat="1" ht="11.1" customHeight="1"/>
    <row r="62" s="90" customFormat="1" ht="11.1" customHeight="1"/>
    <row r="63" s="90" customFormat="1" ht="11.1" customHeight="1"/>
    <row r="64" ht="11.1" customHeight="1"/>
    <row r="65" ht="11.1" customHeight="1"/>
    <row r="66" ht="11.1" customHeight="1"/>
    <row r="67" ht="11.1" customHeight="1"/>
    <row r="68" ht="11.1" customHeight="1"/>
    <row r="69" ht="11.1" customHeight="1"/>
    <row r="70" ht="11.1" customHeight="1"/>
    <row r="71" ht="11.1" customHeight="1"/>
    <row r="72" ht="11.1" customHeight="1"/>
    <row r="73" ht="11.1" customHeight="1"/>
    <row r="74" ht="11.1" customHeight="1"/>
    <row r="75" ht="11.1" customHeight="1"/>
    <row r="76" ht="11.1" customHeight="1"/>
    <row r="77" ht="11.1" customHeight="1"/>
    <row r="78" ht="11.1" customHeight="1"/>
    <row r="79" ht="11.1" customHeight="1"/>
    <row r="80" ht="11.1" customHeight="1"/>
  </sheetData>
  <mergeCells count="4">
    <mergeCell ref="A5:A6"/>
    <mergeCell ref="B5:D5"/>
    <mergeCell ref="E5:G5"/>
    <mergeCell ref="H5:J5"/>
  </mergeCells>
  <printOptions horizontalCentered="1"/>
  <pageMargins left="0" right="0" top="0" bottom="0" header="0" footer="0"/>
  <pageSetup paperSize="9" orientation="portrait" r:id="rId1"/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J79"/>
  <sheetViews>
    <sheetView showGridLines="0" zoomScale="120" zoomScaleNormal="120" workbookViewId="0">
      <selection sqref="A1:J17"/>
    </sheetView>
  </sheetViews>
  <sheetFormatPr baseColWidth="10" defaultColWidth="10.85546875" defaultRowHeight="13.5" customHeight="1"/>
  <cols>
    <col min="1" max="1" width="15.7109375" style="80" customWidth="1"/>
    <col min="2" max="10" width="6.7109375" style="80" customWidth="1"/>
    <col min="11" max="16384" width="10.85546875" style="80"/>
  </cols>
  <sheetData>
    <row r="1" spans="1:10" s="88" customFormat="1" ht="15.95" customHeight="1">
      <c r="A1" s="439" t="s">
        <v>552</v>
      </c>
      <c r="B1" s="419"/>
      <c r="C1" s="419"/>
      <c r="D1" s="420"/>
      <c r="E1" s="419"/>
      <c r="F1" s="419"/>
      <c r="G1" s="420"/>
      <c r="H1" s="419"/>
      <c r="I1" s="419"/>
      <c r="J1" s="420"/>
    </row>
    <row r="2" spans="1:10" s="88" customFormat="1" ht="12" customHeight="1">
      <c r="A2" s="439" t="s">
        <v>553</v>
      </c>
      <c r="B2" s="419"/>
      <c r="C2" s="419"/>
      <c r="D2" s="420"/>
      <c r="E2" s="419"/>
      <c r="F2" s="419"/>
      <c r="G2" s="420"/>
      <c r="H2" s="419"/>
      <c r="I2" s="419"/>
      <c r="J2" s="420"/>
    </row>
    <row r="3" spans="1:10" s="88" customFormat="1" ht="12" customHeight="1">
      <c r="A3" s="4" t="s">
        <v>441</v>
      </c>
      <c r="B3" s="419"/>
      <c r="C3" s="419"/>
      <c r="D3" s="420"/>
      <c r="E3" s="419"/>
      <c r="F3" s="419"/>
      <c r="G3" s="420"/>
      <c r="H3" s="419"/>
      <c r="I3" s="419"/>
      <c r="J3" s="420"/>
    </row>
    <row r="4" spans="1:10" s="90" customFormat="1" ht="3" customHeight="1">
      <c r="A4" s="418"/>
      <c r="B4" s="441"/>
      <c r="C4" s="441"/>
      <c r="D4" s="466"/>
      <c r="E4" s="441"/>
      <c r="F4" s="441"/>
      <c r="G4" s="466"/>
      <c r="H4" s="441"/>
      <c r="I4" s="441"/>
      <c r="J4" s="466"/>
    </row>
    <row r="5" spans="1:10" s="90" customFormat="1" ht="12" customHeight="1">
      <c r="A5" s="623" t="s">
        <v>276</v>
      </c>
      <c r="B5" s="625" t="s">
        <v>275</v>
      </c>
      <c r="C5" s="626"/>
      <c r="D5" s="627"/>
      <c r="E5" s="625" t="s">
        <v>274</v>
      </c>
      <c r="F5" s="626"/>
      <c r="G5" s="627"/>
      <c r="H5" s="625" t="s">
        <v>273</v>
      </c>
      <c r="I5" s="626"/>
      <c r="J5" s="627"/>
    </row>
    <row r="6" spans="1:10" s="90" customFormat="1" ht="12" customHeight="1">
      <c r="A6" s="624"/>
      <c r="B6" s="423">
        <v>2019</v>
      </c>
      <c r="C6" s="423">
        <v>2020</v>
      </c>
      <c r="D6" s="423" t="s">
        <v>309</v>
      </c>
      <c r="E6" s="423">
        <v>2019</v>
      </c>
      <c r="F6" s="423">
        <v>2020</v>
      </c>
      <c r="G6" s="423" t="s">
        <v>309</v>
      </c>
      <c r="H6" s="423">
        <v>2019</v>
      </c>
      <c r="I6" s="423">
        <v>2020</v>
      </c>
      <c r="J6" s="423" t="s">
        <v>309</v>
      </c>
    </row>
    <row r="7" spans="1:10" s="89" customFormat="1" ht="3" customHeight="1">
      <c r="A7" s="342"/>
      <c r="B7" s="342"/>
      <c r="C7" s="342"/>
      <c r="D7" s="342"/>
      <c r="E7" s="342"/>
      <c r="F7" s="342"/>
      <c r="G7" s="342"/>
      <c r="H7" s="342"/>
      <c r="I7" s="342"/>
      <c r="J7" s="342"/>
    </row>
    <row r="8" spans="1:10" s="89" customFormat="1" ht="11.45" customHeight="1">
      <c r="A8" s="475" t="s">
        <v>251</v>
      </c>
      <c r="B8" s="476" t="s">
        <v>295</v>
      </c>
      <c r="C8" s="476">
        <f>AVERAGE(C9:C10)</f>
        <v>22.5</v>
      </c>
      <c r="D8" s="398" t="s">
        <v>295</v>
      </c>
      <c r="E8" s="398" t="s">
        <v>295</v>
      </c>
      <c r="F8" s="476">
        <f>AVERAGE(F9:F11)</f>
        <v>31</v>
      </c>
      <c r="G8" s="398" t="s">
        <v>295</v>
      </c>
      <c r="H8" s="398" t="s">
        <v>295</v>
      </c>
      <c r="I8" s="398" t="s">
        <v>295</v>
      </c>
      <c r="J8" s="398" t="s">
        <v>295</v>
      </c>
    </row>
    <row r="9" spans="1:10" s="90" customFormat="1" ht="11.45" customHeight="1">
      <c r="A9" s="426" t="s">
        <v>57</v>
      </c>
      <c r="B9" s="477" t="s">
        <v>292</v>
      </c>
      <c r="C9" s="477">
        <v>22.5</v>
      </c>
      <c r="D9" s="110" t="s">
        <v>295</v>
      </c>
      <c r="E9" s="477" t="s">
        <v>292</v>
      </c>
      <c r="F9" s="477">
        <v>23</v>
      </c>
      <c r="G9" s="110" t="s">
        <v>295</v>
      </c>
      <c r="H9" s="477" t="s">
        <v>292</v>
      </c>
      <c r="I9" s="477" t="s">
        <v>292</v>
      </c>
      <c r="J9" s="110" t="s">
        <v>295</v>
      </c>
    </row>
    <row r="10" spans="1:10" s="90" customFormat="1" ht="12.95" customHeight="1">
      <c r="A10" s="426" t="s">
        <v>442</v>
      </c>
      <c r="B10" s="477" t="s">
        <v>292</v>
      </c>
      <c r="C10" s="477" t="s">
        <v>292</v>
      </c>
      <c r="D10" s="110" t="s">
        <v>295</v>
      </c>
      <c r="E10" s="477" t="s">
        <v>292</v>
      </c>
      <c r="F10" s="477">
        <v>35</v>
      </c>
      <c r="G10" s="110" t="s">
        <v>295</v>
      </c>
      <c r="H10" s="477" t="s">
        <v>292</v>
      </c>
      <c r="I10" s="477" t="s">
        <v>292</v>
      </c>
      <c r="J10" s="110" t="s">
        <v>295</v>
      </c>
    </row>
    <row r="11" spans="1:10" s="89" customFormat="1" ht="11.45" customHeight="1">
      <c r="A11" s="426" t="s">
        <v>254</v>
      </c>
      <c r="B11" s="477" t="s">
        <v>292</v>
      </c>
      <c r="C11" s="477" t="s">
        <v>292</v>
      </c>
      <c r="D11" s="110" t="s">
        <v>295</v>
      </c>
      <c r="E11" s="477" t="s">
        <v>292</v>
      </c>
      <c r="F11" s="477">
        <v>35</v>
      </c>
      <c r="G11" s="110" t="s">
        <v>295</v>
      </c>
      <c r="H11" s="477" t="s">
        <v>292</v>
      </c>
      <c r="I11" s="477" t="s">
        <v>292</v>
      </c>
      <c r="J11" s="110" t="s">
        <v>295</v>
      </c>
    </row>
    <row r="12" spans="1:10" s="89" customFormat="1" ht="11.45" customHeight="1">
      <c r="A12" s="475" t="s">
        <v>258</v>
      </c>
      <c r="B12" s="476">
        <f>AVERAGE(B13:B15)</f>
        <v>30.5</v>
      </c>
      <c r="C12" s="476">
        <f>AVERAGE(C13:C15)</f>
        <v>36.583333333333336</v>
      </c>
      <c r="D12" s="398">
        <f>((C12/B12)-    1)*100</f>
        <v>19.945355191256841</v>
      </c>
      <c r="E12" s="476">
        <f>AVERAGE(E13:E15)</f>
        <v>36.64</v>
      </c>
      <c r="F12" s="476">
        <f>AVERAGE(F13:F15)</f>
        <v>39.25</v>
      </c>
      <c r="G12" s="398">
        <f>((F12/E12)-    1)*100</f>
        <v>7.1233624454148492</v>
      </c>
      <c r="H12" s="476">
        <f>AVERAGE(H13:H15)</f>
        <v>33.050000000000004</v>
      </c>
      <c r="I12" s="476">
        <f>AVERAGE(I13:I15)</f>
        <v>32.54</v>
      </c>
      <c r="J12" s="398">
        <f>((I12/H12)-    1)*100</f>
        <v>-1.5431164901664296</v>
      </c>
    </row>
    <row r="13" spans="1:10" s="90" customFormat="1" ht="11.1" customHeight="1">
      <c r="A13" s="426" t="s">
        <v>259</v>
      </c>
      <c r="B13" s="477">
        <v>30.5</v>
      </c>
      <c r="C13" s="477">
        <v>35</v>
      </c>
      <c r="D13" s="110">
        <f t="shared" ref="D13:D15" si="0">((C13/B13)-    1)*100</f>
        <v>14.754098360655732</v>
      </c>
      <c r="E13" s="477">
        <v>31.67</v>
      </c>
      <c r="F13" s="477" t="s">
        <v>292</v>
      </c>
      <c r="G13" s="110" t="s">
        <v>295</v>
      </c>
      <c r="H13" s="477">
        <v>31.25</v>
      </c>
      <c r="I13" s="477">
        <v>32.5</v>
      </c>
      <c r="J13" s="110">
        <f t="shared" ref="J13:J15" si="1">((I13/H13)-    1)*100</f>
        <v>4.0000000000000036</v>
      </c>
    </row>
    <row r="14" spans="1:10" s="90" customFormat="1" ht="11.1" customHeight="1">
      <c r="A14" s="426" t="s">
        <v>262</v>
      </c>
      <c r="B14" s="477">
        <v>32</v>
      </c>
      <c r="C14" s="477">
        <v>37.75</v>
      </c>
      <c r="D14" s="110">
        <f t="shared" si="0"/>
        <v>17.96875</v>
      </c>
      <c r="E14" s="477">
        <v>38.25</v>
      </c>
      <c r="F14" s="477">
        <v>39.25</v>
      </c>
      <c r="G14" s="110">
        <f>((F14/E14)-    1)*100</f>
        <v>2.614379084967311</v>
      </c>
      <c r="H14" s="477">
        <v>33.4</v>
      </c>
      <c r="I14" s="477">
        <v>31.62</v>
      </c>
      <c r="J14" s="110">
        <f t="shared" si="1"/>
        <v>-5.329341317365266</v>
      </c>
    </row>
    <row r="15" spans="1:10" s="89" customFormat="1" ht="11.1" customHeight="1">
      <c r="A15" s="435" t="s">
        <v>264</v>
      </c>
      <c r="B15" s="477">
        <v>29</v>
      </c>
      <c r="C15" s="477">
        <v>37</v>
      </c>
      <c r="D15" s="110">
        <f t="shared" si="0"/>
        <v>27.586206896551737</v>
      </c>
      <c r="E15" s="478">
        <v>40</v>
      </c>
      <c r="F15" s="477" t="s">
        <v>292</v>
      </c>
      <c r="G15" s="473" t="s">
        <v>295</v>
      </c>
      <c r="H15" s="477">
        <v>34.5</v>
      </c>
      <c r="I15" s="477">
        <v>33.5</v>
      </c>
      <c r="J15" s="110">
        <f t="shared" si="1"/>
        <v>-2.8985507246376829</v>
      </c>
    </row>
    <row r="16" spans="1:10" s="90" customFormat="1" ht="11.1" customHeight="1">
      <c r="A16" s="401" t="s">
        <v>145</v>
      </c>
      <c r="B16" s="479"/>
      <c r="C16" s="480"/>
      <c r="D16" s="481"/>
      <c r="E16" s="482"/>
      <c r="F16" s="480"/>
      <c r="G16" s="483"/>
      <c r="H16" s="480"/>
      <c r="I16" s="480"/>
      <c r="J16" s="481"/>
    </row>
    <row r="17" spans="1:10" s="90" customFormat="1" ht="11.1" customHeight="1">
      <c r="A17" s="401" t="s">
        <v>66</v>
      </c>
      <c r="B17" s="94"/>
      <c r="C17" s="254"/>
      <c r="D17" s="255"/>
      <c r="E17" s="254"/>
      <c r="F17" s="254"/>
      <c r="G17" s="255"/>
      <c r="H17" s="254"/>
      <c r="I17" s="254"/>
      <c r="J17" s="255"/>
    </row>
    <row r="18" spans="1:10" s="90" customFormat="1" ht="11.1" customHeight="1"/>
    <row r="19" spans="1:10" s="89" customFormat="1" ht="11.1" customHeight="1"/>
    <row r="20" spans="1:10" s="89" customFormat="1" ht="11.1" customHeight="1"/>
    <row r="21" spans="1:10" s="89" customFormat="1" ht="11.1" customHeight="1"/>
    <row r="22" spans="1:10" s="89" customFormat="1" ht="11.1" customHeight="1"/>
    <row r="23" spans="1:10" s="89" customFormat="1" ht="11.1" customHeight="1"/>
    <row r="24" spans="1:10" s="89" customFormat="1" ht="11.1" customHeight="1"/>
    <row r="25" spans="1:10" s="89" customFormat="1" ht="11.1" customHeight="1"/>
    <row r="26" spans="1:10" s="90" customFormat="1" ht="11.1" customHeight="1"/>
    <row r="27" spans="1:10" s="90" customFormat="1" ht="11.1" customHeight="1"/>
    <row r="28" spans="1:10" s="90" customFormat="1" ht="11.1" customHeight="1"/>
    <row r="29" spans="1:10" s="90" customFormat="1" ht="11.1" customHeight="1"/>
    <row r="30" spans="1:10" s="90" customFormat="1" ht="11.1" customHeight="1"/>
    <row r="31" spans="1:10" s="90" customFormat="1" ht="11.1" customHeight="1"/>
    <row r="32" spans="1:10" s="89" customFormat="1" ht="11.1" customHeight="1"/>
    <row r="33" s="89" customFormat="1" ht="11.1" customHeight="1"/>
    <row r="34" s="90" customFormat="1" ht="11.1" customHeight="1"/>
    <row r="35" s="90" customFormat="1" ht="11.1" customHeight="1"/>
    <row r="36" s="90" customFormat="1" ht="11.1" customHeight="1"/>
    <row r="37" s="90" customFormat="1" ht="11.1" customHeight="1"/>
    <row r="38" s="90" customFormat="1" ht="11.1" customHeight="1"/>
    <row r="39" s="90" customFormat="1" ht="11.1" customHeight="1"/>
    <row r="40" s="90" customFormat="1" ht="11.1" customHeight="1"/>
    <row r="41" s="89" customFormat="1" ht="11.1" customHeight="1"/>
    <row r="42" s="90" customFormat="1" ht="11.1" customHeight="1"/>
    <row r="43" s="89" customFormat="1" ht="11.1" customHeight="1"/>
    <row r="44" s="90" customFormat="1" ht="11.1" customHeight="1"/>
    <row r="45" s="90" customFormat="1" ht="11.1" customHeight="1"/>
    <row r="46" s="90" customFormat="1" ht="11.1" customHeight="1"/>
    <row r="47" s="90" customFormat="1" ht="11.1" customHeight="1"/>
    <row r="48" s="90" customFormat="1" ht="11.1" customHeight="1"/>
    <row r="49" s="89" customFormat="1" ht="11.1" customHeight="1"/>
    <row r="50" s="90" customFormat="1" ht="11.1" customHeight="1"/>
    <row r="51" s="90" customFormat="1" ht="11.1" customHeight="1"/>
    <row r="52" s="90" customFormat="1" ht="11.1" customHeight="1"/>
    <row r="53" s="90" customFormat="1" ht="11.1" customHeight="1"/>
    <row r="54" s="90" customFormat="1" ht="11.1" customHeight="1"/>
    <row r="55" s="89" customFormat="1" ht="11.1" customHeight="1"/>
    <row r="56" s="89" customFormat="1" ht="11.1" customHeight="1"/>
    <row r="57" s="90" customFormat="1" ht="11.1" customHeight="1"/>
    <row r="58" s="90" customFormat="1" ht="11.1" customHeight="1"/>
    <row r="59" s="90" customFormat="1" ht="11.1" customHeight="1"/>
    <row r="60" s="90" customFormat="1" ht="11.1" customHeight="1"/>
    <row r="61" s="90" customFormat="1" ht="11.1" customHeight="1"/>
    <row r="62" s="90" customFormat="1" ht="11.1" customHeight="1"/>
    <row r="63" ht="11.1" customHeight="1"/>
    <row r="64" ht="11.1" customHeight="1"/>
    <row r="65" ht="11.1" customHeight="1"/>
    <row r="66" ht="11.1" customHeight="1"/>
    <row r="67" ht="11.1" customHeight="1"/>
    <row r="68" ht="11.1" customHeight="1"/>
    <row r="69" ht="11.1" customHeight="1"/>
    <row r="70" ht="11.1" customHeight="1"/>
    <row r="71" ht="11.1" customHeight="1"/>
    <row r="72" ht="11.1" customHeight="1"/>
    <row r="73" ht="11.1" customHeight="1"/>
    <row r="74" ht="11.1" customHeight="1"/>
    <row r="75" ht="11.1" customHeight="1"/>
    <row r="76" ht="11.1" customHeight="1"/>
    <row r="77" ht="11.1" customHeight="1"/>
    <row r="78" ht="11.1" customHeight="1"/>
    <row r="79" ht="11.1" customHeight="1"/>
  </sheetData>
  <mergeCells count="4">
    <mergeCell ref="A5:A6"/>
    <mergeCell ref="B5:D5"/>
    <mergeCell ref="E5:G5"/>
    <mergeCell ref="H5:J5"/>
  </mergeCells>
  <phoneticPr fontId="19" type="noConversion"/>
  <pageMargins left="0.59055118110236227" right="0.59055118110236227" top="0.59055118110236227" bottom="0.59055118110236227" header="0.59055118110236227" footer="0.59055118110236227"/>
  <pageSetup paperSize="9" orientation="portrait" r:id="rId1"/>
  <legacyDrawingHF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M74"/>
  <sheetViews>
    <sheetView showGridLines="0" zoomScale="120" zoomScaleNormal="120" workbookViewId="0">
      <selection activeCell="O25" sqref="O25"/>
    </sheetView>
  </sheetViews>
  <sheetFormatPr baseColWidth="10" defaultColWidth="10.85546875" defaultRowHeight="12.75"/>
  <cols>
    <col min="1" max="1" width="15.7109375" style="80" customWidth="1"/>
    <col min="2" max="13" width="5.7109375" style="80" customWidth="1"/>
    <col min="14" max="16384" width="10.85546875" style="80"/>
  </cols>
  <sheetData>
    <row r="1" spans="1:13" s="88" customFormat="1" ht="15.95" customHeight="1">
      <c r="A1" s="439" t="s">
        <v>554</v>
      </c>
      <c r="B1" s="419"/>
      <c r="C1" s="419"/>
      <c r="D1" s="420"/>
      <c r="E1" s="419"/>
      <c r="F1" s="419"/>
      <c r="G1" s="420"/>
      <c r="H1" s="419"/>
      <c r="I1" s="419"/>
      <c r="J1" s="420"/>
      <c r="K1" s="419"/>
      <c r="L1" s="419"/>
      <c r="M1" s="420"/>
    </row>
    <row r="2" spans="1:13" s="88" customFormat="1" ht="12" customHeight="1">
      <c r="A2" s="418" t="s">
        <v>440</v>
      </c>
      <c r="B2" s="419"/>
      <c r="C2" s="419"/>
      <c r="D2" s="420"/>
      <c r="E2" s="419"/>
      <c r="F2" s="419"/>
      <c r="G2" s="420"/>
      <c r="H2" s="419"/>
      <c r="I2" s="419"/>
      <c r="J2" s="420"/>
      <c r="K2" s="419"/>
      <c r="L2" s="419"/>
      <c r="M2" s="420"/>
    </row>
    <row r="3" spans="1:13" s="88" customFormat="1" ht="12" customHeight="1">
      <c r="A3" s="418" t="s">
        <v>438</v>
      </c>
      <c r="B3" s="419"/>
      <c r="C3" s="419"/>
      <c r="D3" s="420"/>
      <c r="E3" s="419"/>
      <c r="F3" s="419"/>
      <c r="G3" s="420"/>
      <c r="H3" s="419"/>
      <c r="I3" s="419"/>
      <c r="J3" s="420"/>
      <c r="K3" s="419"/>
      <c r="L3" s="419"/>
      <c r="M3" s="420"/>
    </row>
    <row r="4" spans="1:13" s="90" customFormat="1" ht="3" customHeight="1">
      <c r="A4" s="418"/>
      <c r="B4" s="441"/>
      <c r="C4" s="441"/>
      <c r="D4" s="466"/>
      <c r="E4" s="441"/>
      <c r="F4" s="441"/>
      <c r="G4" s="466"/>
      <c r="H4" s="441"/>
      <c r="I4" s="441"/>
      <c r="J4" s="466"/>
      <c r="K4" s="441"/>
      <c r="L4" s="441"/>
      <c r="M4" s="466"/>
    </row>
    <row r="5" spans="1:13" s="90" customFormat="1" ht="15" customHeight="1">
      <c r="A5" s="623" t="s">
        <v>276</v>
      </c>
      <c r="B5" s="625" t="s">
        <v>279</v>
      </c>
      <c r="C5" s="626"/>
      <c r="D5" s="627"/>
      <c r="E5" s="625" t="s">
        <v>278</v>
      </c>
      <c r="F5" s="626"/>
      <c r="G5" s="627"/>
      <c r="H5" s="625" t="s">
        <v>277</v>
      </c>
      <c r="I5" s="626"/>
      <c r="J5" s="627"/>
      <c r="K5" s="625" t="s">
        <v>238</v>
      </c>
      <c r="L5" s="626"/>
      <c r="M5" s="627"/>
    </row>
    <row r="6" spans="1:13" s="90" customFormat="1" ht="15" customHeight="1">
      <c r="A6" s="624"/>
      <c r="B6" s="423">
        <v>2019</v>
      </c>
      <c r="C6" s="423">
        <v>2020</v>
      </c>
      <c r="D6" s="423" t="s">
        <v>309</v>
      </c>
      <c r="E6" s="423">
        <v>2019</v>
      </c>
      <c r="F6" s="423">
        <v>2020</v>
      </c>
      <c r="G6" s="423" t="s">
        <v>309</v>
      </c>
      <c r="H6" s="423">
        <v>2019</v>
      </c>
      <c r="I6" s="423">
        <v>2020</v>
      </c>
      <c r="J6" s="423" t="s">
        <v>309</v>
      </c>
      <c r="K6" s="423">
        <v>2019</v>
      </c>
      <c r="L6" s="423">
        <v>2020</v>
      </c>
      <c r="M6" s="423" t="s">
        <v>309</v>
      </c>
    </row>
    <row r="7" spans="1:13" s="90" customFormat="1" ht="3" customHeight="1">
      <c r="A7" s="342"/>
      <c r="B7" s="359"/>
      <c r="C7" s="359"/>
      <c r="D7" s="93"/>
      <c r="E7" s="359"/>
      <c r="F7" s="359"/>
      <c r="G7" s="93"/>
      <c r="H7" s="359"/>
      <c r="I7" s="359"/>
      <c r="J7" s="93"/>
      <c r="K7" s="359"/>
      <c r="L7" s="359"/>
      <c r="M7" s="93"/>
    </row>
    <row r="8" spans="1:13" s="90" customFormat="1" ht="12" customHeight="1">
      <c r="A8" s="475" t="s">
        <v>251</v>
      </c>
      <c r="B8" s="469">
        <f>AVERAGE(B9:B14)</f>
        <v>14.393333333333334</v>
      </c>
      <c r="C8" s="469">
        <f>AVERAGE(C9:C14)</f>
        <v>13.49</v>
      </c>
      <c r="D8" s="381">
        <f t="shared" ref="D8:D22" si="0">((C8/B8)-    1)*100</f>
        <v>-6.276053728578046</v>
      </c>
      <c r="E8" s="469">
        <f>AVERAGE(E9:E14)</f>
        <v>14.219999999999999</v>
      </c>
      <c r="F8" s="469">
        <f>AVERAGE(F9:F14)</f>
        <v>13.35</v>
      </c>
      <c r="G8" s="381">
        <f t="shared" ref="G8:G15" si="1">((F8/E8)-    1)*100</f>
        <v>-6.1181434599156042</v>
      </c>
      <c r="H8" s="469">
        <f>AVERAGE(H9:H14)</f>
        <v>23.875</v>
      </c>
      <c r="I8" s="469">
        <f>AVERAGE(I9:I14)</f>
        <v>26.7</v>
      </c>
      <c r="J8" s="381">
        <f>((I8/H8)-    1)*100</f>
        <v>11.832460732984295</v>
      </c>
      <c r="K8" s="469">
        <f>AVERAGE(K9:K14)</f>
        <v>17.877777777777776</v>
      </c>
      <c r="L8" s="469">
        <f>AVERAGE(L9:L14)</f>
        <v>17.588333333333335</v>
      </c>
      <c r="M8" s="381">
        <f t="shared" ref="M8:M16" si="2">((L8/K8)-    1)*100</f>
        <v>-1.6190180236171359</v>
      </c>
    </row>
    <row r="9" spans="1:13" s="90" customFormat="1" ht="12" customHeight="1">
      <c r="A9" s="426" t="s">
        <v>57</v>
      </c>
      <c r="B9" s="477">
        <v>10</v>
      </c>
      <c r="C9" s="477">
        <v>9.67</v>
      </c>
      <c r="D9" s="384">
        <f t="shared" si="0"/>
        <v>-3.3000000000000029</v>
      </c>
      <c r="E9" s="477">
        <v>10.666666666666666</v>
      </c>
      <c r="F9" s="477">
        <v>10</v>
      </c>
      <c r="G9" s="384">
        <f t="shared" si="1"/>
        <v>-6.25</v>
      </c>
      <c r="H9" s="477">
        <v>27.5</v>
      </c>
      <c r="I9" s="477">
        <v>27.5</v>
      </c>
      <c r="J9" s="384">
        <f>((I9/H9)-    1)*100</f>
        <v>0</v>
      </c>
      <c r="K9" s="477">
        <v>15</v>
      </c>
      <c r="L9" s="477">
        <v>14.33</v>
      </c>
      <c r="M9" s="384">
        <f t="shared" si="2"/>
        <v>-4.4666666666666632</v>
      </c>
    </row>
    <row r="10" spans="1:13" s="90" customFormat="1" ht="12" customHeight="1">
      <c r="A10" s="426" t="s">
        <v>252</v>
      </c>
      <c r="B10" s="477">
        <v>12</v>
      </c>
      <c r="C10" s="477">
        <v>12</v>
      </c>
      <c r="D10" s="384">
        <f t="shared" si="0"/>
        <v>0</v>
      </c>
      <c r="E10" s="477">
        <v>12</v>
      </c>
      <c r="F10" s="477">
        <v>12</v>
      </c>
      <c r="G10" s="384">
        <f t="shared" si="1"/>
        <v>0</v>
      </c>
      <c r="H10" s="477">
        <v>13</v>
      </c>
      <c r="I10" s="477">
        <v>13</v>
      </c>
      <c r="J10" s="384">
        <f>((I10/H10)-    1)*100</f>
        <v>0</v>
      </c>
      <c r="K10" s="477">
        <v>25</v>
      </c>
      <c r="L10" s="477">
        <v>25</v>
      </c>
      <c r="M10" s="384">
        <f t="shared" si="2"/>
        <v>0</v>
      </c>
    </row>
    <row r="11" spans="1:13" s="89" customFormat="1" ht="12" customHeight="1">
      <c r="A11" s="426" t="s">
        <v>253</v>
      </c>
      <c r="B11" s="477">
        <v>25.466666666666669</v>
      </c>
      <c r="C11" s="477">
        <v>24.77</v>
      </c>
      <c r="D11" s="384">
        <f t="shared" si="0"/>
        <v>-2.7356020942408521</v>
      </c>
      <c r="E11" s="477">
        <v>24.933333333333334</v>
      </c>
      <c r="F11" s="477">
        <v>24.6</v>
      </c>
      <c r="G11" s="384">
        <f t="shared" si="1"/>
        <v>-1.3368983957219194</v>
      </c>
      <c r="H11" s="477" t="s">
        <v>292</v>
      </c>
      <c r="I11" s="477" t="s">
        <v>291</v>
      </c>
      <c r="J11" s="384" t="s">
        <v>295</v>
      </c>
      <c r="K11" s="477">
        <v>25.266666666666666</v>
      </c>
      <c r="L11" s="477">
        <v>25.2</v>
      </c>
      <c r="M11" s="384">
        <f t="shared" si="2"/>
        <v>-0.26385224274406704</v>
      </c>
    </row>
    <row r="12" spans="1:13" s="90" customFormat="1" ht="12" customHeight="1">
      <c r="A12" s="426" t="s">
        <v>254</v>
      </c>
      <c r="B12" s="477">
        <v>13.5</v>
      </c>
      <c r="C12" s="477">
        <v>13.5</v>
      </c>
      <c r="D12" s="384">
        <f t="shared" si="0"/>
        <v>0</v>
      </c>
      <c r="E12" s="477">
        <v>13.5</v>
      </c>
      <c r="F12" s="477">
        <v>13.5</v>
      </c>
      <c r="G12" s="384">
        <f t="shared" si="1"/>
        <v>0</v>
      </c>
      <c r="H12" s="477">
        <v>28</v>
      </c>
      <c r="I12" s="477">
        <v>28</v>
      </c>
      <c r="J12" s="384">
        <f t="shared" ref="J12:J19" si="3">((I12/H12)-    1)*100</f>
        <v>0</v>
      </c>
      <c r="K12" s="477">
        <v>15</v>
      </c>
      <c r="L12" s="477">
        <v>15</v>
      </c>
      <c r="M12" s="384">
        <f t="shared" si="2"/>
        <v>0</v>
      </c>
    </row>
    <row r="13" spans="1:13" s="89" customFormat="1" ht="12" customHeight="1">
      <c r="A13" s="426" t="s">
        <v>255</v>
      </c>
      <c r="B13" s="477">
        <v>11</v>
      </c>
      <c r="C13" s="477">
        <v>11</v>
      </c>
      <c r="D13" s="384">
        <f t="shared" si="0"/>
        <v>0</v>
      </c>
      <c r="E13" s="477">
        <v>10</v>
      </c>
      <c r="F13" s="477">
        <v>10</v>
      </c>
      <c r="G13" s="384">
        <f t="shared" si="1"/>
        <v>0</v>
      </c>
      <c r="H13" s="477">
        <v>27</v>
      </c>
      <c r="I13" s="477">
        <v>27</v>
      </c>
      <c r="J13" s="384">
        <f t="shared" si="3"/>
        <v>0</v>
      </c>
      <c r="K13" s="477">
        <v>14</v>
      </c>
      <c r="L13" s="477">
        <v>14</v>
      </c>
      <c r="M13" s="384">
        <f t="shared" si="2"/>
        <v>0</v>
      </c>
    </row>
    <row r="14" spans="1:13" s="90" customFormat="1" ht="12" customHeight="1">
      <c r="A14" s="426" t="s">
        <v>257</v>
      </c>
      <c r="B14" s="477" t="s">
        <v>291</v>
      </c>
      <c r="C14" s="477">
        <v>10</v>
      </c>
      <c r="D14" s="384" t="s">
        <v>295</v>
      </c>
      <c r="E14" s="477" t="s">
        <v>291</v>
      </c>
      <c r="F14" s="477">
        <v>10</v>
      </c>
      <c r="G14" s="384" t="s">
        <v>295</v>
      </c>
      <c r="H14" s="477" t="s">
        <v>291</v>
      </c>
      <c r="I14" s="477">
        <v>38</v>
      </c>
      <c r="J14" s="384" t="s">
        <v>295</v>
      </c>
      <c r="K14" s="477">
        <v>13</v>
      </c>
      <c r="L14" s="477">
        <v>12</v>
      </c>
      <c r="M14" s="384">
        <f t="shared" si="2"/>
        <v>-7.6923076923076872</v>
      </c>
    </row>
    <row r="15" spans="1:13" s="90" customFormat="1" ht="12" customHeight="1">
      <c r="A15" s="475" t="s">
        <v>258</v>
      </c>
      <c r="B15" s="469">
        <f>AVERAGE(B16:B22)</f>
        <v>25.238571428571429</v>
      </c>
      <c r="C15" s="469">
        <f>AVERAGE(C16:C22)</f>
        <v>26.661428571428569</v>
      </c>
      <c r="D15" s="381">
        <f t="shared" si="0"/>
        <v>5.6376294786890657</v>
      </c>
      <c r="E15" s="469">
        <f>AVERAGE(E16:E22)</f>
        <v>22.528333333333336</v>
      </c>
      <c r="F15" s="469">
        <f>AVERAGE(F16:F22)</f>
        <v>21.8</v>
      </c>
      <c r="G15" s="381">
        <f t="shared" si="1"/>
        <v>-3.2329658947991446</v>
      </c>
      <c r="H15" s="469">
        <f>AVERAGE(H16:H22)</f>
        <v>32.774000000000001</v>
      </c>
      <c r="I15" s="469">
        <f>AVERAGE(I16:I22)</f>
        <v>33.480000000000004</v>
      </c>
      <c r="J15" s="381">
        <f t="shared" si="3"/>
        <v>2.1541465796057979</v>
      </c>
      <c r="K15" s="469">
        <f>AVERAGE(K16:K22)</f>
        <v>23.1</v>
      </c>
      <c r="L15" s="469">
        <f>AVERAGE(L16:L22)</f>
        <v>24.324999999999999</v>
      </c>
      <c r="M15" s="381">
        <f t="shared" si="2"/>
        <v>5.3030303030302983</v>
      </c>
    </row>
    <row r="16" spans="1:13" s="90" customFormat="1" ht="12" customHeight="1">
      <c r="A16" s="426" t="s">
        <v>259</v>
      </c>
      <c r="B16" s="477">
        <v>25</v>
      </c>
      <c r="C16" s="477">
        <v>35</v>
      </c>
      <c r="D16" s="384">
        <f t="shared" si="0"/>
        <v>39.999999999999993</v>
      </c>
      <c r="E16" s="477">
        <v>25</v>
      </c>
      <c r="F16" s="477">
        <v>25</v>
      </c>
      <c r="G16" s="384">
        <f>((F16/E16)-    1)*100</f>
        <v>0</v>
      </c>
      <c r="H16" s="484">
        <v>35</v>
      </c>
      <c r="I16" s="484">
        <v>30</v>
      </c>
      <c r="J16" s="384">
        <f t="shared" si="3"/>
        <v>-14.28571428571429</v>
      </c>
      <c r="K16" s="484">
        <v>21</v>
      </c>
      <c r="L16" s="484">
        <v>18.670000000000002</v>
      </c>
      <c r="M16" s="384">
        <f t="shared" si="2"/>
        <v>-11.095238095238091</v>
      </c>
    </row>
    <row r="17" spans="1:13" s="90" customFormat="1" ht="12" customHeight="1">
      <c r="A17" s="426" t="s">
        <v>260</v>
      </c>
      <c r="B17" s="477">
        <v>28.67</v>
      </c>
      <c r="C17" s="477">
        <v>26</v>
      </c>
      <c r="D17" s="384">
        <f t="shared" si="0"/>
        <v>-9.3128705964422807</v>
      </c>
      <c r="E17" s="477">
        <v>20.67</v>
      </c>
      <c r="F17" s="477" t="s">
        <v>291</v>
      </c>
      <c r="G17" s="384" t="s">
        <v>295</v>
      </c>
      <c r="H17" s="477">
        <v>31</v>
      </c>
      <c r="I17" s="477" t="s">
        <v>291</v>
      </c>
      <c r="J17" s="384" t="s">
        <v>295</v>
      </c>
      <c r="K17" s="477" t="s">
        <v>292</v>
      </c>
      <c r="L17" s="477" t="s">
        <v>291</v>
      </c>
      <c r="M17" s="384" t="s">
        <v>295</v>
      </c>
    </row>
    <row r="18" spans="1:13" s="90" customFormat="1" ht="12" customHeight="1">
      <c r="A18" s="426" t="s">
        <v>261</v>
      </c>
      <c r="B18" s="477">
        <v>20.5</v>
      </c>
      <c r="C18" s="477">
        <v>20.5</v>
      </c>
      <c r="D18" s="384">
        <f t="shared" si="0"/>
        <v>0</v>
      </c>
      <c r="E18" s="477">
        <v>21</v>
      </c>
      <c r="F18" s="477">
        <v>15.25</v>
      </c>
      <c r="G18" s="384">
        <f>((F18/E18)-    1)*100</f>
        <v>-27.380952380952383</v>
      </c>
      <c r="H18" s="477">
        <v>32.5</v>
      </c>
      <c r="I18" s="477">
        <v>32.5</v>
      </c>
      <c r="J18" s="384">
        <f t="shared" si="3"/>
        <v>0</v>
      </c>
      <c r="K18" s="477" t="s">
        <v>292</v>
      </c>
      <c r="L18" s="477" t="s">
        <v>291</v>
      </c>
      <c r="M18" s="384" t="s">
        <v>295</v>
      </c>
    </row>
    <row r="19" spans="1:13" s="89" customFormat="1" ht="12" customHeight="1">
      <c r="A19" s="426" t="s">
        <v>262</v>
      </c>
      <c r="B19" s="477">
        <v>25</v>
      </c>
      <c r="C19" s="477">
        <v>27.63</v>
      </c>
      <c r="D19" s="384">
        <f t="shared" si="0"/>
        <v>10.519999999999996</v>
      </c>
      <c r="E19" s="477">
        <v>23.5</v>
      </c>
      <c r="F19" s="477">
        <v>19.75</v>
      </c>
      <c r="G19" s="384">
        <f>((F19/E19)-    1)*100</f>
        <v>-15.957446808510634</v>
      </c>
      <c r="H19" s="477">
        <v>30.37</v>
      </c>
      <c r="I19" s="477">
        <v>36.42</v>
      </c>
      <c r="J19" s="384">
        <f t="shared" si="3"/>
        <v>19.920974646032263</v>
      </c>
      <c r="K19" s="477">
        <v>21.5</v>
      </c>
      <c r="L19" s="477">
        <v>28.13</v>
      </c>
      <c r="M19" s="384">
        <f>((L19/K19)-    1)*100</f>
        <v>30.837209302325586</v>
      </c>
    </row>
    <row r="20" spans="1:13" s="90" customFormat="1" ht="12" customHeight="1">
      <c r="A20" s="426" t="s">
        <v>263</v>
      </c>
      <c r="B20" s="477">
        <v>28</v>
      </c>
      <c r="C20" s="477">
        <v>25</v>
      </c>
      <c r="D20" s="384">
        <f t="shared" si="0"/>
        <v>-10.71428571428571</v>
      </c>
      <c r="E20" s="477" t="s">
        <v>292</v>
      </c>
      <c r="F20" s="477" t="s">
        <v>291</v>
      </c>
      <c r="G20" s="384" t="s">
        <v>295</v>
      </c>
      <c r="H20" s="477">
        <v>35</v>
      </c>
      <c r="I20" s="477">
        <v>35</v>
      </c>
      <c r="J20" s="384">
        <f>((I20/H20)-    1)*100</f>
        <v>0</v>
      </c>
      <c r="K20" s="477">
        <v>25</v>
      </c>
      <c r="L20" s="477" t="s">
        <v>291</v>
      </c>
      <c r="M20" s="384" t="s">
        <v>295</v>
      </c>
    </row>
    <row r="21" spans="1:13" s="90" customFormat="1" ht="12" customHeight="1">
      <c r="A21" s="426" t="s">
        <v>264</v>
      </c>
      <c r="B21" s="477">
        <v>27.5</v>
      </c>
      <c r="C21" s="477">
        <v>27.5</v>
      </c>
      <c r="D21" s="384">
        <f t="shared" si="0"/>
        <v>0</v>
      </c>
      <c r="E21" s="477">
        <v>25</v>
      </c>
      <c r="F21" s="477">
        <v>24</v>
      </c>
      <c r="G21" s="384">
        <f>((F21/E21)-    1)*100</f>
        <v>-4.0000000000000036</v>
      </c>
      <c r="H21" s="477" t="s">
        <v>292</v>
      </c>
      <c r="I21" s="477" t="s">
        <v>291</v>
      </c>
      <c r="J21" s="384" t="s">
        <v>295</v>
      </c>
      <c r="K21" s="477">
        <v>23</v>
      </c>
      <c r="L21" s="477">
        <v>28</v>
      </c>
      <c r="M21" s="384">
        <f>((L21/K21)-    1)*100</f>
        <v>21.739130434782616</v>
      </c>
    </row>
    <row r="22" spans="1:13" s="90" customFormat="1" ht="12" customHeight="1">
      <c r="A22" s="426" t="s">
        <v>99</v>
      </c>
      <c r="B22" s="477">
        <v>22</v>
      </c>
      <c r="C22" s="477">
        <v>25</v>
      </c>
      <c r="D22" s="384">
        <f t="shared" si="0"/>
        <v>13.636363636363647</v>
      </c>
      <c r="E22" s="477">
        <v>20</v>
      </c>
      <c r="F22" s="477">
        <v>25</v>
      </c>
      <c r="G22" s="384">
        <f>((F22/E22)-    1)*100</f>
        <v>25</v>
      </c>
      <c r="H22" s="477" t="s">
        <v>292</v>
      </c>
      <c r="I22" s="477" t="s">
        <v>291</v>
      </c>
      <c r="J22" s="384" t="s">
        <v>295</v>
      </c>
      <c r="K22" s="477">
        <v>25</v>
      </c>
      <c r="L22" s="477">
        <v>22.5</v>
      </c>
      <c r="M22" s="384">
        <f>((L22/K22)-    1)*100</f>
        <v>-9.9999999999999982</v>
      </c>
    </row>
    <row r="23" spans="1:13" s="89" customFormat="1" ht="12" customHeight="1">
      <c r="A23" s="475" t="s">
        <v>211</v>
      </c>
      <c r="B23" s="485">
        <f>AVERAGE(B24:B27)</f>
        <v>16.125</v>
      </c>
      <c r="C23" s="485">
        <f>AVERAGE(C24:C27)</f>
        <v>15</v>
      </c>
      <c r="D23" s="381">
        <f>((C23/B23)-    1)*100</f>
        <v>-6.9767441860465134</v>
      </c>
      <c r="E23" s="485">
        <f>AVERAGE(E24:E27)</f>
        <v>16.55</v>
      </c>
      <c r="F23" s="485">
        <f>AVERAGE(F24:F27)</f>
        <v>14.5</v>
      </c>
      <c r="G23" s="381">
        <f>((F23/E23)-    1)*100</f>
        <v>-12.386706948640491</v>
      </c>
      <c r="H23" s="485">
        <f>AVERAGE(H24:H27)</f>
        <v>25</v>
      </c>
      <c r="I23" s="485">
        <f>AVERAGE(I24:I27)</f>
        <v>29.25</v>
      </c>
      <c r="J23" s="381">
        <f>((I23/H23)-    1)*100</f>
        <v>16.999999999999993</v>
      </c>
      <c r="K23" s="485">
        <f>AVERAGE(K24:K27)</f>
        <v>18.166666666666668</v>
      </c>
      <c r="L23" s="485">
        <f>AVERAGE(L24:L27)</f>
        <v>20.25</v>
      </c>
      <c r="M23" s="381">
        <f>((L23/K23)-    1)*100</f>
        <v>11.467889908256868</v>
      </c>
    </row>
    <row r="24" spans="1:13" s="89" customFormat="1" ht="12" customHeight="1">
      <c r="A24" s="486" t="s">
        <v>212</v>
      </c>
      <c r="B24" s="434">
        <v>19</v>
      </c>
      <c r="C24" s="434">
        <v>17.5</v>
      </c>
      <c r="D24" s="384">
        <f>((C24-    B24)/B24)*100</f>
        <v>-7.8947368421052628</v>
      </c>
      <c r="E24" s="434">
        <v>24.5</v>
      </c>
      <c r="F24" s="434">
        <v>17.5</v>
      </c>
      <c r="G24" s="384">
        <f>((F24-    E24)/E24)*100</f>
        <v>-28.571428571428569</v>
      </c>
      <c r="H24" s="434" t="s">
        <v>291</v>
      </c>
      <c r="I24" s="434" t="s">
        <v>291</v>
      </c>
      <c r="J24" s="487" t="s">
        <v>295</v>
      </c>
      <c r="K24" s="434">
        <v>15</v>
      </c>
      <c r="L24" s="434" t="s">
        <v>291</v>
      </c>
      <c r="M24" s="384" t="s">
        <v>295</v>
      </c>
    </row>
    <row r="25" spans="1:13" s="90" customFormat="1" ht="12" customHeight="1">
      <c r="A25" s="486" t="s">
        <v>213</v>
      </c>
      <c r="B25" s="482">
        <v>15</v>
      </c>
      <c r="C25" s="482">
        <v>15</v>
      </c>
      <c r="D25" s="384">
        <f>((C25-    B25)/B25)*100</f>
        <v>0</v>
      </c>
      <c r="E25" s="482">
        <v>15</v>
      </c>
      <c r="F25" s="482">
        <v>15</v>
      </c>
      <c r="G25" s="384">
        <f>((F25-    E25)/E25)*100</f>
        <v>0</v>
      </c>
      <c r="H25" s="434" t="s">
        <v>291</v>
      </c>
      <c r="I25" s="434" t="s">
        <v>291</v>
      </c>
      <c r="J25" s="487" t="s">
        <v>295</v>
      </c>
      <c r="K25" s="482">
        <v>15</v>
      </c>
      <c r="L25" s="482">
        <v>15</v>
      </c>
      <c r="M25" s="384">
        <f>((L25-    K25)/K25)*100</f>
        <v>0</v>
      </c>
    </row>
    <row r="26" spans="1:13" s="90" customFormat="1" ht="12" customHeight="1">
      <c r="A26" s="486" t="s">
        <v>190</v>
      </c>
      <c r="B26" s="482">
        <v>15</v>
      </c>
      <c r="C26" s="482">
        <v>13.5</v>
      </c>
      <c r="D26" s="384">
        <f>((C26-    B26)/B26)*100</f>
        <v>-10</v>
      </c>
      <c r="E26" s="482">
        <v>14.7</v>
      </c>
      <c r="F26" s="482">
        <v>13.5</v>
      </c>
      <c r="G26" s="384">
        <f>((F26-    E26)/E26)*100</f>
        <v>-8.1632653061224438</v>
      </c>
      <c r="H26" s="477" t="s">
        <v>291</v>
      </c>
      <c r="I26" s="434">
        <v>30.5</v>
      </c>
      <c r="J26" s="487" t="s">
        <v>295</v>
      </c>
      <c r="K26" s="488" t="s">
        <v>291</v>
      </c>
      <c r="L26" s="488" t="s">
        <v>291</v>
      </c>
      <c r="M26" s="384" t="s">
        <v>295</v>
      </c>
    </row>
    <row r="27" spans="1:13" s="90" customFormat="1" ht="12" customHeight="1">
      <c r="A27" s="486" t="s">
        <v>313</v>
      </c>
      <c r="B27" s="482">
        <v>15.5</v>
      </c>
      <c r="C27" s="482">
        <v>14</v>
      </c>
      <c r="D27" s="384">
        <f>((C27-    B27)/B27)*100</f>
        <v>-9.67741935483871</v>
      </c>
      <c r="E27" s="482">
        <v>12</v>
      </c>
      <c r="F27" s="482">
        <v>12</v>
      </c>
      <c r="G27" s="384">
        <f>((F27-    E27)/E27)*100</f>
        <v>0</v>
      </c>
      <c r="H27" s="482">
        <v>25</v>
      </c>
      <c r="I27" s="482">
        <v>28</v>
      </c>
      <c r="J27" s="384">
        <f>((I27-    H27)/H27)*100</f>
        <v>12</v>
      </c>
      <c r="K27" s="482">
        <v>24.5</v>
      </c>
      <c r="L27" s="482">
        <v>25.5</v>
      </c>
      <c r="M27" s="384">
        <f>((L27-    K27)/K27)*100</f>
        <v>4.0816326530612246</v>
      </c>
    </row>
    <row r="28" spans="1:13" s="90" customFormat="1" ht="12" customHeight="1">
      <c r="A28" s="475" t="s">
        <v>206</v>
      </c>
      <c r="B28" s="485" t="s">
        <v>295</v>
      </c>
      <c r="C28" s="381" t="s">
        <v>295</v>
      </c>
      <c r="D28" s="381" t="s">
        <v>295</v>
      </c>
      <c r="E28" s="485">
        <f>AVERAGE(E30:E30)</f>
        <v>14</v>
      </c>
      <c r="F28" s="381" t="s">
        <v>295</v>
      </c>
      <c r="G28" s="381" t="s">
        <v>295</v>
      </c>
      <c r="H28" s="485">
        <f>AVERAGE(H30:H30)</f>
        <v>31</v>
      </c>
      <c r="I28" s="485">
        <f>AVERAGE(I29:I30)</f>
        <v>22.75</v>
      </c>
      <c r="J28" s="489">
        <f>((I28/H28)-    1)*100</f>
        <v>-26.612903225806448</v>
      </c>
      <c r="K28" s="485">
        <f>AVERAGE(K30:K30)</f>
        <v>14.67</v>
      </c>
      <c r="L28" s="485">
        <f>AVERAGE(L29:L30)</f>
        <v>15.835000000000001</v>
      </c>
      <c r="M28" s="381">
        <f>((L28/K28)-    1)*100</f>
        <v>7.9413769597818762</v>
      </c>
    </row>
    <row r="29" spans="1:13" s="90" customFormat="1" ht="12" customHeight="1">
      <c r="A29" s="486" t="s">
        <v>207</v>
      </c>
      <c r="B29" s="434" t="s">
        <v>291</v>
      </c>
      <c r="C29" s="434" t="s">
        <v>291</v>
      </c>
      <c r="D29" s="384" t="s">
        <v>295</v>
      </c>
      <c r="E29" s="434" t="s">
        <v>291</v>
      </c>
      <c r="F29" s="434" t="s">
        <v>291</v>
      </c>
      <c r="G29" s="384" t="s">
        <v>295</v>
      </c>
      <c r="H29" s="485" t="s">
        <v>291</v>
      </c>
      <c r="I29" s="434">
        <v>15.5</v>
      </c>
      <c r="J29" s="490" t="s">
        <v>295</v>
      </c>
      <c r="K29" s="434" t="s">
        <v>291</v>
      </c>
      <c r="L29" s="434">
        <v>17</v>
      </c>
      <c r="M29" s="381" t="s">
        <v>295</v>
      </c>
    </row>
    <row r="30" spans="1:13" s="89" customFormat="1" ht="12" customHeight="1">
      <c r="A30" s="486" t="s">
        <v>130</v>
      </c>
      <c r="B30" s="434" t="s">
        <v>291</v>
      </c>
      <c r="C30" s="434" t="s">
        <v>291</v>
      </c>
      <c r="D30" s="384" t="s">
        <v>295</v>
      </c>
      <c r="E30" s="434">
        <v>14</v>
      </c>
      <c r="F30" s="434" t="s">
        <v>291</v>
      </c>
      <c r="G30" s="384" t="s">
        <v>295</v>
      </c>
      <c r="H30" s="482">
        <v>31</v>
      </c>
      <c r="I30" s="482">
        <v>30</v>
      </c>
      <c r="J30" s="384">
        <f>((I30-    H30)/H30)*100</f>
        <v>-3.225806451612903</v>
      </c>
      <c r="K30" s="482">
        <v>14.67</v>
      </c>
      <c r="L30" s="482">
        <v>14.67</v>
      </c>
      <c r="M30" s="384">
        <f>((L30-    K30)/K30)*100</f>
        <v>0</v>
      </c>
    </row>
    <row r="31" spans="1:13" s="89" customFormat="1" ht="12" customHeight="1">
      <c r="A31" s="475" t="s">
        <v>210</v>
      </c>
      <c r="B31" s="485">
        <f>AVERAGE(B32:B32)</f>
        <v>27</v>
      </c>
      <c r="C31" s="485">
        <f>AVERAGE(C32:C32)</f>
        <v>27</v>
      </c>
      <c r="D31" s="384">
        <f>((C31/B31)-    1)*100</f>
        <v>0</v>
      </c>
      <c r="E31" s="485">
        <f>AVERAGE(E32:E32)</f>
        <v>24</v>
      </c>
      <c r="F31" s="485">
        <f>AVERAGE(F32:F32)</f>
        <v>24</v>
      </c>
      <c r="G31" s="384">
        <f>((F31/E31)-    1)*100</f>
        <v>0</v>
      </c>
      <c r="H31" s="485" t="s">
        <v>295</v>
      </c>
      <c r="I31" s="485" t="s">
        <v>295</v>
      </c>
      <c r="J31" s="489" t="s">
        <v>295</v>
      </c>
      <c r="K31" s="485">
        <f>AVERAGE(K32:K32)</f>
        <v>30</v>
      </c>
      <c r="L31" s="485">
        <f>AVERAGE(L32:L32)</f>
        <v>30</v>
      </c>
      <c r="M31" s="384">
        <f>((L31/K31)-    1)*100</f>
        <v>0</v>
      </c>
    </row>
    <row r="32" spans="1:13" s="90" customFormat="1" ht="12" customHeight="1">
      <c r="A32" s="491" t="s">
        <v>402</v>
      </c>
      <c r="B32" s="492">
        <v>27</v>
      </c>
      <c r="C32" s="492">
        <v>27</v>
      </c>
      <c r="D32" s="391">
        <f>((C32-    B32)/B32)*100</f>
        <v>0</v>
      </c>
      <c r="E32" s="492">
        <v>24</v>
      </c>
      <c r="F32" s="492">
        <v>24</v>
      </c>
      <c r="G32" s="391">
        <f>((F32-    E32)/E32)*100</f>
        <v>0</v>
      </c>
      <c r="H32" s="472" t="s">
        <v>291</v>
      </c>
      <c r="I32" s="472" t="s">
        <v>291</v>
      </c>
      <c r="J32" s="493" t="s">
        <v>295</v>
      </c>
      <c r="K32" s="492">
        <v>30</v>
      </c>
      <c r="L32" s="492">
        <v>30</v>
      </c>
      <c r="M32" s="391">
        <f>((L32-    K32)/K32)*100</f>
        <v>0</v>
      </c>
    </row>
    <row r="33" spans="1:13" s="89" customFormat="1" ht="12" customHeight="1">
      <c r="A33" s="401" t="s">
        <v>145</v>
      </c>
      <c r="B33" s="494"/>
      <c r="C33" s="495"/>
      <c r="D33" s="465"/>
      <c r="E33" s="494"/>
      <c r="F33" s="494"/>
      <c r="G33" s="465"/>
      <c r="H33" s="96"/>
      <c r="I33" s="96"/>
      <c r="J33" s="96"/>
      <c r="K33" s="495"/>
      <c r="L33" s="495"/>
      <c r="M33" s="465"/>
    </row>
    <row r="34" spans="1:13" s="89" customFormat="1" ht="12" customHeight="1">
      <c r="A34" s="401" t="s">
        <v>66</v>
      </c>
      <c r="B34" s="494"/>
      <c r="C34" s="495"/>
      <c r="D34" s="465"/>
      <c r="E34" s="494"/>
      <c r="F34" s="494"/>
      <c r="G34" s="465"/>
      <c r="H34" s="96"/>
      <c r="I34" s="96"/>
      <c r="J34" s="96"/>
      <c r="K34" s="495"/>
      <c r="L34" s="495"/>
      <c r="M34" s="465"/>
    </row>
    <row r="35" spans="1:13" s="90" customFormat="1" ht="12" customHeight="1"/>
    <row r="36" spans="1:13" s="90" customFormat="1" ht="12" customHeight="1"/>
    <row r="37" spans="1:13" s="90" customFormat="1" ht="12" customHeight="1"/>
    <row r="38" spans="1:13" s="89" customFormat="1" ht="12" customHeight="1"/>
    <row r="39" spans="1:13" s="90" customFormat="1" ht="12" customHeight="1"/>
    <row r="40" spans="1:13" s="90" customFormat="1" ht="12" customHeight="1"/>
    <row r="41" spans="1:13" s="90" customFormat="1" ht="12" customHeight="1"/>
    <row r="42" spans="1:13" s="89" customFormat="1" ht="12" customHeight="1"/>
    <row r="43" spans="1:13" s="89" customFormat="1" ht="12" customHeight="1"/>
    <row r="44" spans="1:13" s="90" customFormat="1" ht="12" customHeight="1"/>
    <row r="45" spans="1:13" s="90" customFormat="1" ht="12" customHeight="1"/>
    <row r="46" spans="1:13" s="89" customFormat="1" ht="12" customHeight="1"/>
    <row r="47" spans="1:13" s="90" customFormat="1" ht="12" customHeight="1"/>
    <row r="48" spans="1:13" s="90" customFormat="1" ht="12" customHeight="1"/>
    <row r="49" s="257" customFormat="1" ht="12" customHeight="1"/>
    <row r="50" s="89" customFormat="1" ht="12" customHeight="1"/>
    <row r="51" s="90" customFormat="1" ht="12" customHeight="1"/>
    <row r="52" s="90" customFormat="1" ht="12" customHeight="1"/>
    <row r="53" s="90" customFormat="1" ht="12" customHeight="1"/>
    <row r="54" s="89" customFormat="1" ht="12" customHeight="1"/>
    <row r="55" s="89" customFormat="1" ht="12" customHeight="1"/>
    <row r="56" s="89" customFormat="1" ht="9.9499999999999993" customHeight="1"/>
    <row r="57" s="89" customFormat="1" ht="9.9499999999999993" customHeight="1"/>
    <row r="58" s="90" customFormat="1" ht="9.9499999999999993" customHeight="1"/>
    <row r="59" s="90" customFormat="1" ht="9.9499999999999993" customHeight="1"/>
    <row r="60" s="90" customFormat="1" ht="9.9499999999999993" customHeight="1"/>
    <row r="61" s="90" customFormat="1" ht="9.9499999999999993" customHeight="1"/>
    <row r="62" s="89" customFormat="1" ht="9.9499999999999993" customHeight="1"/>
    <row r="63" s="89" customFormat="1" ht="9.9499999999999993" customHeight="1"/>
    <row r="64" s="90" customFormat="1" ht="9.9499999999999993" customHeight="1"/>
    <row r="65" s="89" customFormat="1" ht="9.9499999999999993" customHeight="1"/>
    <row r="66" s="90" customFormat="1" ht="9.9499999999999993" customHeight="1"/>
    <row r="67" s="90" customFormat="1" ht="9.9499999999999993" customHeight="1"/>
    <row r="68" s="90" customFormat="1" ht="9.9499999999999993" customHeight="1"/>
    <row r="69" s="90" customFormat="1" ht="9.9499999999999993" customHeight="1"/>
    <row r="70" s="90" customFormat="1" ht="9.9499999999999993" customHeight="1"/>
    <row r="71" s="90" customFormat="1" ht="9.9499999999999993" customHeight="1"/>
    <row r="72" s="90" customFormat="1" ht="9.9499999999999993" customHeight="1"/>
    <row r="73" s="90" customFormat="1" ht="9.9499999999999993" customHeight="1"/>
    <row r="74" s="90" customFormat="1" ht="9.75" customHeight="1"/>
  </sheetData>
  <mergeCells count="5">
    <mergeCell ref="A5:A6"/>
    <mergeCell ref="B5:D5"/>
    <mergeCell ref="E5:G5"/>
    <mergeCell ref="H5:J5"/>
    <mergeCell ref="K5:M5"/>
  </mergeCells>
  <pageMargins left="0" right="0" top="0" bottom="0" header="0" footer="0"/>
  <pageSetup paperSize="9" orientation="portrait" r:id="rId1"/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M77"/>
  <sheetViews>
    <sheetView showGridLines="0" zoomScale="120" zoomScaleNormal="120" workbookViewId="0">
      <selection activeCell="M8" sqref="M8"/>
    </sheetView>
  </sheetViews>
  <sheetFormatPr baseColWidth="10" defaultColWidth="10.85546875" defaultRowHeight="12.75"/>
  <cols>
    <col min="1" max="1" width="12.28515625" style="80" customWidth="1"/>
    <col min="2" max="3" width="6.7109375" style="80" customWidth="1"/>
    <col min="4" max="4" width="6.42578125" style="80" customWidth="1"/>
    <col min="5" max="6" width="6.7109375" style="80" customWidth="1"/>
    <col min="7" max="7" width="6.42578125" style="80" customWidth="1"/>
    <col min="8" max="9" width="6.7109375" style="80" customWidth="1"/>
    <col min="10" max="10" width="6.42578125" style="80" customWidth="1"/>
    <col min="11" max="12" width="6.7109375" style="80" customWidth="1"/>
    <col min="13" max="13" width="6.42578125" style="80" customWidth="1"/>
    <col min="14" max="16384" width="10.85546875" style="80"/>
  </cols>
  <sheetData>
    <row r="1" spans="1:13" s="88" customFormat="1" ht="15.95" customHeight="1">
      <c r="A1" s="439" t="s">
        <v>529</v>
      </c>
      <c r="B1" s="419"/>
      <c r="C1" s="419"/>
      <c r="D1" s="418"/>
      <c r="E1" s="419"/>
      <c r="F1" s="419"/>
      <c r="G1" s="418"/>
      <c r="H1" s="419"/>
      <c r="I1" s="419"/>
      <c r="J1" s="418"/>
      <c r="K1" s="419"/>
      <c r="L1" s="419"/>
      <c r="M1" s="418"/>
    </row>
    <row r="2" spans="1:13" s="88" customFormat="1" ht="12" customHeight="1">
      <c r="A2" s="418" t="s">
        <v>443</v>
      </c>
      <c r="B2" s="419"/>
      <c r="C2" s="419"/>
      <c r="D2" s="418"/>
      <c r="E2" s="419"/>
      <c r="F2" s="419"/>
      <c r="G2" s="418"/>
      <c r="H2" s="419"/>
      <c r="I2" s="419"/>
      <c r="J2" s="418"/>
      <c r="K2" s="419"/>
      <c r="L2" s="419"/>
      <c r="M2" s="418"/>
    </row>
    <row r="3" spans="1:13" s="88" customFormat="1" ht="12" customHeight="1">
      <c r="A3" s="418" t="s">
        <v>438</v>
      </c>
      <c r="B3" s="419"/>
      <c r="C3" s="419"/>
      <c r="D3" s="418"/>
      <c r="E3" s="419"/>
      <c r="F3" s="419"/>
      <c r="G3" s="418"/>
      <c r="H3" s="419"/>
      <c r="I3" s="419"/>
      <c r="J3" s="418"/>
      <c r="K3" s="419"/>
      <c r="L3" s="419"/>
      <c r="M3" s="418"/>
    </row>
    <row r="4" spans="1:13" s="88" customFormat="1" ht="5.0999999999999996" customHeight="1">
      <c r="A4" s="418"/>
      <c r="B4" s="441"/>
      <c r="C4" s="441"/>
      <c r="D4" s="440"/>
      <c r="E4" s="441"/>
      <c r="F4" s="441"/>
      <c r="G4" s="440"/>
      <c r="H4" s="441"/>
      <c r="I4" s="441"/>
      <c r="J4" s="440"/>
      <c r="K4" s="441"/>
      <c r="L4" s="441"/>
      <c r="M4" s="440"/>
    </row>
    <row r="5" spans="1:13" s="90" customFormat="1" ht="15" customHeight="1">
      <c r="A5" s="613" t="s">
        <v>403</v>
      </c>
      <c r="B5" s="629" t="s">
        <v>314</v>
      </c>
      <c r="C5" s="630"/>
      <c r="D5" s="630"/>
      <c r="E5" s="629" t="s">
        <v>282</v>
      </c>
      <c r="F5" s="630"/>
      <c r="G5" s="630"/>
      <c r="H5" s="629" t="s">
        <v>281</v>
      </c>
      <c r="I5" s="630"/>
      <c r="J5" s="630"/>
      <c r="K5" s="629" t="s">
        <v>280</v>
      </c>
      <c r="L5" s="630"/>
      <c r="M5" s="631"/>
    </row>
    <row r="6" spans="1:13" s="90" customFormat="1" ht="15" customHeight="1">
      <c r="A6" s="628"/>
      <c r="B6" s="423">
        <v>2019</v>
      </c>
      <c r="C6" s="423">
        <v>2020</v>
      </c>
      <c r="D6" s="423" t="s">
        <v>309</v>
      </c>
      <c r="E6" s="423">
        <v>2019</v>
      </c>
      <c r="F6" s="423">
        <v>2020</v>
      </c>
      <c r="G6" s="423" t="s">
        <v>309</v>
      </c>
      <c r="H6" s="423">
        <v>2019</v>
      </c>
      <c r="I6" s="423">
        <v>2020</v>
      </c>
      <c r="J6" s="423" t="s">
        <v>309</v>
      </c>
      <c r="K6" s="423">
        <v>2019</v>
      </c>
      <c r="L6" s="423">
        <v>2020</v>
      </c>
      <c r="M6" s="423" t="s">
        <v>309</v>
      </c>
    </row>
    <row r="7" spans="1:13" s="90" customFormat="1" ht="14.1" customHeight="1">
      <c r="A7" s="467" t="s">
        <v>251</v>
      </c>
      <c r="B7" s="469">
        <f>AVERAGE(B8:B12)</f>
        <v>12.3125</v>
      </c>
      <c r="C7" s="469">
        <f>AVERAGE(C8:C12)</f>
        <v>11.315999999999999</v>
      </c>
      <c r="D7" s="381">
        <f>((C7/B7)-   1)*100</f>
        <v>-8.0934010152284301</v>
      </c>
      <c r="E7" s="469">
        <f>AVERAGE(E8:E12)</f>
        <v>52</v>
      </c>
      <c r="F7" s="469">
        <f>AVERAGE(F8:F12)</f>
        <v>50.934000000000005</v>
      </c>
      <c r="G7" s="381">
        <f>((F7/E7)-   1)*100</f>
        <v>-2.0499999999999963</v>
      </c>
      <c r="H7" s="469">
        <f>AVERAGE(H8:H12)</f>
        <v>44.366</v>
      </c>
      <c r="I7" s="469">
        <f>AVERAGE(I8:I12)</f>
        <v>44.5</v>
      </c>
      <c r="J7" s="381">
        <f>((I7/H7)-   1)*100</f>
        <v>0.30203308840102139</v>
      </c>
      <c r="K7" s="469">
        <f>AVERAGE(K8:K12)</f>
        <v>127.25</v>
      </c>
      <c r="L7" s="469">
        <f>AVERAGE(L8:L12)</f>
        <v>115.9575</v>
      </c>
      <c r="M7" s="381">
        <f>((L7/K7)-   1)*100</f>
        <v>-8.874263261296667</v>
      </c>
    </row>
    <row r="8" spans="1:13" s="90" customFormat="1" ht="14.1" customHeight="1">
      <c r="A8" s="426" t="s">
        <v>57</v>
      </c>
      <c r="B8" s="477" t="s">
        <v>292</v>
      </c>
      <c r="C8" s="477">
        <v>10.33</v>
      </c>
      <c r="D8" s="384" t="s">
        <v>293</v>
      </c>
      <c r="E8" s="477">
        <v>60</v>
      </c>
      <c r="F8" s="477">
        <v>61.67</v>
      </c>
      <c r="G8" s="384">
        <f>((F8-   E8)/E8)*100</f>
        <v>2.7833333333333363</v>
      </c>
      <c r="H8" s="477">
        <v>41.5</v>
      </c>
      <c r="I8" s="477">
        <v>44.5</v>
      </c>
      <c r="J8" s="384">
        <f>((I8-   H8)/H8)*100</f>
        <v>7.2289156626506017</v>
      </c>
      <c r="K8" s="477" t="s">
        <v>292</v>
      </c>
      <c r="L8" s="477">
        <v>89.33</v>
      </c>
      <c r="M8" s="384" t="s">
        <v>293</v>
      </c>
    </row>
    <row r="9" spans="1:13" s="90" customFormat="1" ht="14.1" customHeight="1">
      <c r="A9" s="426" t="s">
        <v>252</v>
      </c>
      <c r="B9" s="477">
        <v>14</v>
      </c>
      <c r="C9" s="477">
        <v>14</v>
      </c>
      <c r="D9" s="384">
        <f>((C9-   B9)/B9)*100</f>
        <v>0</v>
      </c>
      <c r="E9" s="477">
        <v>47</v>
      </c>
      <c r="F9" s="477">
        <v>47</v>
      </c>
      <c r="G9" s="384">
        <f>((F9-   E9)/E9)*100</f>
        <v>0</v>
      </c>
      <c r="H9" s="477">
        <v>52</v>
      </c>
      <c r="I9" s="477">
        <v>52</v>
      </c>
      <c r="J9" s="384">
        <f>((I9-   H9)/H9)*100</f>
        <v>0</v>
      </c>
      <c r="K9" s="477" t="s">
        <v>292</v>
      </c>
      <c r="L9" s="477" t="s">
        <v>291</v>
      </c>
      <c r="M9" s="487" t="s">
        <v>293</v>
      </c>
    </row>
    <row r="10" spans="1:13" s="90" customFormat="1" ht="14.1" customHeight="1">
      <c r="A10" s="426" t="s">
        <v>254</v>
      </c>
      <c r="B10" s="477">
        <v>12</v>
      </c>
      <c r="C10" s="477">
        <v>12</v>
      </c>
      <c r="D10" s="384">
        <f>((C10-   B10)/B10)*100</f>
        <v>0</v>
      </c>
      <c r="E10" s="477">
        <v>45</v>
      </c>
      <c r="F10" s="477">
        <v>45</v>
      </c>
      <c r="G10" s="384">
        <f>((F10-   E10)/E10)*100</f>
        <v>0</v>
      </c>
      <c r="H10" s="477">
        <v>38</v>
      </c>
      <c r="I10" s="477">
        <v>38</v>
      </c>
      <c r="J10" s="384">
        <f>((I10-   H10)/H10)*100</f>
        <v>0</v>
      </c>
      <c r="K10" s="477">
        <v>117</v>
      </c>
      <c r="L10" s="477">
        <v>117</v>
      </c>
      <c r="M10" s="384">
        <f>((L10-   K10)/K10)*100</f>
        <v>0</v>
      </c>
    </row>
    <row r="11" spans="1:13" s="90" customFormat="1" ht="14.1" customHeight="1">
      <c r="A11" s="426" t="s">
        <v>255</v>
      </c>
      <c r="B11" s="477">
        <v>10.25</v>
      </c>
      <c r="C11" s="477">
        <v>10.25</v>
      </c>
      <c r="D11" s="384">
        <f>((C11-   B11)/B11)*100</f>
        <v>0</v>
      </c>
      <c r="E11" s="477">
        <v>56</v>
      </c>
      <c r="F11" s="477">
        <v>56</v>
      </c>
      <c r="G11" s="384">
        <f>((F11-   E11)/E11)*100</f>
        <v>0</v>
      </c>
      <c r="H11" s="477">
        <v>43</v>
      </c>
      <c r="I11" s="477">
        <v>43</v>
      </c>
      <c r="J11" s="384">
        <f>((I11-   H11)/H11)*100</f>
        <v>0</v>
      </c>
      <c r="K11" s="477">
        <v>137.5</v>
      </c>
      <c r="L11" s="477">
        <v>137.5</v>
      </c>
      <c r="M11" s="384">
        <f>((L11-   K11)/K11)*100</f>
        <v>0</v>
      </c>
    </row>
    <row r="12" spans="1:13" s="90" customFormat="1" ht="14.1" customHeight="1">
      <c r="A12" s="426" t="s">
        <v>257</v>
      </c>
      <c r="B12" s="477">
        <v>13</v>
      </c>
      <c r="C12" s="477">
        <v>10</v>
      </c>
      <c r="D12" s="384">
        <f>((C12-   B12)/B12)*100</f>
        <v>-23.076923076923077</v>
      </c>
      <c r="E12" s="477" t="s">
        <v>291</v>
      </c>
      <c r="F12" s="477">
        <v>45</v>
      </c>
      <c r="G12" s="384" t="s">
        <v>293</v>
      </c>
      <c r="H12" s="477">
        <v>47.33</v>
      </c>
      <c r="I12" s="477">
        <v>45</v>
      </c>
      <c r="J12" s="384">
        <f>((I12-   H12)/H12)*100</f>
        <v>-4.9228818930910592</v>
      </c>
      <c r="K12" s="477" t="s">
        <v>291</v>
      </c>
      <c r="L12" s="477">
        <v>120</v>
      </c>
      <c r="M12" s="384" t="s">
        <v>293</v>
      </c>
    </row>
    <row r="13" spans="1:13" s="89" customFormat="1" ht="14.1" customHeight="1">
      <c r="A13" s="467" t="s">
        <v>258</v>
      </c>
      <c r="B13" s="469">
        <f>AVERAGE(B14:B16)</f>
        <v>13.916666666666666</v>
      </c>
      <c r="C13" s="469">
        <f>AVERAGE(C14:C17)</f>
        <v>13.8325</v>
      </c>
      <c r="D13" s="381">
        <f>((C13/B13)-   1)*100</f>
        <v>-0.60479041916167153</v>
      </c>
      <c r="E13" s="469">
        <f>AVERAGE(E14:E16)</f>
        <v>38.935000000000002</v>
      </c>
      <c r="F13" s="469">
        <f>AVERAGE(F14:F17)</f>
        <v>48</v>
      </c>
      <c r="G13" s="381">
        <f>((F13/E13)-   1)*100</f>
        <v>23.282393733144978</v>
      </c>
      <c r="H13" s="469">
        <f>AVERAGE(H14:H16)</f>
        <v>40</v>
      </c>
      <c r="I13" s="469">
        <f>AVERAGE(I14:I16)</f>
        <v>48.18</v>
      </c>
      <c r="J13" s="381">
        <f>((I13/H13)-   1)*100</f>
        <v>20.449999999999989</v>
      </c>
      <c r="K13" s="469">
        <f>AVERAGE(K14:K16)</f>
        <v>111.83333333333333</v>
      </c>
      <c r="L13" s="469">
        <f>AVERAGE(L14:L16)</f>
        <v>121.75</v>
      </c>
      <c r="M13" s="381">
        <f>((L13/K13)-   1)*100</f>
        <v>8.8673621460506844</v>
      </c>
    </row>
    <row r="14" spans="1:13" s="90" customFormat="1" ht="14.1" customHeight="1">
      <c r="A14" s="426" t="s">
        <v>259</v>
      </c>
      <c r="B14" s="477">
        <v>13.5</v>
      </c>
      <c r="C14" s="477">
        <v>14.33</v>
      </c>
      <c r="D14" s="384">
        <f>((C14-   B14)/B14)*100</f>
        <v>6.1481481481481488</v>
      </c>
      <c r="E14" s="477" t="s">
        <v>291</v>
      </c>
      <c r="F14" s="477">
        <v>53</v>
      </c>
      <c r="G14" s="487" t="s">
        <v>293</v>
      </c>
      <c r="H14" s="484" t="s">
        <v>291</v>
      </c>
      <c r="I14" s="484">
        <v>54</v>
      </c>
      <c r="J14" s="384" t="s">
        <v>293</v>
      </c>
      <c r="K14" s="477">
        <v>116</v>
      </c>
      <c r="L14" s="477">
        <v>120</v>
      </c>
      <c r="M14" s="384">
        <f>((L14-   K14)/K14)*100</f>
        <v>3.4482758620689653</v>
      </c>
    </row>
    <row r="15" spans="1:13" s="89" customFormat="1" ht="14.1" customHeight="1">
      <c r="A15" s="426" t="s">
        <v>261</v>
      </c>
      <c r="B15" s="477">
        <v>14.5</v>
      </c>
      <c r="C15" s="477">
        <v>15</v>
      </c>
      <c r="D15" s="384">
        <f>((C15-   B15)/B15)*100</f>
        <v>3.4482758620689653</v>
      </c>
      <c r="E15" s="477">
        <v>41.5</v>
      </c>
      <c r="F15" s="477">
        <v>53.5</v>
      </c>
      <c r="G15" s="384">
        <f>((F15-   E15)/E15)*100</f>
        <v>28.915662650602407</v>
      </c>
      <c r="H15" s="484">
        <v>44.5</v>
      </c>
      <c r="I15" s="496">
        <v>46</v>
      </c>
      <c r="J15" s="384" t="s">
        <v>293</v>
      </c>
      <c r="K15" s="477">
        <v>113.75</v>
      </c>
      <c r="L15" s="477">
        <v>120.25</v>
      </c>
      <c r="M15" s="384">
        <f>((L15-   K15)/K15)*100</f>
        <v>5.7142857142857144</v>
      </c>
    </row>
    <row r="16" spans="1:13" s="90" customFormat="1" ht="14.1" customHeight="1">
      <c r="A16" s="426" t="s">
        <v>262</v>
      </c>
      <c r="B16" s="477">
        <v>13.75</v>
      </c>
      <c r="C16" s="477">
        <v>14</v>
      </c>
      <c r="D16" s="384">
        <f>((C16-   B16)/B16)*100</f>
        <v>1.8181818181818181</v>
      </c>
      <c r="E16" s="477">
        <v>36.369999999999997</v>
      </c>
      <c r="F16" s="477">
        <v>45.5</v>
      </c>
      <c r="G16" s="384">
        <f>((F16-   E16)/E16)*100</f>
        <v>25.103106956282662</v>
      </c>
      <c r="H16" s="477">
        <v>35.5</v>
      </c>
      <c r="I16" s="477">
        <v>44.54</v>
      </c>
      <c r="J16" s="384">
        <f>((I16-   H16)/H16)*100</f>
        <v>25.464788732394361</v>
      </c>
      <c r="K16" s="477">
        <v>105.75</v>
      </c>
      <c r="L16" s="477">
        <v>125</v>
      </c>
      <c r="M16" s="384">
        <f>((L16-   K16)/K16)*100</f>
        <v>18.203309692671397</v>
      </c>
    </row>
    <row r="17" spans="1:13" s="90" customFormat="1" ht="14.1" customHeight="1">
      <c r="A17" s="426" t="s">
        <v>263</v>
      </c>
      <c r="B17" s="477" t="s">
        <v>291</v>
      </c>
      <c r="C17" s="477">
        <v>12</v>
      </c>
      <c r="D17" s="384" t="s">
        <v>293</v>
      </c>
      <c r="E17" s="477" t="s">
        <v>291</v>
      </c>
      <c r="F17" s="477">
        <v>40</v>
      </c>
      <c r="G17" s="384" t="s">
        <v>293</v>
      </c>
      <c r="H17" s="477" t="s">
        <v>291</v>
      </c>
      <c r="I17" s="477" t="s">
        <v>291</v>
      </c>
      <c r="J17" s="384" t="s">
        <v>293</v>
      </c>
      <c r="K17" s="477" t="s">
        <v>291</v>
      </c>
      <c r="L17" s="477" t="s">
        <v>291</v>
      </c>
      <c r="M17" s="384" t="s">
        <v>293</v>
      </c>
    </row>
    <row r="18" spans="1:13" s="90" customFormat="1" ht="14.1" customHeight="1">
      <c r="A18" s="467" t="s">
        <v>211</v>
      </c>
      <c r="B18" s="469">
        <f>AVERAGE(B19:B21)</f>
        <v>15</v>
      </c>
      <c r="C18" s="469">
        <f>AVERAGE(C19:C21)</f>
        <v>12.583333333333334</v>
      </c>
      <c r="D18" s="381">
        <f>((C18-   B18)/B18)*100</f>
        <v>-16.111111111111107</v>
      </c>
      <c r="E18" s="469">
        <f>AVERAGE(E19:E21)</f>
        <v>40</v>
      </c>
      <c r="F18" s="469">
        <f>AVERAGE(F19:F21)</f>
        <v>30</v>
      </c>
      <c r="G18" s="497">
        <f t="shared" ref="G18:M18" si="0">AVERAGE(G21:G21)</f>
        <v>-25</v>
      </c>
      <c r="H18" s="469">
        <f>AVERAGE(H19:H21)</f>
        <v>50</v>
      </c>
      <c r="I18" s="469">
        <f>AVERAGE(I19:I21)</f>
        <v>47.666666666666664</v>
      </c>
      <c r="J18" s="497">
        <f t="shared" si="0"/>
        <v>-30</v>
      </c>
      <c r="K18" s="469">
        <f>AVERAGE(K19:K21)</f>
        <v>120</v>
      </c>
      <c r="L18" s="469">
        <f>AVERAGE(L19:L21)</f>
        <v>115</v>
      </c>
      <c r="M18" s="497">
        <f t="shared" si="0"/>
        <v>0</v>
      </c>
    </row>
    <row r="19" spans="1:13" s="90" customFormat="1" ht="14.1" customHeight="1">
      <c r="A19" s="486" t="s">
        <v>212</v>
      </c>
      <c r="B19" s="469" t="s">
        <v>291</v>
      </c>
      <c r="C19" s="471">
        <v>15</v>
      </c>
      <c r="D19" s="384" t="s">
        <v>293</v>
      </c>
      <c r="E19" s="471" t="s">
        <v>291</v>
      </c>
      <c r="F19" s="471" t="s">
        <v>291</v>
      </c>
      <c r="G19" s="498" t="s">
        <v>293</v>
      </c>
      <c r="H19" s="471" t="s">
        <v>291</v>
      </c>
      <c r="I19" s="471">
        <v>60</v>
      </c>
      <c r="J19" s="497" t="s">
        <v>293</v>
      </c>
      <c r="K19" s="469" t="s">
        <v>291</v>
      </c>
      <c r="L19" s="469" t="s">
        <v>291</v>
      </c>
      <c r="M19" s="497" t="s">
        <v>293</v>
      </c>
    </row>
    <row r="20" spans="1:13" s="90" customFormat="1" ht="14.1" customHeight="1">
      <c r="A20" s="486" t="s">
        <v>190</v>
      </c>
      <c r="B20" s="471" t="s">
        <v>291</v>
      </c>
      <c r="C20" s="471">
        <v>9.75</v>
      </c>
      <c r="D20" s="384" t="s">
        <v>293</v>
      </c>
      <c r="E20" s="471" t="s">
        <v>291</v>
      </c>
      <c r="F20" s="471" t="s">
        <v>291</v>
      </c>
      <c r="G20" s="498" t="s">
        <v>293</v>
      </c>
      <c r="H20" s="471" t="s">
        <v>291</v>
      </c>
      <c r="I20" s="471">
        <v>48</v>
      </c>
      <c r="J20" s="498" t="s">
        <v>293</v>
      </c>
      <c r="K20" s="471" t="s">
        <v>291</v>
      </c>
      <c r="L20" s="471">
        <v>110</v>
      </c>
      <c r="M20" s="498" t="s">
        <v>293</v>
      </c>
    </row>
    <row r="21" spans="1:13" s="89" customFormat="1" ht="14.1" customHeight="1">
      <c r="A21" s="486" t="s">
        <v>313</v>
      </c>
      <c r="B21" s="482">
        <v>15</v>
      </c>
      <c r="C21" s="482">
        <v>13</v>
      </c>
      <c r="D21" s="384">
        <f>((C21-   B21)/B21)*100</f>
        <v>-13.333333333333334</v>
      </c>
      <c r="E21" s="482">
        <v>40</v>
      </c>
      <c r="F21" s="482">
        <v>30</v>
      </c>
      <c r="G21" s="384">
        <f>((F21-   E21)/E21)*100</f>
        <v>-25</v>
      </c>
      <c r="H21" s="482">
        <v>50</v>
      </c>
      <c r="I21" s="482">
        <v>35</v>
      </c>
      <c r="J21" s="384">
        <f>((I21-   H21)/H21)*100</f>
        <v>-30</v>
      </c>
      <c r="K21" s="482">
        <v>120</v>
      </c>
      <c r="L21" s="482">
        <v>120</v>
      </c>
      <c r="M21" s="384">
        <f>((L21-   K21)/K21)*100</f>
        <v>0</v>
      </c>
    </row>
    <row r="22" spans="1:13" s="90" customFormat="1" ht="14.1" customHeight="1">
      <c r="A22" s="467" t="s">
        <v>206</v>
      </c>
      <c r="B22" s="469">
        <f>AVERAGE(B23:B24)</f>
        <v>8.5</v>
      </c>
      <c r="C22" s="469">
        <f>AVERAGE(C23:C24)</f>
        <v>7.5</v>
      </c>
      <c r="D22" s="381">
        <f>((C22/B22)-   1)*100</f>
        <v>-11.764705882352944</v>
      </c>
      <c r="E22" s="499">
        <f>AVERAGE(E23:E24)</f>
        <v>66.5</v>
      </c>
      <c r="F22" s="469">
        <f>AVERAGE(F23:F24)</f>
        <v>65</v>
      </c>
      <c r="G22" s="500">
        <f>((F22/E22)-   1)*100</f>
        <v>-2.2556390977443663</v>
      </c>
      <c r="H22" s="469">
        <f>AVERAGE(H23:H24)</f>
        <v>50.5</v>
      </c>
      <c r="I22" s="469">
        <f>AVERAGE(I23:I24)</f>
        <v>55</v>
      </c>
      <c r="J22" s="381">
        <f>((I22/H22)-   1)*100</f>
        <v>8.9108910891089188</v>
      </c>
      <c r="K22" s="499">
        <f>AVERAGE(K23:K24)</f>
        <v>110</v>
      </c>
      <c r="L22" s="469">
        <f>AVERAGE(L23:L24)</f>
        <v>100</v>
      </c>
      <c r="M22" s="500">
        <f>((L22/K22)-   1)*100</f>
        <v>-9.0909090909090935</v>
      </c>
    </row>
    <row r="23" spans="1:13" s="90" customFormat="1" ht="14.1" customHeight="1">
      <c r="A23" s="486" t="s">
        <v>307</v>
      </c>
      <c r="B23" s="501">
        <v>9</v>
      </c>
      <c r="C23" s="501">
        <v>8</v>
      </c>
      <c r="D23" s="384">
        <f>((C23-   B23)/B23)*100</f>
        <v>-11.111111111111111</v>
      </c>
      <c r="E23" s="502">
        <v>73</v>
      </c>
      <c r="F23" s="501">
        <v>70</v>
      </c>
      <c r="G23" s="384">
        <f>((F23-   E23)/E23)*100</f>
        <v>-4.10958904109589</v>
      </c>
      <c r="H23" s="501">
        <v>55</v>
      </c>
      <c r="I23" s="501">
        <v>55</v>
      </c>
      <c r="J23" s="384">
        <f>((I23-   H23)/H23)*100</f>
        <v>0</v>
      </c>
      <c r="K23" s="477" t="s">
        <v>291</v>
      </c>
      <c r="L23" s="477" t="s">
        <v>291</v>
      </c>
      <c r="M23" s="487" t="s">
        <v>293</v>
      </c>
    </row>
    <row r="24" spans="1:13" s="90" customFormat="1" ht="14.1" customHeight="1">
      <c r="A24" s="491" t="s">
        <v>130</v>
      </c>
      <c r="B24" s="492">
        <v>8</v>
      </c>
      <c r="C24" s="492">
        <v>7</v>
      </c>
      <c r="D24" s="391">
        <f>((C24-   B24)/B24)*100</f>
        <v>-12.5</v>
      </c>
      <c r="E24" s="503">
        <v>60</v>
      </c>
      <c r="F24" s="492">
        <v>60</v>
      </c>
      <c r="G24" s="391">
        <f>((F24-   E24)/E24)*100</f>
        <v>0</v>
      </c>
      <c r="H24" s="503">
        <v>46</v>
      </c>
      <c r="I24" s="478" t="s">
        <v>291</v>
      </c>
      <c r="J24" s="391" t="s">
        <v>293</v>
      </c>
      <c r="K24" s="478">
        <v>110</v>
      </c>
      <c r="L24" s="478">
        <v>100</v>
      </c>
      <c r="M24" s="504">
        <f>((L24/K24)-   1)*100</f>
        <v>-9.0909090909090935</v>
      </c>
    </row>
    <row r="25" spans="1:13" s="89" customFormat="1" ht="9.9499999999999993" customHeight="1">
      <c r="A25" s="401" t="s">
        <v>145</v>
      </c>
      <c r="B25" s="505"/>
      <c r="C25" s="506"/>
      <c r="D25" s="507"/>
      <c r="E25" s="508"/>
      <c r="F25" s="509"/>
      <c r="G25" s="510"/>
      <c r="H25" s="509"/>
      <c r="I25" s="508"/>
      <c r="J25" s="510"/>
      <c r="K25" s="509"/>
      <c r="L25" s="509"/>
      <c r="M25" s="510"/>
    </row>
    <row r="26" spans="1:13" s="89" customFormat="1" ht="9.9499999999999993" customHeight="1">
      <c r="A26" s="401" t="s">
        <v>66</v>
      </c>
      <c r="B26" s="91"/>
      <c r="C26" s="91"/>
      <c r="D26" s="92"/>
      <c r="E26" s="256"/>
      <c r="F26" s="256"/>
      <c r="G26" s="80"/>
      <c r="H26" s="256"/>
      <c r="I26" s="256"/>
      <c r="J26" s="80"/>
      <c r="K26" s="256"/>
      <c r="L26" s="256"/>
      <c r="M26" s="80"/>
    </row>
    <row r="27" spans="1:13" s="90" customFormat="1" ht="14.1" customHeight="1"/>
    <row r="28" spans="1:13" s="90" customFormat="1" ht="14.1" customHeight="1"/>
    <row r="29" spans="1:13" s="90" customFormat="1" ht="14.1" customHeight="1"/>
    <row r="30" spans="1:13" s="90" customFormat="1" ht="14.1" customHeight="1"/>
    <row r="31" spans="1:13" s="90" customFormat="1" ht="14.1" customHeight="1"/>
    <row r="32" spans="1:13" s="89" customFormat="1" ht="14.1" customHeight="1"/>
    <row r="33" s="89" customFormat="1" ht="14.1" customHeight="1"/>
    <row r="34" s="90" customFormat="1" ht="14.1" customHeight="1"/>
    <row r="35" s="89" customFormat="1" ht="14.1" customHeight="1"/>
    <row r="36" s="89" customFormat="1" ht="14.1" customHeight="1"/>
    <row r="37" s="89" customFormat="1" ht="14.1" customHeight="1"/>
    <row r="38" s="90" customFormat="1" ht="11.1" customHeight="1"/>
    <row r="39" s="90" customFormat="1" ht="11.1" customHeight="1"/>
    <row r="40" s="90" customFormat="1" ht="9.9499999999999993" customHeight="1"/>
    <row r="41" s="89" customFormat="1" ht="9.9499999999999993" customHeight="1"/>
    <row r="42" s="90" customFormat="1" ht="9.9499999999999993" customHeight="1"/>
    <row r="43" s="90" customFormat="1" ht="9.9499999999999993" customHeight="1"/>
    <row r="44" s="90" customFormat="1" ht="9.9499999999999993" customHeight="1"/>
    <row r="45" s="89" customFormat="1" ht="9.9499999999999993" customHeight="1"/>
    <row r="46" s="89" customFormat="1" ht="9.9499999999999993" customHeight="1"/>
    <row r="47" s="90" customFormat="1" ht="9.9499999999999993" customHeight="1"/>
    <row r="48" s="90" customFormat="1" ht="9.9499999999999993" customHeight="1"/>
    <row r="49" s="89" customFormat="1" ht="9.9499999999999993" customHeight="1"/>
    <row r="50" s="90" customFormat="1" ht="9.9499999999999993" customHeight="1"/>
    <row r="51" s="90" customFormat="1" ht="9.9499999999999993" customHeight="1"/>
    <row r="52" s="257" customFormat="1" ht="9.9499999999999993" customHeight="1"/>
    <row r="53" s="89" customFormat="1" ht="9.9499999999999993" customHeight="1"/>
    <row r="54" s="90" customFormat="1" ht="9.9499999999999993" customHeight="1"/>
    <row r="55" s="90" customFormat="1" ht="9.9499999999999993" customHeight="1"/>
    <row r="56" s="90" customFormat="1" ht="9.9499999999999993" customHeight="1"/>
    <row r="57" s="89" customFormat="1" ht="9.9499999999999993" customHeight="1"/>
    <row r="58" s="89" customFormat="1" ht="9.9499999999999993" customHeight="1"/>
    <row r="59" s="89" customFormat="1" ht="9.9499999999999993" customHeight="1"/>
    <row r="60" s="89" customFormat="1" ht="9.9499999999999993" customHeight="1"/>
    <row r="61" s="90" customFormat="1" ht="9.9499999999999993" customHeight="1"/>
    <row r="62" s="90" customFormat="1" ht="9.9499999999999993" customHeight="1"/>
    <row r="63" s="90" customFormat="1" ht="9.9499999999999993" customHeight="1"/>
    <row r="64" s="90" customFormat="1" ht="9.9499999999999993" customHeight="1"/>
    <row r="65" s="89" customFormat="1" ht="9.9499999999999993" customHeight="1"/>
    <row r="66" s="89" customFormat="1" ht="9.9499999999999993" customHeight="1"/>
    <row r="67" s="90" customFormat="1" ht="9.9499999999999993" customHeight="1"/>
    <row r="68" s="89" customFormat="1" ht="9.9499999999999993" customHeight="1"/>
    <row r="69" s="90" customFormat="1" ht="9.9499999999999993" customHeight="1"/>
    <row r="70" s="90" customFormat="1" ht="9.9499999999999993" customHeight="1"/>
    <row r="71" s="90" customFormat="1" ht="9.9499999999999993" customHeight="1"/>
    <row r="72" s="90" customFormat="1" ht="9.9499999999999993" customHeight="1"/>
    <row r="73" s="90" customFormat="1" ht="9.9499999999999993" customHeight="1"/>
    <row r="74" s="90" customFormat="1" ht="9.9499999999999993" customHeight="1"/>
    <row r="75" s="90" customFormat="1" ht="9.9499999999999993" customHeight="1"/>
    <row r="76" s="90" customFormat="1" ht="9.9499999999999993" customHeight="1"/>
    <row r="77" s="90" customFormat="1" ht="9.75" customHeight="1"/>
  </sheetData>
  <mergeCells count="5">
    <mergeCell ref="A5:A6"/>
    <mergeCell ref="B5:D5"/>
    <mergeCell ref="E5:G5"/>
    <mergeCell ref="H5:J5"/>
    <mergeCell ref="K5:M5"/>
  </mergeCells>
  <phoneticPr fontId="19" type="noConversion"/>
  <pageMargins left="0" right="0" top="0" bottom="0" header="0" footer="0"/>
  <pageSetup paperSize="9" orientation="portrait" r:id="rId1"/>
  <legacyDrawingHF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26"/>
  <sheetViews>
    <sheetView showGridLines="0" zoomScale="120" zoomScaleNormal="120" workbookViewId="0">
      <selection sqref="A1:N25"/>
    </sheetView>
  </sheetViews>
  <sheetFormatPr baseColWidth="10" defaultColWidth="10.85546875" defaultRowHeight="12.75"/>
  <cols>
    <col min="1" max="1" width="10" style="5" customWidth="1"/>
    <col min="2" max="2" width="5" style="5" customWidth="1"/>
    <col min="3" max="14" width="5.7109375" style="5" customWidth="1"/>
    <col min="15" max="16384" width="10.85546875" style="5"/>
  </cols>
  <sheetData>
    <row r="1" spans="1:14" ht="15.95" customHeight="1">
      <c r="A1" s="632" t="s">
        <v>555</v>
      </c>
      <c r="B1" s="632"/>
      <c r="C1" s="632"/>
      <c r="D1" s="632"/>
      <c r="E1" s="632"/>
      <c r="F1" s="632"/>
      <c r="G1" s="632"/>
      <c r="H1" s="632"/>
      <c r="I1" s="632"/>
      <c r="J1" s="632"/>
      <c r="K1" s="632"/>
      <c r="L1" s="632"/>
      <c r="M1" s="633"/>
      <c r="N1" s="633"/>
    </row>
    <row r="2" spans="1:14" ht="12" customHeight="1">
      <c r="A2" s="634" t="s">
        <v>556</v>
      </c>
      <c r="B2" s="632"/>
      <c r="C2" s="632"/>
      <c r="D2" s="632"/>
      <c r="E2" s="632"/>
      <c r="F2" s="632"/>
      <c r="G2" s="632"/>
      <c r="H2" s="632"/>
      <c r="I2" s="632"/>
      <c r="J2" s="632"/>
      <c r="K2" s="632"/>
      <c r="L2" s="632"/>
      <c r="M2" s="633"/>
      <c r="N2" s="633"/>
    </row>
    <row r="3" spans="1:14" ht="3" customHeight="1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5"/>
      <c r="N3" s="115"/>
    </row>
    <row r="4" spans="1:14" ht="17.100000000000001" customHeight="1">
      <c r="A4" s="17" t="s">
        <v>200</v>
      </c>
      <c r="B4" s="17" t="s">
        <v>117</v>
      </c>
      <c r="C4" s="17" t="s">
        <v>201</v>
      </c>
      <c r="D4" s="17" t="s">
        <v>202</v>
      </c>
      <c r="E4" s="17" t="s">
        <v>203</v>
      </c>
      <c r="F4" s="17" t="s">
        <v>204</v>
      </c>
      <c r="G4" s="17" t="s">
        <v>205</v>
      </c>
      <c r="H4" s="17" t="s">
        <v>69</v>
      </c>
      <c r="I4" s="17" t="s">
        <v>70</v>
      </c>
      <c r="J4" s="17" t="s">
        <v>71</v>
      </c>
      <c r="K4" s="17" t="s">
        <v>72</v>
      </c>
      <c r="L4" s="17" t="s">
        <v>73</v>
      </c>
      <c r="M4" s="17" t="s">
        <v>64</v>
      </c>
      <c r="N4" s="17" t="s">
        <v>65</v>
      </c>
    </row>
    <row r="5" spans="1:14" ht="3" customHeight="1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</row>
    <row r="6" spans="1:14" ht="12.95" customHeight="1">
      <c r="A6" s="299" t="s">
        <v>57</v>
      </c>
      <c r="B6" s="118">
        <v>2018</v>
      </c>
      <c r="C6" s="119">
        <v>54.625</v>
      </c>
      <c r="D6" s="119">
        <v>54.375</v>
      </c>
      <c r="E6" s="119">
        <v>53.4375</v>
      </c>
      <c r="F6" s="119">
        <v>56.25</v>
      </c>
      <c r="G6" s="119">
        <v>57.1875</v>
      </c>
      <c r="H6" s="119">
        <v>57.1875</v>
      </c>
      <c r="I6" s="120">
        <v>57.5</v>
      </c>
      <c r="J6" s="120">
        <v>56.25</v>
      </c>
      <c r="K6" s="120">
        <v>56.25</v>
      </c>
      <c r="L6" s="120">
        <v>56.25</v>
      </c>
      <c r="M6" s="120">
        <v>56.25</v>
      </c>
      <c r="N6" s="120">
        <v>56.875</v>
      </c>
    </row>
    <row r="7" spans="1:14" ht="12.95" customHeight="1">
      <c r="A7" s="299"/>
      <c r="B7" s="118">
        <v>2019</v>
      </c>
      <c r="C7" s="120">
        <v>56.5625</v>
      </c>
      <c r="D7" s="119">
        <v>59.0625</v>
      </c>
      <c r="E7" s="119">
        <v>57.8125</v>
      </c>
      <c r="F7" s="119">
        <v>58.4375</v>
      </c>
      <c r="G7" s="119">
        <v>58.4375</v>
      </c>
      <c r="H7" s="119">
        <v>58.4375</v>
      </c>
      <c r="I7" s="119">
        <v>59.6875</v>
      </c>
      <c r="J7" s="119">
        <v>59.0625</v>
      </c>
      <c r="K7" s="119">
        <v>67.5</v>
      </c>
      <c r="L7" s="119">
        <v>69</v>
      </c>
      <c r="M7" s="119">
        <v>79</v>
      </c>
      <c r="N7" s="119">
        <v>79</v>
      </c>
    </row>
    <row r="8" spans="1:14" ht="12.95" customHeight="1">
      <c r="A8" s="299"/>
      <c r="B8" s="118">
        <v>2020</v>
      </c>
      <c r="C8" s="120">
        <v>74</v>
      </c>
      <c r="D8" s="119">
        <v>69</v>
      </c>
      <c r="E8" s="119">
        <v>69</v>
      </c>
      <c r="F8" s="119"/>
      <c r="G8" s="119"/>
      <c r="H8" s="119"/>
      <c r="I8" s="119"/>
      <c r="J8" s="119"/>
      <c r="K8" s="119"/>
      <c r="L8" s="119"/>
      <c r="M8" s="119"/>
      <c r="N8" s="119"/>
    </row>
    <row r="9" spans="1:14" ht="12.95" customHeight="1">
      <c r="A9" s="299" t="s">
        <v>58</v>
      </c>
      <c r="B9" s="118">
        <v>2018</v>
      </c>
      <c r="C9" s="119">
        <v>42.045454545454547</v>
      </c>
      <c r="D9" s="119">
        <v>41.704545454545453</v>
      </c>
      <c r="E9" s="119">
        <v>41.363636363636367</v>
      </c>
      <c r="F9" s="119">
        <v>40.113636363636367</v>
      </c>
      <c r="G9" s="119">
        <v>41.93181818181818</v>
      </c>
      <c r="H9" s="119">
        <v>41.93181818181818</v>
      </c>
      <c r="I9" s="120">
        <v>41.704545454545453</v>
      </c>
      <c r="J9" s="120">
        <v>42.613636363636367</v>
      </c>
      <c r="K9" s="120">
        <v>42.840909090909093</v>
      </c>
      <c r="L9" s="120">
        <v>43.75</v>
      </c>
      <c r="M9" s="120">
        <v>43.75</v>
      </c>
      <c r="N9" s="120">
        <v>43.75</v>
      </c>
    </row>
    <row r="10" spans="1:14" ht="12.95" customHeight="1">
      <c r="A10" s="299"/>
      <c r="B10" s="118">
        <v>2019</v>
      </c>
      <c r="C10" s="120">
        <v>41.477272727272727</v>
      </c>
      <c r="D10" s="119">
        <v>42.613636363636367</v>
      </c>
      <c r="E10" s="119">
        <v>42.5</v>
      </c>
      <c r="F10" s="119">
        <v>43.18181818181818</v>
      </c>
      <c r="G10" s="119">
        <v>43.863636363636367</v>
      </c>
      <c r="H10" s="119">
        <v>43.409090909090907</v>
      </c>
      <c r="I10" s="119">
        <v>42.272727272727273</v>
      </c>
      <c r="J10" s="119">
        <v>44.545454545454547</v>
      </c>
      <c r="K10" s="119">
        <v>45</v>
      </c>
      <c r="L10" s="119">
        <v>47.5</v>
      </c>
      <c r="M10" s="119">
        <v>47.5</v>
      </c>
      <c r="N10" s="119">
        <v>45</v>
      </c>
    </row>
    <row r="11" spans="1:14" ht="12.95" customHeight="1">
      <c r="A11" s="299"/>
      <c r="B11" s="118">
        <v>2020</v>
      </c>
      <c r="C11" s="120">
        <v>40</v>
      </c>
      <c r="D11" s="120">
        <v>40</v>
      </c>
      <c r="E11" s="120">
        <v>40</v>
      </c>
      <c r="F11" s="119"/>
      <c r="G11" s="119"/>
      <c r="H11" s="119"/>
      <c r="I11" s="119"/>
      <c r="J11" s="119"/>
      <c r="K11" s="119"/>
      <c r="L11" s="119"/>
      <c r="M11" s="119"/>
      <c r="N11" s="119"/>
    </row>
    <row r="12" spans="1:14" ht="12.95" customHeight="1">
      <c r="A12" s="117" t="s">
        <v>422</v>
      </c>
      <c r="B12" s="118">
        <v>2018</v>
      </c>
      <c r="C12" s="119">
        <v>45.625</v>
      </c>
      <c r="D12" s="119">
        <v>45.625</v>
      </c>
      <c r="E12" s="119">
        <v>45.625</v>
      </c>
      <c r="F12" s="119">
        <v>45</v>
      </c>
      <c r="G12" s="119">
        <v>45</v>
      </c>
      <c r="H12" s="119">
        <v>45</v>
      </c>
      <c r="I12" s="120">
        <v>47.1875</v>
      </c>
      <c r="J12" s="120">
        <v>47.1875</v>
      </c>
      <c r="K12" s="120">
        <v>47.5</v>
      </c>
      <c r="L12" s="120">
        <v>47.5</v>
      </c>
      <c r="M12" s="120">
        <v>47.5</v>
      </c>
      <c r="N12" s="120">
        <v>47.5</v>
      </c>
    </row>
    <row r="13" spans="1:14" ht="12.95" customHeight="1">
      <c r="A13" s="117"/>
      <c r="B13" s="118">
        <v>2019</v>
      </c>
      <c r="C13" s="120">
        <v>45</v>
      </c>
      <c r="D13" s="119">
        <v>47.1875</v>
      </c>
      <c r="E13" s="119">
        <v>47.1875</v>
      </c>
      <c r="F13" s="119">
        <v>46.25</v>
      </c>
      <c r="G13" s="119">
        <v>45.625</v>
      </c>
      <c r="H13" s="119">
        <v>45.625</v>
      </c>
      <c r="I13" s="119">
        <v>45.3125</v>
      </c>
      <c r="J13" s="119">
        <v>45.625</v>
      </c>
      <c r="K13" s="119">
        <v>45</v>
      </c>
      <c r="L13" s="119">
        <v>45</v>
      </c>
      <c r="M13" s="119">
        <v>45</v>
      </c>
      <c r="N13" s="119">
        <v>45</v>
      </c>
    </row>
    <row r="14" spans="1:14" ht="12.95" customHeight="1">
      <c r="A14" s="117"/>
      <c r="B14" s="118">
        <v>2020</v>
      </c>
      <c r="C14" s="120">
        <v>45</v>
      </c>
      <c r="D14" s="119">
        <v>45</v>
      </c>
      <c r="E14" s="119">
        <v>45</v>
      </c>
      <c r="F14" s="119"/>
      <c r="G14" s="119"/>
      <c r="H14" s="119"/>
      <c r="I14" s="119"/>
      <c r="J14" s="119"/>
      <c r="K14" s="119"/>
      <c r="L14" s="119"/>
      <c r="M14" s="119"/>
      <c r="N14" s="119"/>
    </row>
    <row r="15" spans="1:14" ht="12.95" customHeight="1">
      <c r="A15" s="298" t="s">
        <v>190</v>
      </c>
      <c r="B15" s="118">
        <v>2018</v>
      </c>
      <c r="C15" s="121">
        <v>32.5</v>
      </c>
      <c r="D15" s="121">
        <v>32.5</v>
      </c>
      <c r="E15" s="121">
        <v>32.5</v>
      </c>
      <c r="F15" s="121">
        <v>33.75</v>
      </c>
      <c r="G15" s="121">
        <v>33.75</v>
      </c>
      <c r="H15" s="121">
        <v>35</v>
      </c>
      <c r="I15" s="122">
        <v>38.75</v>
      </c>
      <c r="J15" s="122">
        <v>38.75</v>
      </c>
      <c r="K15" s="122">
        <v>38.75</v>
      </c>
      <c r="L15" s="122">
        <v>38.75</v>
      </c>
      <c r="M15" s="122">
        <v>38.75</v>
      </c>
      <c r="N15" s="122">
        <v>39.375</v>
      </c>
    </row>
    <row r="16" spans="1:14" ht="12.95" customHeight="1">
      <c r="A16" s="298"/>
      <c r="B16" s="118">
        <v>2019</v>
      </c>
      <c r="C16" s="122">
        <v>38</v>
      </c>
      <c r="D16" s="121">
        <v>38</v>
      </c>
      <c r="E16" s="121">
        <v>38</v>
      </c>
      <c r="F16" s="121">
        <v>36.75</v>
      </c>
      <c r="G16" s="121">
        <v>38</v>
      </c>
      <c r="H16" s="121">
        <v>40.9375</v>
      </c>
      <c r="I16" s="121">
        <v>40.9375</v>
      </c>
      <c r="J16" s="122">
        <v>40.3125</v>
      </c>
      <c r="K16" s="122">
        <v>35</v>
      </c>
      <c r="L16" s="122">
        <v>35</v>
      </c>
      <c r="M16" s="122">
        <v>35</v>
      </c>
      <c r="N16" s="122">
        <v>35</v>
      </c>
    </row>
    <row r="17" spans="1:14" ht="12.95" customHeight="1">
      <c r="A17" s="298"/>
      <c r="B17" s="118">
        <v>2020</v>
      </c>
      <c r="C17" s="122">
        <v>37.5</v>
      </c>
      <c r="D17" s="122">
        <v>37.5</v>
      </c>
      <c r="E17" s="122">
        <v>37.5</v>
      </c>
      <c r="F17" s="121"/>
      <c r="G17" s="121"/>
      <c r="H17" s="121"/>
      <c r="I17" s="121"/>
      <c r="J17" s="122"/>
      <c r="K17" s="122"/>
      <c r="L17" s="122"/>
      <c r="M17" s="122"/>
      <c r="N17" s="122"/>
    </row>
    <row r="18" spans="1:14" ht="12.95" customHeight="1">
      <c r="A18" s="298" t="s">
        <v>130</v>
      </c>
      <c r="B18" s="118">
        <v>2018</v>
      </c>
      <c r="C18" s="121">
        <v>56.875</v>
      </c>
      <c r="D18" s="121">
        <v>56.875</v>
      </c>
      <c r="E18" s="121">
        <v>56.875</v>
      </c>
      <c r="F18" s="121">
        <v>56.875</v>
      </c>
      <c r="G18" s="121">
        <v>56.875</v>
      </c>
      <c r="H18" s="121">
        <v>56.875</v>
      </c>
      <c r="I18" s="122">
        <v>54.375</v>
      </c>
      <c r="J18" s="122">
        <v>54.375</v>
      </c>
      <c r="K18" s="122">
        <v>55</v>
      </c>
      <c r="L18" s="122">
        <v>55</v>
      </c>
      <c r="M18" s="122">
        <v>55</v>
      </c>
      <c r="N18" s="122">
        <v>55</v>
      </c>
    </row>
    <row r="19" spans="1:14" ht="12.95" customHeight="1">
      <c r="A19" s="298"/>
      <c r="B19" s="118">
        <v>2019</v>
      </c>
      <c r="C19" s="122">
        <v>57.5</v>
      </c>
      <c r="D19" s="121">
        <v>55.625</v>
      </c>
      <c r="E19" s="121">
        <v>55.625</v>
      </c>
      <c r="F19" s="121">
        <v>58.75</v>
      </c>
      <c r="G19" s="121">
        <v>58.75</v>
      </c>
      <c r="H19" s="121">
        <v>57.5</v>
      </c>
      <c r="I19" s="121">
        <v>57.5</v>
      </c>
      <c r="J19" s="122">
        <v>57.5</v>
      </c>
      <c r="K19" s="122">
        <v>57.5</v>
      </c>
      <c r="L19" s="122">
        <v>57.5</v>
      </c>
      <c r="M19" s="122">
        <v>57.5</v>
      </c>
      <c r="N19" s="122">
        <v>57.5</v>
      </c>
    </row>
    <row r="20" spans="1:14" ht="12.95" customHeight="1">
      <c r="A20" s="298"/>
      <c r="B20" s="118">
        <v>2020</v>
      </c>
      <c r="C20" s="122">
        <v>57.5</v>
      </c>
      <c r="D20" s="122">
        <v>57.5</v>
      </c>
      <c r="E20" s="121">
        <v>59</v>
      </c>
      <c r="F20" s="121"/>
      <c r="G20" s="121"/>
      <c r="H20" s="121"/>
      <c r="I20" s="121"/>
      <c r="J20" s="122"/>
      <c r="K20" s="122"/>
      <c r="L20" s="122"/>
      <c r="M20" s="122"/>
      <c r="N20" s="122"/>
    </row>
    <row r="21" spans="1:14" ht="12.95" customHeight="1">
      <c r="A21" s="298" t="s">
        <v>131</v>
      </c>
      <c r="B21" s="118">
        <v>2018</v>
      </c>
      <c r="C21" s="121">
        <v>42.5</v>
      </c>
      <c r="D21" s="121">
        <v>42.5</v>
      </c>
      <c r="E21" s="121">
        <v>41.666666666666664</v>
      </c>
      <c r="F21" s="121">
        <v>42.5</v>
      </c>
      <c r="G21" s="121">
        <v>42.5</v>
      </c>
      <c r="H21" s="121">
        <v>42.5</v>
      </c>
      <c r="I21" s="122">
        <v>42.5</v>
      </c>
      <c r="J21" s="122">
        <v>42.5</v>
      </c>
      <c r="K21" s="122">
        <v>42.5</v>
      </c>
      <c r="L21" s="122">
        <v>43.333333333333336</v>
      </c>
      <c r="M21" s="122">
        <v>43.333333333333336</v>
      </c>
      <c r="N21" s="122">
        <v>44.166666666666664</v>
      </c>
    </row>
    <row r="22" spans="1:14" ht="12.95" customHeight="1">
      <c r="A22" s="298"/>
      <c r="B22" s="118">
        <v>2019</v>
      </c>
      <c r="C22" s="122">
        <v>43.333333333333336</v>
      </c>
      <c r="D22" s="121">
        <v>42.5</v>
      </c>
      <c r="E22" s="121">
        <v>43.333333333333336</v>
      </c>
      <c r="F22" s="121">
        <v>43.333333333333336</v>
      </c>
      <c r="G22" s="121">
        <v>42.5</v>
      </c>
      <c r="H22" s="121">
        <v>44.166666666666664</v>
      </c>
      <c r="I22" s="121">
        <v>43.333333333333336</v>
      </c>
      <c r="J22" s="121">
        <v>42.5</v>
      </c>
      <c r="K22" s="121">
        <v>43</v>
      </c>
      <c r="L22" s="121">
        <v>45</v>
      </c>
      <c r="M22" s="121">
        <v>45</v>
      </c>
      <c r="N22" s="121">
        <v>45</v>
      </c>
    </row>
    <row r="23" spans="1:14" ht="12.95" customHeight="1">
      <c r="A23" s="117"/>
      <c r="B23" s="118">
        <v>2020</v>
      </c>
      <c r="C23" s="122">
        <v>45</v>
      </c>
      <c r="D23" s="122">
        <v>45</v>
      </c>
      <c r="E23" s="122">
        <v>45</v>
      </c>
      <c r="F23" s="121"/>
      <c r="G23" s="121"/>
      <c r="H23" s="121"/>
      <c r="I23" s="121"/>
      <c r="J23" s="121"/>
      <c r="K23" s="121"/>
      <c r="L23" s="121"/>
      <c r="M23" s="121"/>
      <c r="N23" s="121"/>
    </row>
    <row r="24" spans="1:14" ht="9.75" customHeight="1">
      <c r="A24" s="347" t="s">
        <v>145</v>
      </c>
      <c r="B24" s="348"/>
      <c r="C24" s="348"/>
      <c r="D24" s="348"/>
      <c r="E24" s="348"/>
      <c r="F24" s="348"/>
      <c r="G24" s="348"/>
      <c r="H24" s="124"/>
      <c r="I24" s="124"/>
      <c r="J24" s="124"/>
      <c r="K24" s="124"/>
      <c r="L24" s="124"/>
      <c r="M24" s="124"/>
      <c r="N24" s="124"/>
    </row>
    <row r="25" spans="1:14" ht="9.75" customHeight="1">
      <c r="A25" s="635" t="s">
        <v>167</v>
      </c>
      <c r="B25" s="635"/>
      <c r="C25" s="635"/>
      <c r="D25" s="635"/>
      <c r="E25" s="635"/>
      <c r="F25" s="635"/>
      <c r="G25" s="635"/>
      <c r="H25" s="33"/>
      <c r="I25" s="33"/>
      <c r="J25" s="33"/>
      <c r="K25" s="33"/>
      <c r="L25" s="33"/>
      <c r="M25" s="33"/>
      <c r="N25" s="33"/>
    </row>
    <row r="26" spans="1:14" ht="13.5">
      <c r="A26" s="55"/>
      <c r="B26" s="55"/>
      <c r="C26" s="55"/>
      <c r="D26" s="55"/>
      <c r="E26" s="55"/>
      <c r="F26" s="55"/>
      <c r="G26" s="55"/>
    </row>
  </sheetData>
  <mergeCells count="3">
    <mergeCell ref="A1:N1"/>
    <mergeCell ref="A2:N2"/>
    <mergeCell ref="A25:G25"/>
  </mergeCells>
  <phoneticPr fontId="19" type="noConversion"/>
  <pageMargins left="0.59" right="0.59" top="0.59" bottom="0.59" header="0.59" footer="0.59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I58"/>
  <sheetViews>
    <sheetView showGridLines="0" zoomScale="120" zoomScaleNormal="120" workbookViewId="0">
      <selection activeCell="F22" sqref="F22"/>
    </sheetView>
  </sheetViews>
  <sheetFormatPr baseColWidth="10" defaultRowHeight="12.75"/>
  <cols>
    <col min="1" max="1" width="16.7109375" customWidth="1"/>
    <col min="2" max="3" width="7.7109375" customWidth="1"/>
    <col min="4" max="4" width="6.7109375" customWidth="1"/>
    <col min="5" max="5" width="2.5703125" customWidth="1"/>
    <col min="6" max="6" width="16.7109375" customWidth="1"/>
    <col min="7" max="8" width="7.7109375" customWidth="1"/>
    <col min="9" max="9" width="6.7109375" customWidth="1"/>
  </cols>
  <sheetData>
    <row r="1" spans="1:9" ht="15.95" customHeight="1">
      <c r="A1" s="34" t="s">
        <v>557</v>
      </c>
      <c r="B1" s="55"/>
      <c r="C1" s="55"/>
      <c r="D1" s="336"/>
      <c r="E1" s="55"/>
      <c r="F1" s="55"/>
      <c r="G1" s="55"/>
      <c r="H1" s="24"/>
      <c r="I1" s="24"/>
    </row>
    <row r="2" spans="1:9" ht="12" customHeight="1">
      <c r="A2" s="544" t="s">
        <v>556</v>
      </c>
      <c r="B2" s="55"/>
      <c r="C2" s="55"/>
      <c r="D2" s="55"/>
      <c r="E2" s="55"/>
      <c r="F2" s="55"/>
      <c r="G2" s="55"/>
      <c r="H2" s="24"/>
      <c r="I2" s="24"/>
    </row>
    <row r="3" spans="1:9" ht="3" customHeight="1">
      <c r="A3" s="24"/>
      <c r="B3" s="24"/>
      <c r="C3" s="24"/>
      <c r="D3" s="24"/>
      <c r="E3" s="24"/>
      <c r="F3" s="24"/>
      <c r="G3" s="24"/>
      <c r="H3" s="24"/>
      <c r="I3" s="24"/>
    </row>
    <row r="4" spans="1:9" ht="12" customHeight="1">
      <c r="A4" s="618" t="s">
        <v>49</v>
      </c>
      <c r="B4" s="620" t="s">
        <v>425</v>
      </c>
      <c r="C4" s="621"/>
      <c r="D4" s="622"/>
      <c r="E4" s="24"/>
      <c r="F4" s="640" t="s">
        <v>276</v>
      </c>
      <c r="G4" s="620" t="s">
        <v>425</v>
      </c>
      <c r="H4" s="621"/>
      <c r="I4" s="622"/>
    </row>
    <row r="5" spans="1:9" ht="12" customHeight="1">
      <c r="A5" s="619"/>
      <c r="B5" s="17">
        <v>2019</v>
      </c>
      <c r="C5" s="17">
        <v>2020</v>
      </c>
      <c r="D5" s="17" t="s">
        <v>105</v>
      </c>
      <c r="E5" s="24"/>
      <c r="F5" s="641"/>
      <c r="G5" s="17">
        <v>2019</v>
      </c>
      <c r="H5" s="17">
        <v>2020</v>
      </c>
      <c r="I5" s="17" t="s">
        <v>105</v>
      </c>
    </row>
    <row r="6" spans="1:9" ht="3" customHeight="1">
      <c r="A6" s="24"/>
      <c r="B6" s="24"/>
      <c r="C6" s="24"/>
      <c r="D6" s="24"/>
      <c r="E6" s="24"/>
      <c r="F6" s="24"/>
      <c r="G6" s="24"/>
      <c r="H6" s="24"/>
      <c r="I6" s="24"/>
    </row>
    <row r="7" spans="1:9" ht="11.45" customHeight="1">
      <c r="A7" s="87" t="s">
        <v>251</v>
      </c>
      <c r="B7" s="319"/>
      <c r="C7" s="319"/>
      <c r="D7" s="207"/>
      <c r="E7" s="87"/>
      <c r="F7" s="87" t="s">
        <v>211</v>
      </c>
      <c r="G7" s="319"/>
      <c r="H7" s="319"/>
      <c r="I7" s="126"/>
    </row>
    <row r="8" spans="1:9" ht="11.45" customHeight="1">
      <c r="A8" s="192" t="s">
        <v>57</v>
      </c>
      <c r="B8" s="317">
        <v>75</v>
      </c>
      <c r="C8" s="365">
        <v>75</v>
      </c>
      <c r="D8" s="207">
        <f t="shared" ref="D8:D15" si="0">((C8/B8)-    1)*100</f>
        <v>0</v>
      </c>
      <c r="E8" s="192"/>
      <c r="F8" s="192" t="s">
        <v>212</v>
      </c>
      <c r="G8" s="371">
        <v>37.5</v>
      </c>
      <c r="H8" s="319">
        <v>37.5</v>
      </c>
      <c r="I8" s="208">
        <f>((H8/G8)-    1)*100</f>
        <v>0</v>
      </c>
    </row>
    <row r="9" spans="1:9" ht="11.45" customHeight="1">
      <c r="A9" s="192" t="s">
        <v>252</v>
      </c>
      <c r="B9" s="366">
        <v>65</v>
      </c>
      <c r="C9" s="365">
        <f t="shared" ref="C9" si="1">AVERAGE(A9:B9)</f>
        <v>65</v>
      </c>
      <c r="D9" s="207">
        <f t="shared" si="0"/>
        <v>0</v>
      </c>
      <c r="E9" s="192"/>
      <c r="F9" s="192" t="s">
        <v>213</v>
      </c>
      <c r="G9" s="317">
        <v>32.5</v>
      </c>
      <c r="H9" s="319">
        <v>27.5</v>
      </c>
      <c r="I9" s="208">
        <f>((H9/G9)-    1)*100</f>
        <v>-15.384615384615385</v>
      </c>
    </row>
    <row r="10" spans="1:9" ht="11.45" customHeight="1">
      <c r="A10" s="192" t="s">
        <v>253</v>
      </c>
      <c r="B10" s="317">
        <v>50</v>
      </c>
      <c r="C10" s="365">
        <v>49</v>
      </c>
      <c r="D10" s="207">
        <f t="shared" si="0"/>
        <v>-2.0000000000000018</v>
      </c>
      <c r="E10" s="192"/>
      <c r="F10" s="192" t="s">
        <v>313</v>
      </c>
      <c r="G10" s="317">
        <v>45</v>
      </c>
      <c r="H10" s="328">
        <v>45</v>
      </c>
      <c r="I10" s="208">
        <f>((H10/G10)-    1)*100</f>
        <v>0</v>
      </c>
    </row>
    <row r="11" spans="1:9" ht="11.45" customHeight="1">
      <c r="A11" s="192" t="s">
        <v>254</v>
      </c>
      <c r="B11" s="366">
        <v>52.5</v>
      </c>
      <c r="C11" s="365">
        <v>53</v>
      </c>
      <c r="D11" s="207">
        <f t="shared" si="0"/>
        <v>0.952380952380949</v>
      </c>
      <c r="E11" s="192"/>
      <c r="F11" s="192" t="s">
        <v>190</v>
      </c>
      <c r="G11" s="317">
        <v>40</v>
      </c>
      <c r="H11" s="328">
        <v>40</v>
      </c>
      <c r="I11" s="208">
        <f>((H11/G11)-    1)*100</f>
        <v>0</v>
      </c>
    </row>
    <row r="12" spans="1:9" ht="11.45" customHeight="1">
      <c r="A12" s="192" t="s">
        <v>255</v>
      </c>
      <c r="B12" s="317">
        <v>45</v>
      </c>
      <c r="C12" s="365">
        <v>46</v>
      </c>
      <c r="D12" s="207">
        <f t="shared" si="0"/>
        <v>2.2222222222222143</v>
      </c>
      <c r="E12" s="192"/>
      <c r="F12" s="192" t="s">
        <v>214</v>
      </c>
      <c r="G12" s="317">
        <v>35</v>
      </c>
      <c r="H12" s="328">
        <v>37.5</v>
      </c>
      <c r="I12" s="208">
        <f>((H12/G12)-    1)*100</f>
        <v>7.1428571428571397</v>
      </c>
    </row>
    <row r="13" spans="1:9" ht="11.45" customHeight="1">
      <c r="A13" s="192" t="s">
        <v>256</v>
      </c>
      <c r="B13" s="366">
        <v>60</v>
      </c>
      <c r="C13" s="365">
        <f t="shared" ref="C13" si="2">AVERAGE(A13:B13)</f>
        <v>60</v>
      </c>
      <c r="D13" s="207">
        <f t="shared" si="0"/>
        <v>0</v>
      </c>
      <c r="E13" s="192"/>
      <c r="F13" s="87" t="s">
        <v>206</v>
      </c>
      <c r="G13" s="319"/>
      <c r="H13" s="319"/>
      <c r="I13" s="110"/>
    </row>
    <row r="14" spans="1:9" ht="11.45" customHeight="1">
      <c r="A14" s="192" t="s">
        <v>257</v>
      </c>
      <c r="B14" s="366">
        <v>65</v>
      </c>
      <c r="C14" s="365">
        <v>60</v>
      </c>
      <c r="D14" s="207">
        <f t="shared" si="0"/>
        <v>-7.6923076923076872</v>
      </c>
      <c r="E14" s="192"/>
      <c r="F14" s="192" t="s">
        <v>207</v>
      </c>
      <c r="G14" s="319">
        <v>50</v>
      </c>
      <c r="H14" s="319">
        <v>52.5</v>
      </c>
      <c r="I14" s="208">
        <f>((H14/G14)-    1)*100</f>
        <v>5.0000000000000044</v>
      </c>
    </row>
    <row r="15" spans="1:9" ht="11.45" customHeight="1">
      <c r="A15" s="192" t="s">
        <v>98</v>
      </c>
      <c r="B15" s="366">
        <v>37.5</v>
      </c>
      <c r="C15" s="365">
        <v>50</v>
      </c>
      <c r="D15" s="207">
        <f t="shared" si="0"/>
        <v>33.333333333333329</v>
      </c>
      <c r="E15" s="192"/>
      <c r="F15" s="192" t="s">
        <v>208</v>
      </c>
      <c r="G15" s="319">
        <v>52.5</v>
      </c>
      <c r="H15" s="319">
        <v>54</v>
      </c>
      <c r="I15" s="208">
        <f>((H15/G15)-    1)*100</f>
        <v>2.857142857142847</v>
      </c>
    </row>
    <row r="16" spans="1:9" ht="11.45" customHeight="1">
      <c r="A16" s="87" t="s">
        <v>258</v>
      </c>
      <c r="B16" s="319"/>
      <c r="C16" s="318"/>
      <c r="D16" s="207"/>
      <c r="E16" s="192"/>
      <c r="F16" s="192" t="s">
        <v>130</v>
      </c>
      <c r="G16" s="319">
        <v>65</v>
      </c>
      <c r="H16" s="319">
        <v>65</v>
      </c>
      <c r="I16" s="208">
        <f>((H16/G16)-    1)*100</f>
        <v>0</v>
      </c>
    </row>
    <row r="17" spans="1:9" ht="11.45" customHeight="1">
      <c r="A17" s="356" t="s">
        <v>260</v>
      </c>
      <c r="B17" s="367">
        <v>32.5</v>
      </c>
      <c r="C17" s="367">
        <v>32.5</v>
      </c>
      <c r="D17" s="207">
        <f t="shared" ref="D17:D27" si="3">((C17/B17)-    1)*100</f>
        <v>0</v>
      </c>
      <c r="E17" s="192"/>
      <c r="F17" s="192" t="s">
        <v>209</v>
      </c>
      <c r="G17" s="319">
        <v>55</v>
      </c>
      <c r="H17" s="319">
        <v>52</v>
      </c>
      <c r="I17" s="208">
        <f>((H17/G17)-    1)*100</f>
        <v>-5.4545454545454568</v>
      </c>
    </row>
    <row r="18" spans="1:9" ht="11.45" customHeight="1">
      <c r="A18" s="192" t="s">
        <v>259</v>
      </c>
      <c r="B18" s="367">
        <v>40</v>
      </c>
      <c r="C18" s="367">
        <v>42.5</v>
      </c>
      <c r="D18" s="207">
        <f t="shared" si="3"/>
        <v>6.25</v>
      </c>
      <c r="E18" s="87"/>
      <c r="F18" s="87" t="s">
        <v>210</v>
      </c>
      <c r="G18" s="319"/>
      <c r="H18" s="319"/>
      <c r="I18" s="126"/>
    </row>
    <row r="19" spans="1:9" ht="11.45" customHeight="1">
      <c r="A19" s="192" t="s">
        <v>23</v>
      </c>
      <c r="B19" s="366">
        <v>45</v>
      </c>
      <c r="C19" s="367">
        <v>50</v>
      </c>
      <c r="D19" s="207">
        <f t="shared" si="3"/>
        <v>11.111111111111116</v>
      </c>
      <c r="E19" s="192"/>
      <c r="F19" s="192" t="s">
        <v>100</v>
      </c>
      <c r="G19" s="319">
        <v>45</v>
      </c>
      <c r="H19" s="319">
        <v>45</v>
      </c>
      <c r="I19" s="208">
        <f>((H19/G19)-    1)*100</f>
        <v>0</v>
      </c>
    </row>
    <row r="20" spans="1:9" ht="11.45" customHeight="1">
      <c r="A20" s="192" t="s">
        <v>261</v>
      </c>
      <c r="B20" s="366">
        <v>45</v>
      </c>
      <c r="C20" s="367">
        <v>47.5</v>
      </c>
      <c r="D20" s="207">
        <f t="shared" si="3"/>
        <v>5.555555555555558</v>
      </c>
      <c r="E20" s="192"/>
      <c r="F20" s="192" t="s">
        <v>131</v>
      </c>
      <c r="G20" s="319">
        <v>45</v>
      </c>
      <c r="H20" s="319">
        <v>45</v>
      </c>
      <c r="I20" s="208">
        <f>((H20/G20)-    1)*100</f>
        <v>0</v>
      </c>
    </row>
    <row r="21" spans="1:9" ht="11.45" customHeight="1">
      <c r="A21" s="192" t="s">
        <v>262</v>
      </c>
      <c r="B21" s="366">
        <v>40</v>
      </c>
      <c r="C21" s="367">
        <v>45</v>
      </c>
      <c r="D21" s="207">
        <f t="shared" si="3"/>
        <v>12.5</v>
      </c>
      <c r="E21" s="192"/>
      <c r="F21" s="192" t="s">
        <v>101</v>
      </c>
      <c r="G21" s="319">
        <v>40</v>
      </c>
      <c r="H21" s="319">
        <v>40</v>
      </c>
      <c r="I21" s="208">
        <f>((H21/G21)-    1)*100</f>
        <v>0</v>
      </c>
    </row>
    <row r="22" spans="1:9" ht="11.45" customHeight="1">
      <c r="A22" s="192" t="s">
        <v>263</v>
      </c>
      <c r="B22" s="317">
        <v>47.5</v>
      </c>
      <c r="C22" s="367">
        <v>42.5</v>
      </c>
      <c r="D22" s="207">
        <f t="shared" si="3"/>
        <v>-10.526315789473683</v>
      </c>
      <c r="E22" s="192"/>
      <c r="F22" s="124" t="s">
        <v>145</v>
      </c>
      <c r="G22" s="123"/>
      <c r="H22" s="123"/>
      <c r="I22" s="123"/>
    </row>
    <row r="23" spans="1:9" ht="11.45" customHeight="1">
      <c r="A23" s="192" t="s">
        <v>332</v>
      </c>
      <c r="B23" s="317">
        <v>47.5</v>
      </c>
      <c r="C23" s="367">
        <v>47.5</v>
      </c>
      <c r="D23" s="207">
        <f t="shared" si="3"/>
        <v>0</v>
      </c>
      <c r="E23" s="192"/>
      <c r="F23" s="639" t="s">
        <v>167</v>
      </c>
      <c r="G23" s="639"/>
      <c r="H23" s="639"/>
      <c r="I23" s="639"/>
    </row>
    <row r="24" spans="1:9" ht="11.45" customHeight="1">
      <c r="A24" s="192" t="s">
        <v>333</v>
      </c>
      <c r="B24" s="317">
        <v>52.5</v>
      </c>
      <c r="C24" s="367">
        <v>57.5</v>
      </c>
      <c r="D24" s="207">
        <f t="shared" si="3"/>
        <v>9.5238095238095344</v>
      </c>
      <c r="E24" s="192"/>
      <c r="F24" s="349"/>
      <c r="G24" s="319"/>
      <c r="H24" s="317"/>
      <c r="I24" s="208"/>
    </row>
    <row r="25" spans="1:9" ht="11.45" customHeight="1">
      <c r="A25" s="192" t="s">
        <v>266</v>
      </c>
      <c r="B25" s="317">
        <v>40</v>
      </c>
      <c r="C25" s="367">
        <v>42.5</v>
      </c>
      <c r="D25" s="207">
        <f t="shared" si="3"/>
        <v>6.25</v>
      </c>
      <c r="E25" s="192"/>
      <c r="F25" s="349"/>
      <c r="G25" s="319"/>
      <c r="H25" s="317"/>
      <c r="I25" s="208"/>
    </row>
    <row r="26" spans="1:9" ht="11.45" customHeight="1">
      <c r="A26" s="192" t="s">
        <v>267</v>
      </c>
      <c r="B26" s="317">
        <v>35</v>
      </c>
      <c r="C26" s="367">
        <v>37.5</v>
      </c>
      <c r="D26" s="207">
        <f t="shared" si="3"/>
        <v>7.1428571428571397</v>
      </c>
      <c r="E26" s="192"/>
      <c r="F26" s="349"/>
      <c r="G26" s="319"/>
      <c r="H26" s="319"/>
      <c r="I26" s="208"/>
    </row>
    <row r="27" spans="1:9" ht="11.45" customHeight="1">
      <c r="A27" s="192" t="s">
        <v>334</v>
      </c>
      <c r="B27" s="317">
        <v>37.5</v>
      </c>
      <c r="C27" s="367">
        <v>45</v>
      </c>
      <c r="D27" s="207">
        <f t="shared" si="3"/>
        <v>19.999999999999996</v>
      </c>
      <c r="E27" s="240"/>
      <c r="F27" s="349"/>
      <c r="G27" s="319"/>
      <c r="H27" s="319"/>
      <c r="I27" s="208"/>
    </row>
    <row r="28" spans="1:9" ht="11.45" customHeight="1">
      <c r="A28" s="332" t="s">
        <v>413</v>
      </c>
      <c r="B28" s="319"/>
      <c r="C28" s="320"/>
      <c r="D28" s="110"/>
      <c r="E28" s="192"/>
      <c r="F28" s="349"/>
      <c r="G28" s="319"/>
      <c r="H28" s="319"/>
      <c r="I28" s="208"/>
    </row>
    <row r="29" spans="1:9" ht="11.45" customHeight="1">
      <c r="A29" s="147" t="s">
        <v>414</v>
      </c>
      <c r="B29" s="319">
        <v>50</v>
      </c>
      <c r="C29" s="368">
        <v>50</v>
      </c>
      <c r="D29" s="207">
        <f t="shared" ref="D29:D36" si="4">((C29/B29)-    1)*100</f>
        <v>0</v>
      </c>
      <c r="E29" s="192"/>
      <c r="F29" s="87"/>
      <c r="G29" s="350"/>
      <c r="H29" s="319"/>
      <c r="I29" s="110"/>
    </row>
    <row r="30" spans="1:9" ht="11.45" customHeight="1">
      <c r="A30" s="147" t="s">
        <v>415</v>
      </c>
      <c r="B30" s="319">
        <v>53</v>
      </c>
      <c r="C30" s="368">
        <v>47.5</v>
      </c>
      <c r="D30" s="207">
        <f t="shared" si="4"/>
        <v>-10.377358490566035</v>
      </c>
      <c r="E30" s="192"/>
      <c r="F30" s="349"/>
      <c r="G30" s="319"/>
      <c r="H30" s="319"/>
      <c r="I30" s="208"/>
    </row>
    <row r="31" spans="1:9" ht="11.45" customHeight="1">
      <c r="A31" s="147" t="s">
        <v>416</v>
      </c>
      <c r="B31" s="319">
        <v>48</v>
      </c>
      <c r="C31" s="368">
        <v>45</v>
      </c>
      <c r="D31" s="207">
        <f t="shared" si="4"/>
        <v>-6.25</v>
      </c>
      <c r="E31" s="192"/>
      <c r="F31" s="349"/>
      <c r="G31" s="319"/>
      <c r="H31" s="319"/>
      <c r="I31" s="208"/>
    </row>
    <row r="32" spans="1:9" ht="11.45" customHeight="1">
      <c r="A32" s="147" t="s">
        <v>417</v>
      </c>
      <c r="B32" s="319">
        <v>55</v>
      </c>
      <c r="C32" s="368">
        <v>45</v>
      </c>
      <c r="D32" s="207">
        <f t="shared" si="4"/>
        <v>-18.181818181818176</v>
      </c>
      <c r="E32" s="192"/>
      <c r="F32" s="349"/>
      <c r="G32" s="319"/>
      <c r="H32" s="319"/>
      <c r="I32" s="208"/>
    </row>
    <row r="33" spans="1:9" ht="11.45" customHeight="1">
      <c r="A33" s="147" t="s">
        <v>418</v>
      </c>
      <c r="B33" s="319">
        <v>45</v>
      </c>
      <c r="C33" s="368">
        <v>45</v>
      </c>
      <c r="D33" s="207">
        <f t="shared" si="4"/>
        <v>0</v>
      </c>
      <c r="E33" s="192"/>
      <c r="F33" s="349"/>
      <c r="G33" s="319"/>
      <c r="H33" s="319"/>
      <c r="I33" s="208"/>
    </row>
    <row r="34" spans="1:9" ht="11.45" customHeight="1">
      <c r="A34" s="147" t="s">
        <v>419</v>
      </c>
      <c r="B34" s="319">
        <v>43</v>
      </c>
      <c r="C34" s="368">
        <v>47.5</v>
      </c>
      <c r="D34" s="207">
        <f t="shared" si="4"/>
        <v>10.465116279069765</v>
      </c>
      <c r="E34" s="192"/>
      <c r="F34" s="349"/>
      <c r="G34" s="319"/>
      <c r="H34" s="319"/>
      <c r="I34" s="208"/>
    </row>
    <row r="35" spans="1:9" ht="11.45" customHeight="1">
      <c r="A35" s="147" t="s">
        <v>420</v>
      </c>
      <c r="B35" s="319">
        <v>45</v>
      </c>
      <c r="C35" s="368">
        <v>45</v>
      </c>
      <c r="D35" s="207">
        <f t="shared" si="4"/>
        <v>0</v>
      </c>
      <c r="E35" s="192"/>
      <c r="F35" s="349"/>
      <c r="G35" s="319"/>
      <c r="H35" s="319"/>
      <c r="I35" s="208"/>
    </row>
    <row r="36" spans="1:9" ht="11.45" customHeight="1">
      <c r="A36" s="290" t="s">
        <v>421</v>
      </c>
      <c r="B36" s="369">
        <v>40</v>
      </c>
      <c r="C36" s="370">
        <v>40</v>
      </c>
      <c r="D36" s="357">
        <f t="shared" si="4"/>
        <v>0</v>
      </c>
      <c r="E36" s="192"/>
      <c r="F36" s="349"/>
      <c r="G36" s="319"/>
      <c r="H36" s="319"/>
      <c r="I36" s="208"/>
    </row>
    <row r="37" spans="1:9" ht="11.45" customHeight="1">
      <c r="A37" s="349"/>
      <c r="B37" s="354"/>
      <c r="C37" s="355"/>
      <c r="D37" s="570" t="s">
        <v>32</v>
      </c>
      <c r="E37" s="192"/>
      <c r="F37" s="349"/>
      <c r="G37" s="319"/>
      <c r="H37" s="319"/>
      <c r="I37" s="208"/>
    </row>
    <row r="38" spans="1:9" ht="11.45" customHeight="1">
      <c r="A38" s="349"/>
      <c r="B38" s="354"/>
      <c r="C38" s="355"/>
      <c r="D38" s="207"/>
      <c r="E38" s="192"/>
      <c r="F38" s="349"/>
      <c r="G38" s="328"/>
      <c r="H38" s="328"/>
      <c r="I38" s="208"/>
    </row>
    <row r="39" spans="1:9" ht="11.45" customHeight="1">
      <c r="A39" s="349"/>
      <c r="B39" s="354"/>
      <c r="C39" s="355"/>
      <c r="D39" s="207"/>
      <c r="E39" s="192"/>
      <c r="F39" s="349"/>
      <c r="G39" s="328"/>
      <c r="H39" s="328"/>
      <c r="I39" s="208"/>
    </row>
    <row r="40" spans="1:9" ht="11.45" customHeight="1">
      <c r="A40" s="349"/>
      <c r="B40" s="319"/>
      <c r="C40" s="319"/>
      <c r="D40" s="110"/>
      <c r="E40" s="321"/>
      <c r="F40" s="192"/>
      <c r="G40" s="328"/>
      <c r="H40" s="191"/>
      <c r="I40" s="208"/>
    </row>
    <row r="41" spans="1:9" ht="11.45" customHeight="1">
      <c r="A41" s="349"/>
      <c r="B41" s="319"/>
      <c r="C41" s="319"/>
      <c r="D41" s="110"/>
      <c r="E41" s="321"/>
      <c r="F41" s="637"/>
      <c r="G41" s="638"/>
      <c r="H41" s="638"/>
      <c r="I41" s="297"/>
    </row>
    <row r="42" spans="1:9" ht="11.45" customHeight="1">
      <c r="A42" s="349"/>
      <c r="B42" s="319"/>
      <c r="C42" s="319"/>
      <c r="D42" s="110"/>
      <c r="E42" s="321"/>
      <c r="F42" s="637"/>
      <c r="G42" s="297"/>
      <c r="H42" s="297"/>
      <c r="I42" s="297"/>
    </row>
    <row r="43" spans="1:9" ht="13.5">
      <c r="A43" s="192"/>
      <c r="B43" s="196"/>
      <c r="C43" s="238"/>
      <c r="D43" s="110"/>
      <c r="E43" s="321"/>
      <c r="F43" s="323"/>
      <c r="G43" s="323"/>
      <c r="H43" s="322"/>
      <c r="I43" s="322"/>
    </row>
    <row r="44" spans="1:9">
      <c r="E44" s="327"/>
      <c r="F44" s="341"/>
      <c r="G44" s="341"/>
      <c r="H44" s="636" t="s">
        <v>390</v>
      </c>
      <c r="I44" s="636"/>
    </row>
    <row r="45" spans="1:9">
      <c r="E45" s="327"/>
      <c r="F45" s="324" t="s">
        <v>391</v>
      </c>
      <c r="G45" s="324" t="s">
        <v>389</v>
      </c>
      <c r="H45" s="324" t="s">
        <v>391</v>
      </c>
      <c r="I45" s="324" t="s">
        <v>389</v>
      </c>
    </row>
    <row r="46" spans="1:9">
      <c r="E46" s="327"/>
      <c r="F46" s="325">
        <v>75</v>
      </c>
      <c r="G46" s="325">
        <v>75</v>
      </c>
      <c r="H46" s="326">
        <v>50</v>
      </c>
      <c r="I46" s="326">
        <v>65</v>
      </c>
    </row>
    <row r="47" spans="1:9">
      <c r="F47" s="322"/>
      <c r="G47" s="323">
        <v>75</v>
      </c>
      <c r="H47" s="323">
        <v>40</v>
      </c>
      <c r="I47" s="323">
        <v>65</v>
      </c>
    </row>
    <row r="48" spans="1:9">
      <c r="F48" s="322"/>
      <c r="G48" s="323"/>
      <c r="H48" s="323"/>
      <c r="I48" s="323" t="s">
        <v>386</v>
      </c>
    </row>
    <row r="49" spans="6:9">
      <c r="F49" s="322"/>
      <c r="G49" s="323"/>
      <c r="H49" s="323"/>
      <c r="I49" s="323"/>
    </row>
    <row r="50" spans="6:9">
      <c r="F50" s="322"/>
      <c r="G50" s="323"/>
      <c r="H50" s="323"/>
      <c r="I50" s="323"/>
    </row>
    <row r="51" spans="6:9">
      <c r="F51" s="71"/>
      <c r="G51" s="71"/>
      <c r="H51" s="71"/>
      <c r="I51" s="71"/>
    </row>
    <row r="52" spans="6:9">
      <c r="F52" s="71"/>
      <c r="G52" s="71"/>
      <c r="H52" s="71"/>
      <c r="I52" s="71"/>
    </row>
    <row r="53" spans="6:9">
      <c r="F53" s="71"/>
      <c r="G53" s="71"/>
      <c r="H53" s="71"/>
      <c r="I53" s="71"/>
    </row>
    <row r="54" spans="6:9">
      <c r="F54" s="71"/>
      <c r="G54" s="71"/>
      <c r="H54" s="71"/>
      <c r="I54" s="71"/>
    </row>
    <row r="55" spans="6:9">
      <c r="F55" s="71"/>
      <c r="G55" s="71"/>
      <c r="H55" s="71"/>
      <c r="I55" s="71"/>
    </row>
    <row r="56" spans="6:9">
      <c r="F56" s="71"/>
      <c r="G56" s="71"/>
      <c r="H56" s="71"/>
      <c r="I56" s="71"/>
    </row>
    <row r="57" spans="6:9">
      <c r="F57" s="71"/>
      <c r="G57" s="71"/>
      <c r="H57" s="71"/>
      <c r="I57" s="71"/>
    </row>
    <row r="58" spans="6:9">
      <c r="F58" s="71"/>
      <c r="G58" s="71"/>
      <c r="H58" s="71"/>
      <c r="I58" s="71"/>
    </row>
  </sheetData>
  <mergeCells count="8">
    <mergeCell ref="H44:I44"/>
    <mergeCell ref="F41:F42"/>
    <mergeCell ref="G41:H41"/>
    <mergeCell ref="F23:I23"/>
    <mergeCell ref="A4:A5"/>
    <mergeCell ref="B4:D4"/>
    <mergeCell ref="F4:F5"/>
    <mergeCell ref="G4:I4"/>
  </mergeCells>
  <printOptions horizontalCentered="1"/>
  <pageMargins left="0" right="0" top="0" bottom="0" header="0" footer="0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28"/>
  <sheetViews>
    <sheetView showGridLines="0" zoomScale="120" zoomScaleNormal="120" workbookViewId="0">
      <selection activeCell="P18" sqref="P18"/>
    </sheetView>
  </sheetViews>
  <sheetFormatPr baseColWidth="10" defaultColWidth="10.85546875" defaultRowHeight="12.75"/>
  <cols>
    <col min="1" max="1" width="9.42578125" style="5" customWidth="1"/>
    <col min="2" max="2" width="4.85546875" style="5" customWidth="1"/>
    <col min="3" max="14" width="5.85546875" style="5" customWidth="1"/>
    <col min="15" max="16384" width="10.85546875" style="5"/>
  </cols>
  <sheetData>
    <row r="1" spans="1:14" ht="15.95" customHeight="1">
      <c r="A1" s="642" t="s">
        <v>558</v>
      </c>
      <c r="B1" s="642"/>
      <c r="C1" s="642"/>
      <c r="D1" s="642"/>
      <c r="E1" s="642"/>
      <c r="F1" s="642"/>
      <c r="G1" s="642"/>
      <c r="H1" s="642"/>
      <c r="I1" s="642"/>
      <c r="J1" s="642"/>
      <c r="K1" s="642"/>
      <c r="L1" s="642"/>
      <c r="M1" s="643"/>
      <c r="N1" s="643"/>
    </row>
    <row r="2" spans="1:14" ht="13.5">
      <c r="A2" s="571" t="s">
        <v>559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8"/>
      <c r="N2" s="128"/>
    </row>
    <row r="3" spans="1:14" s="24" customFormat="1" ht="3" customHeight="1"/>
    <row r="4" spans="1:14" ht="17.25" customHeight="1">
      <c r="A4" s="17" t="s">
        <v>200</v>
      </c>
      <c r="B4" s="17" t="s">
        <v>34</v>
      </c>
      <c r="C4" s="17" t="s">
        <v>201</v>
      </c>
      <c r="D4" s="17" t="s">
        <v>202</v>
      </c>
      <c r="E4" s="17" t="s">
        <v>203</v>
      </c>
      <c r="F4" s="17" t="s">
        <v>204</v>
      </c>
      <c r="G4" s="17" t="s">
        <v>205</v>
      </c>
      <c r="H4" s="17" t="s">
        <v>69</v>
      </c>
      <c r="I4" s="17" t="s">
        <v>70</v>
      </c>
      <c r="J4" s="17" t="s">
        <v>71</v>
      </c>
      <c r="K4" s="17" t="s">
        <v>72</v>
      </c>
      <c r="L4" s="17" t="s">
        <v>73</v>
      </c>
      <c r="M4" s="17" t="s">
        <v>64</v>
      </c>
      <c r="N4" s="17" t="s">
        <v>65</v>
      </c>
    </row>
    <row r="5" spans="1:14" s="24" customFormat="1" ht="2.1" customHeight="1"/>
    <row r="6" spans="1:14" ht="12" customHeight="1">
      <c r="A6" s="239" t="s">
        <v>57</v>
      </c>
      <c r="B6" s="118">
        <v>2018</v>
      </c>
      <c r="C6" s="129">
        <v>81.875</v>
      </c>
      <c r="D6" s="129">
        <v>81.5625</v>
      </c>
      <c r="E6" s="129">
        <v>79.0625</v>
      </c>
      <c r="F6" s="130">
        <v>79.0625</v>
      </c>
      <c r="G6" s="130">
        <v>80.3125</v>
      </c>
      <c r="H6" s="130">
        <v>80.3125</v>
      </c>
      <c r="I6" s="130">
        <v>80.3125</v>
      </c>
      <c r="J6" s="130">
        <v>80.3125</v>
      </c>
      <c r="K6" s="130">
        <v>80.3125</v>
      </c>
      <c r="L6" s="130">
        <v>80.3125</v>
      </c>
      <c r="M6" s="130">
        <v>80.3125</v>
      </c>
      <c r="N6" s="130">
        <v>81.875</v>
      </c>
    </row>
    <row r="7" spans="1:14" ht="12" customHeight="1">
      <c r="A7" s="239"/>
      <c r="B7" s="118">
        <v>2019</v>
      </c>
      <c r="C7" s="129">
        <v>83.125</v>
      </c>
      <c r="D7" s="131">
        <v>83.125</v>
      </c>
      <c r="E7" s="131">
        <v>82.8125</v>
      </c>
      <c r="F7" s="131">
        <v>83.4375</v>
      </c>
      <c r="G7" s="131">
        <v>83.4375</v>
      </c>
      <c r="H7" s="131">
        <v>84.21875</v>
      </c>
      <c r="I7" s="131">
        <v>84.6875</v>
      </c>
      <c r="J7" s="129">
        <v>84.21875</v>
      </c>
      <c r="K7" s="129">
        <v>105</v>
      </c>
      <c r="L7" s="129">
        <v>105</v>
      </c>
      <c r="M7" s="129">
        <v>105</v>
      </c>
      <c r="N7" s="129">
        <v>105</v>
      </c>
    </row>
    <row r="8" spans="1:14" ht="12" customHeight="1">
      <c r="A8" s="239"/>
      <c r="B8" s="118">
        <v>2020</v>
      </c>
      <c r="C8" s="129">
        <v>105</v>
      </c>
      <c r="D8" s="129">
        <v>105</v>
      </c>
      <c r="E8" s="129">
        <v>105</v>
      </c>
      <c r="F8" s="131"/>
      <c r="G8" s="131"/>
      <c r="H8" s="131"/>
      <c r="I8" s="131"/>
      <c r="J8" s="129"/>
      <c r="K8" s="129"/>
      <c r="L8" s="129"/>
      <c r="M8" s="129"/>
      <c r="N8" s="129"/>
    </row>
    <row r="9" spans="1:14" ht="12" customHeight="1">
      <c r="A9" s="239" t="s">
        <v>58</v>
      </c>
      <c r="B9" s="118">
        <v>2018</v>
      </c>
      <c r="C9" s="129">
        <v>73.409090909090907</v>
      </c>
      <c r="D9" s="129">
        <v>67.954545454545453</v>
      </c>
      <c r="E9" s="129">
        <v>70.409090909090907</v>
      </c>
      <c r="F9" s="130">
        <v>69.727272727272734</v>
      </c>
      <c r="G9" s="130">
        <v>70.63636363636364</v>
      </c>
      <c r="H9" s="130">
        <v>70.63636363636364</v>
      </c>
      <c r="I9" s="130">
        <v>72.227272727272734</v>
      </c>
      <c r="J9" s="130">
        <v>70.63636363636364</v>
      </c>
      <c r="K9" s="130">
        <v>70.86363636363636</v>
      </c>
      <c r="L9" s="130">
        <v>74.5</v>
      </c>
      <c r="M9" s="130">
        <v>74.5</v>
      </c>
      <c r="N9" s="130">
        <v>74.5</v>
      </c>
    </row>
    <row r="10" spans="1:14" ht="12" customHeight="1">
      <c r="A10" s="239"/>
      <c r="B10" s="118">
        <v>2019</v>
      </c>
      <c r="C10" s="130">
        <v>71.318181818181813</v>
      </c>
      <c r="D10" s="131">
        <v>71.545454545454547</v>
      </c>
      <c r="E10" s="131">
        <v>74.2</v>
      </c>
      <c r="F10" s="131">
        <v>73.95</v>
      </c>
      <c r="G10" s="131">
        <v>74.944444444444443</v>
      </c>
      <c r="H10" s="131">
        <v>75.222222222222229</v>
      </c>
      <c r="I10" s="131">
        <v>74.45</v>
      </c>
      <c r="J10" s="129">
        <v>76.181818181818187</v>
      </c>
      <c r="K10" s="129">
        <v>82.5</v>
      </c>
      <c r="L10" s="129">
        <v>82.5</v>
      </c>
      <c r="M10" s="129">
        <v>82.5</v>
      </c>
      <c r="N10" s="129">
        <v>120</v>
      </c>
    </row>
    <row r="11" spans="1:14" ht="12" customHeight="1">
      <c r="A11" s="239"/>
      <c r="B11" s="118">
        <v>2020</v>
      </c>
      <c r="C11" s="129">
        <v>120</v>
      </c>
      <c r="D11" s="131" t="s">
        <v>388</v>
      </c>
      <c r="E11" s="131">
        <v>117.5</v>
      </c>
      <c r="F11" s="131"/>
      <c r="G11" s="131"/>
      <c r="H11" s="131"/>
      <c r="I11" s="131"/>
      <c r="J11" s="129"/>
      <c r="K11" s="129"/>
      <c r="L11" s="129"/>
      <c r="M11" s="129"/>
      <c r="N11" s="129"/>
    </row>
    <row r="12" spans="1:14" ht="12" customHeight="1">
      <c r="A12" s="117" t="s">
        <v>418</v>
      </c>
      <c r="B12" s="118">
        <v>2018</v>
      </c>
      <c r="C12" s="130">
        <v>96.88</v>
      </c>
      <c r="D12" s="131">
        <v>97.19</v>
      </c>
      <c r="E12" s="131">
        <v>97.81</v>
      </c>
      <c r="F12" s="131">
        <v>97.81</v>
      </c>
      <c r="G12" s="131">
        <v>97.81</v>
      </c>
      <c r="H12" s="131">
        <v>97.81</v>
      </c>
      <c r="I12" s="131">
        <v>97.81</v>
      </c>
      <c r="J12" s="129">
        <v>99.5</v>
      </c>
      <c r="K12" s="129">
        <v>99.38</v>
      </c>
      <c r="L12" s="129">
        <v>100</v>
      </c>
      <c r="M12" s="129">
        <v>100</v>
      </c>
      <c r="N12" s="130">
        <v>101.25</v>
      </c>
    </row>
    <row r="13" spans="1:14" ht="12" customHeight="1">
      <c r="A13" s="117"/>
      <c r="B13" s="118">
        <v>2019</v>
      </c>
      <c r="C13" s="130">
        <v>101.25</v>
      </c>
      <c r="D13" s="131">
        <v>103.75</v>
      </c>
      <c r="E13" s="131">
        <v>104.38</v>
      </c>
      <c r="F13" s="131">
        <v>104.38</v>
      </c>
      <c r="G13" s="131">
        <v>103.75</v>
      </c>
      <c r="H13" s="131">
        <v>104.38</v>
      </c>
      <c r="I13" s="131">
        <v>104.38</v>
      </c>
      <c r="J13" s="129">
        <v>106.88</v>
      </c>
      <c r="K13" s="129">
        <v>125</v>
      </c>
      <c r="L13" s="129">
        <v>125</v>
      </c>
      <c r="M13" s="130">
        <v>125</v>
      </c>
      <c r="N13" s="130">
        <v>125</v>
      </c>
    </row>
    <row r="14" spans="1:14" ht="12" customHeight="1">
      <c r="A14" s="117"/>
      <c r="B14" s="118">
        <v>2020</v>
      </c>
      <c r="C14" s="130">
        <v>125</v>
      </c>
      <c r="D14" s="130">
        <v>125</v>
      </c>
      <c r="E14" s="130">
        <v>125</v>
      </c>
      <c r="F14" s="131"/>
      <c r="G14" s="131"/>
      <c r="H14" s="131"/>
      <c r="I14" s="131"/>
      <c r="J14" s="129"/>
      <c r="K14" s="129"/>
      <c r="L14" s="129"/>
      <c r="M14" s="130"/>
      <c r="N14" s="130"/>
    </row>
    <row r="15" spans="1:14" ht="12" customHeight="1">
      <c r="A15" s="117" t="s">
        <v>190</v>
      </c>
      <c r="B15" s="118">
        <v>2018</v>
      </c>
      <c r="C15" s="129">
        <v>102.5</v>
      </c>
      <c r="D15" s="129">
        <v>102.5</v>
      </c>
      <c r="E15" s="129">
        <v>102.5</v>
      </c>
      <c r="F15" s="130">
        <v>110.83333333333333</v>
      </c>
      <c r="G15" s="130">
        <v>110.83333333333333</v>
      </c>
      <c r="H15" s="130">
        <v>110</v>
      </c>
      <c r="I15" s="130">
        <v>110.83333333333333</v>
      </c>
      <c r="J15" s="130">
        <v>110.83333333333333</v>
      </c>
      <c r="K15" s="130">
        <v>110.83333333333333</v>
      </c>
      <c r="L15" s="130">
        <v>110.83333333333333</v>
      </c>
      <c r="M15" s="130">
        <v>110.83333333333333</v>
      </c>
      <c r="N15" s="130">
        <v>111.66666666666667</v>
      </c>
    </row>
    <row r="16" spans="1:14" ht="12" customHeight="1">
      <c r="A16" s="117"/>
      <c r="B16" s="118">
        <v>2019</v>
      </c>
      <c r="C16" s="130">
        <v>103.75</v>
      </c>
      <c r="D16" s="131">
        <v>103.75</v>
      </c>
      <c r="E16" s="131">
        <v>103.75</v>
      </c>
      <c r="F16" s="131">
        <v>103.75</v>
      </c>
      <c r="G16" s="131">
        <v>103.75</v>
      </c>
      <c r="H16" s="131">
        <v>111.66666666666667</v>
      </c>
      <c r="I16" s="131">
        <v>111.66666666666667</v>
      </c>
      <c r="J16" s="129">
        <v>135.41666666666666</v>
      </c>
      <c r="K16" s="129">
        <v>112.5</v>
      </c>
      <c r="L16" s="130">
        <v>107.5</v>
      </c>
      <c r="M16" s="130">
        <v>112.5</v>
      </c>
      <c r="N16" s="130">
        <v>115</v>
      </c>
    </row>
    <row r="17" spans="1:14" ht="12" customHeight="1">
      <c r="A17" s="117"/>
      <c r="B17" s="118">
        <v>2020</v>
      </c>
      <c r="C17" s="130">
        <v>115</v>
      </c>
      <c r="D17" s="130">
        <v>115</v>
      </c>
      <c r="E17" s="130">
        <v>115</v>
      </c>
      <c r="F17" s="131"/>
      <c r="G17" s="131"/>
      <c r="H17" s="131"/>
      <c r="I17" s="131"/>
      <c r="J17" s="129"/>
      <c r="K17" s="129"/>
      <c r="L17" s="130"/>
      <c r="M17" s="130"/>
      <c r="N17" s="130"/>
    </row>
    <row r="18" spans="1:14" ht="12" customHeight="1">
      <c r="A18" s="117" t="s">
        <v>130</v>
      </c>
      <c r="B18" s="118">
        <v>2018</v>
      </c>
      <c r="C18" s="131">
        <v>61.5</v>
      </c>
      <c r="D18" s="131">
        <v>61.5</v>
      </c>
      <c r="E18" s="131">
        <v>61.5</v>
      </c>
      <c r="F18" s="131">
        <v>61.5</v>
      </c>
      <c r="G18" s="131">
        <v>61.5</v>
      </c>
      <c r="H18" s="131">
        <v>61.5</v>
      </c>
      <c r="I18" s="131">
        <v>60.25</v>
      </c>
      <c r="J18" s="131">
        <v>64</v>
      </c>
      <c r="K18" s="131">
        <v>64.625</v>
      </c>
      <c r="L18" s="131">
        <v>64.625</v>
      </c>
      <c r="M18" s="131">
        <v>64.625</v>
      </c>
      <c r="N18" s="131">
        <v>64.625</v>
      </c>
    </row>
    <row r="19" spans="1:14" ht="12" customHeight="1">
      <c r="A19" s="117"/>
      <c r="B19" s="118">
        <v>2019</v>
      </c>
      <c r="C19" s="131">
        <v>68.125</v>
      </c>
      <c r="D19" s="131">
        <v>63.541249999999998</v>
      </c>
      <c r="E19" s="131">
        <v>63.541249999999998</v>
      </c>
      <c r="F19" s="131">
        <v>68.125</v>
      </c>
      <c r="G19" s="131">
        <v>68.125</v>
      </c>
      <c r="H19" s="131">
        <v>68.125</v>
      </c>
      <c r="I19" s="131">
        <v>68.125</v>
      </c>
      <c r="J19" s="129">
        <v>63.125</v>
      </c>
      <c r="K19" s="129">
        <v>70</v>
      </c>
      <c r="L19" s="131">
        <v>60</v>
      </c>
      <c r="M19" s="131">
        <v>55</v>
      </c>
      <c r="N19" s="131">
        <v>55</v>
      </c>
    </row>
    <row r="20" spans="1:14" ht="12" customHeight="1">
      <c r="A20" s="117"/>
      <c r="B20" s="118">
        <v>2020</v>
      </c>
      <c r="C20" s="131">
        <v>56.5</v>
      </c>
      <c r="D20" s="329" t="s">
        <v>392</v>
      </c>
      <c r="E20" s="131">
        <v>56.5</v>
      </c>
      <c r="F20" s="131"/>
      <c r="G20" s="131"/>
      <c r="H20" s="131"/>
      <c r="I20" s="131"/>
      <c r="J20" s="129"/>
      <c r="K20" s="129"/>
      <c r="L20" s="131"/>
      <c r="M20" s="131"/>
      <c r="N20" s="131"/>
    </row>
    <row r="21" spans="1:14" ht="12" customHeight="1">
      <c r="A21" s="117" t="s">
        <v>131</v>
      </c>
      <c r="B21" s="118">
        <v>2018</v>
      </c>
      <c r="C21" s="131">
        <v>113.33333333333333</v>
      </c>
      <c r="D21" s="131">
        <v>121.66666666666667</v>
      </c>
      <c r="E21" s="131">
        <v>113.33333333333333</v>
      </c>
      <c r="F21" s="131">
        <v>113.33333333333333</v>
      </c>
      <c r="G21" s="131">
        <v>113.33333333333333</v>
      </c>
      <c r="H21" s="131">
        <v>121.66666666666667</v>
      </c>
      <c r="I21" s="131">
        <v>118.33333333333333</v>
      </c>
      <c r="J21" s="131">
        <v>121.66666666666667</v>
      </c>
      <c r="K21" s="131">
        <v>115</v>
      </c>
      <c r="L21" s="131">
        <v>121.66666666666667</v>
      </c>
      <c r="M21" s="131">
        <v>121.66666666666667</v>
      </c>
      <c r="N21" s="131">
        <v>121.66666666666667</v>
      </c>
    </row>
    <row r="22" spans="1:14" ht="12" customHeight="1">
      <c r="A22" s="117"/>
      <c r="B22" s="118">
        <v>2019</v>
      </c>
      <c r="C22" s="131">
        <v>121.66666666666667</v>
      </c>
      <c r="D22" s="131">
        <v>121.66666666666667</v>
      </c>
      <c r="E22" s="131">
        <v>121.66666666666667</v>
      </c>
      <c r="F22" s="131">
        <v>121.66666666666667</v>
      </c>
      <c r="G22" s="131">
        <v>105</v>
      </c>
      <c r="H22" s="131">
        <v>103.33333333333333</v>
      </c>
      <c r="I22" s="131">
        <v>96.666666666666671</v>
      </c>
      <c r="J22" s="129">
        <v>101.66666666666667</v>
      </c>
      <c r="K22" s="129">
        <v>120</v>
      </c>
      <c r="L22" s="131">
        <v>105</v>
      </c>
      <c r="M22" s="131">
        <v>105</v>
      </c>
      <c r="N22" s="131">
        <v>100</v>
      </c>
    </row>
    <row r="23" spans="1:14" ht="12" customHeight="1">
      <c r="A23" s="132"/>
      <c r="B23" s="133">
        <v>2020</v>
      </c>
      <c r="C23" s="134">
        <v>105</v>
      </c>
      <c r="D23" s="134">
        <v>105</v>
      </c>
      <c r="E23" s="134">
        <v>105</v>
      </c>
      <c r="F23" s="134"/>
      <c r="G23" s="134"/>
      <c r="H23" s="134"/>
      <c r="I23" s="134"/>
      <c r="J23" s="135"/>
      <c r="K23" s="135"/>
      <c r="L23" s="134"/>
      <c r="M23" s="134"/>
      <c r="N23" s="134"/>
    </row>
    <row r="24" spans="1:14" ht="9.9499999999999993" customHeight="1">
      <c r="A24" s="29" t="s">
        <v>145</v>
      </c>
      <c r="B24" s="6"/>
      <c r="C24" s="136"/>
      <c r="D24" s="136"/>
      <c r="E24" s="136"/>
      <c r="F24" s="136"/>
      <c r="G24" s="136"/>
      <c r="H24" s="137"/>
      <c r="I24" s="137"/>
      <c r="J24" s="137"/>
      <c r="K24" s="137"/>
      <c r="L24" s="137"/>
      <c r="M24" s="137"/>
      <c r="N24" s="137"/>
    </row>
    <row r="25" spans="1:14" ht="9.9499999999999993" customHeight="1">
      <c r="A25" s="112" t="s">
        <v>167</v>
      </c>
      <c r="B25" s="112"/>
      <c r="C25" s="138"/>
      <c r="D25" s="138"/>
      <c r="E25" s="138"/>
      <c r="F25" s="138"/>
      <c r="G25" s="138"/>
      <c r="H25" s="139"/>
      <c r="I25" s="139"/>
      <c r="J25" s="139"/>
      <c r="K25" s="139"/>
      <c r="L25" s="139"/>
      <c r="M25" s="139"/>
      <c r="N25" s="139"/>
    </row>
    <row r="26" spans="1:14" ht="13.5">
      <c r="A26" s="54"/>
      <c r="B26" s="55"/>
      <c r="C26" s="30"/>
      <c r="D26" s="30"/>
      <c r="E26" s="30"/>
      <c r="F26" s="30"/>
      <c r="G26" s="30"/>
      <c r="H26" s="31"/>
      <c r="I26" s="31"/>
      <c r="J26" s="31"/>
      <c r="K26" s="31"/>
      <c r="L26" s="31"/>
      <c r="M26" s="31"/>
      <c r="N26" s="31"/>
    </row>
    <row r="27" spans="1:14">
      <c r="A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</row>
    <row r="28" spans="1:14" ht="11.1" customHeight="1"/>
  </sheetData>
  <mergeCells count="1">
    <mergeCell ref="A1:N1"/>
  </mergeCells>
  <phoneticPr fontId="19" type="noConversion"/>
  <pageMargins left="0.59055118110236227" right="0.59055118110236227" top="0.59055118110236227" bottom="0.59055118110236227" header="0.59055118110236227" footer="0.59055118110236227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28"/>
  <sheetViews>
    <sheetView showGridLines="0" zoomScale="120" zoomScaleNormal="120" workbookViewId="0">
      <selection sqref="A1:N25"/>
    </sheetView>
  </sheetViews>
  <sheetFormatPr baseColWidth="10" defaultColWidth="10.85546875" defaultRowHeight="12.75"/>
  <cols>
    <col min="1" max="1" width="9.42578125" style="5" customWidth="1"/>
    <col min="2" max="2" width="4.85546875" style="5" customWidth="1"/>
    <col min="3" max="14" width="5.85546875" style="5" customWidth="1"/>
    <col min="15" max="16384" width="10.85546875" style="5"/>
  </cols>
  <sheetData>
    <row r="1" spans="1:14" ht="15.95" customHeight="1">
      <c r="A1" s="642" t="s">
        <v>560</v>
      </c>
      <c r="B1" s="642"/>
      <c r="C1" s="642"/>
      <c r="D1" s="642"/>
      <c r="E1" s="642"/>
      <c r="F1" s="642"/>
      <c r="G1" s="642"/>
      <c r="H1" s="642"/>
      <c r="I1" s="642"/>
      <c r="J1" s="642"/>
      <c r="K1" s="642"/>
      <c r="L1" s="642"/>
      <c r="M1" s="643"/>
      <c r="N1" s="643"/>
    </row>
    <row r="2" spans="1:14" ht="12.95" customHeight="1">
      <c r="A2" s="571" t="s">
        <v>556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8"/>
      <c r="N2" s="128"/>
    </row>
    <row r="3" spans="1:14" s="24" customFormat="1" ht="3.75" customHeight="1"/>
    <row r="4" spans="1:14" ht="18.75" customHeight="1">
      <c r="A4" s="17" t="s">
        <v>200</v>
      </c>
      <c r="B4" s="17" t="s">
        <v>34</v>
      </c>
      <c r="C4" s="17" t="s">
        <v>201</v>
      </c>
      <c r="D4" s="17" t="s">
        <v>202</v>
      </c>
      <c r="E4" s="17" t="s">
        <v>203</v>
      </c>
      <c r="F4" s="17" t="s">
        <v>204</v>
      </c>
      <c r="G4" s="17" t="s">
        <v>205</v>
      </c>
      <c r="H4" s="17" t="s">
        <v>69</v>
      </c>
      <c r="I4" s="17" t="s">
        <v>70</v>
      </c>
      <c r="J4" s="17" t="s">
        <v>71</v>
      </c>
      <c r="K4" s="17" t="s">
        <v>72</v>
      </c>
      <c r="L4" s="17" t="s">
        <v>73</v>
      </c>
      <c r="M4" s="17" t="s">
        <v>64</v>
      </c>
      <c r="N4" s="17" t="s">
        <v>65</v>
      </c>
    </row>
    <row r="5" spans="1:14" s="24" customFormat="1" ht="3" customHeight="1"/>
    <row r="6" spans="1:14" ht="12.95" customHeight="1">
      <c r="A6" s="239" t="s">
        <v>57</v>
      </c>
      <c r="B6" s="118">
        <v>2018</v>
      </c>
      <c r="C6" s="572">
        <v>134</v>
      </c>
      <c r="D6" s="572">
        <v>131.25</v>
      </c>
      <c r="E6" s="572">
        <v>128.75</v>
      </c>
      <c r="F6" s="120">
        <v>131.66666666666666</v>
      </c>
      <c r="G6" s="120">
        <v>131.66666666666666</v>
      </c>
      <c r="H6" s="120">
        <v>131.66666666666666</v>
      </c>
      <c r="I6" s="120">
        <v>131.66666666666666</v>
      </c>
      <c r="J6" s="120">
        <v>131.66666666666666</v>
      </c>
      <c r="K6" s="120">
        <v>131.25</v>
      </c>
      <c r="L6" s="120">
        <v>131.33333333333334</v>
      </c>
      <c r="M6" s="120">
        <v>130.91666666666666</v>
      </c>
      <c r="N6" s="120">
        <v>131.33333333333334</v>
      </c>
    </row>
    <row r="7" spans="1:14" ht="12.95" customHeight="1">
      <c r="A7" s="239"/>
      <c r="B7" s="118">
        <v>2019</v>
      </c>
      <c r="C7" s="120">
        <v>131.33333333333334</v>
      </c>
      <c r="D7" s="119">
        <v>133.33333333333334</v>
      </c>
      <c r="E7" s="119">
        <v>133.33333333333334</v>
      </c>
      <c r="F7" s="119">
        <v>134.16666666666666</v>
      </c>
      <c r="G7" s="119">
        <v>134.16666666666666</v>
      </c>
      <c r="H7" s="119">
        <v>134.16666666666666</v>
      </c>
      <c r="I7" s="119">
        <v>134.41666666666666</v>
      </c>
      <c r="J7" s="572">
        <v>134.16666666666666</v>
      </c>
      <c r="K7" s="572">
        <v>135</v>
      </c>
      <c r="L7" s="572">
        <v>135</v>
      </c>
      <c r="M7" s="572">
        <v>135</v>
      </c>
      <c r="N7" s="572">
        <v>135</v>
      </c>
    </row>
    <row r="8" spans="1:14" ht="12.95" customHeight="1">
      <c r="A8" s="239"/>
      <c r="B8" s="118">
        <v>2020</v>
      </c>
      <c r="C8" s="120">
        <v>135</v>
      </c>
      <c r="D8" s="119" t="s">
        <v>387</v>
      </c>
      <c r="E8" s="119" t="s">
        <v>387</v>
      </c>
      <c r="F8" s="119"/>
      <c r="G8" s="119"/>
      <c r="H8" s="119"/>
      <c r="I8" s="119"/>
      <c r="J8" s="572"/>
      <c r="K8" s="572"/>
      <c r="L8" s="572"/>
      <c r="M8" s="572"/>
      <c r="N8" s="572"/>
    </row>
    <row r="9" spans="1:14" ht="12.95" customHeight="1">
      <c r="A9" s="239" t="s">
        <v>58</v>
      </c>
      <c r="B9" s="118">
        <v>2018</v>
      </c>
      <c r="C9" s="572">
        <v>87.954545454545453</v>
      </c>
      <c r="D9" s="572">
        <v>74.772727272727266</v>
      </c>
      <c r="E9" s="572">
        <v>76.36363636363636</v>
      </c>
      <c r="F9" s="120">
        <v>71.818181818181813</v>
      </c>
      <c r="G9" s="120">
        <v>74.318181818181813</v>
      </c>
      <c r="H9" s="120">
        <v>76.13636363636364</v>
      </c>
      <c r="I9" s="120">
        <v>76.36363636363636</v>
      </c>
      <c r="J9" s="120">
        <v>74.772727272727266</v>
      </c>
      <c r="K9" s="120">
        <v>74.545454545454547</v>
      </c>
      <c r="L9" s="120">
        <v>77.954545454545453</v>
      </c>
      <c r="M9" s="120">
        <v>81.590909090909093</v>
      </c>
      <c r="N9" s="120">
        <v>81.590909090909093</v>
      </c>
    </row>
    <row r="10" spans="1:14" ht="12.95" customHeight="1">
      <c r="A10" s="239"/>
      <c r="B10" s="118">
        <v>2019</v>
      </c>
      <c r="C10" s="120">
        <v>77.272727272727266</v>
      </c>
      <c r="D10" s="119">
        <v>75</v>
      </c>
      <c r="E10" s="119">
        <v>76.5</v>
      </c>
      <c r="F10" s="119">
        <v>74.25</v>
      </c>
      <c r="G10" s="119">
        <v>76.111111111111114</v>
      </c>
      <c r="H10" s="119">
        <v>81.111111111111114</v>
      </c>
      <c r="I10" s="119">
        <v>80</v>
      </c>
      <c r="J10" s="572">
        <v>83.333333333333329</v>
      </c>
      <c r="K10" s="572">
        <v>100</v>
      </c>
      <c r="L10" s="572">
        <v>90</v>
      </c>
      <c r="M10" s="572">
        <v>90</v>
      </c>
      <c r="N10" s="572">
        <v>90</v>
      </c>
    </row>
    <row r="11" spans="1:14" ht="12.95" customHeight="1">
      <c r="A11" s="239"/>
      <c r="B11" s="118">
        <v>2020</v>
      </c>
      <c r="C11" s="120">
        <v>90</v>
      </c>
      <c r="D11" s="119">
        <v>85</v>
      </c>
      <c r="E11" s="119">
        <v>95</v>
      </c>
      <c r="F11" s="119"/>
      <c r="G11" s="119"/>
      <c r="H11" s="119"/>
      <c r="I11" s="119"/>
      <c r="J11" s="572"/>
      <c r="K11" s="572"/>
      <c r="L11" s="572"/>
      <c r="M11" s="572"/>
      <c r="N11" s="572"/>
    </row>
    <row r="12" spans="1:14" ht="12.95" customHeight="1">
      <c r="A12" s="117" t="s">
        <v>422</v>
      </c>
      <c r="B12" s="118">
        <v>2018</v>
      </c>
      <c r="C12" s="572">
        <v>95</v>
      </c>
      <c r="D12" s="572">
        <v>95</v>
      </c>
      <c r="E12" s="572">
        <v>96.25</v>
      </c>
      <c r="F12" s="120">
        <v>96.25</v>
      </c>
      <c r="G12" s="120">
        <v>97.5</v>
      </c>
      <c r="H12" s="120">
        <v>97.5</v>
      </c>
      <c r="I12" s="120">
        <v>97.5</v>
      </c>
      <c r="J12" s="120">
        <v>97.5</v>
      </c>
      <c r="K12" s="120">
        <v>96.25</v>
      </c>
      <c r="L12" s="120">
        <v>96.25</v>
      </c>
      <c r="M12" s="120">
        <v>96.25</v>
      </c>
      <c r="N12" s="120">
        <v>100</v>
      </c>
    </row>
    <row r="13" spans="1:14" ht="12.95" customHeight="1">
      <c r="A13" s="117"/>
      <c r="B13" s="118">
        <v>2019</v>
      </c>
      <c r="C13" s="120">
        <v>100</v>
      </c>
      <c r="D13" s="119">
        <v>107.5</v>
      </c>
      <c r="E13" s="119">
        <v>108.75</v>
      </c>
      <c r="F13" s="119">
        <v>108.125</v>
      </c>
      <c r="G13" s="119">
        <v>108.125</v>
      </c>
      <c r="H13" s="119">
        <v>105.625</v>
      </c>
      <c r="I13" s="119">
        <v>105.625</v>
      </c>
      <c r="J13" s="572">
        <v>106.875</v>
      </c>
      <c r="K13" s="572">
        <v>110</v>
      </c>
      <c r="L13" s="120">
        <v>110</v>
      </c>
      <c r="M13" s="120">
        <v>115</v>
      </c>
      <c r="N13" s="120">
        <v>115</v>
      </c>
    </row>
    <row r="14" spans="1:14" ht="12.95" customHeight="1">
      <c r="A14" s="117"/>
      <c r="B14" s="118">
        <v>2020</v>
      </c>
      <c r="C14" s="120">
        <v>115</v>
      </c>
      <c r="D14" s="120">
        <v>115</v>
      </c>
      <c r="E14" s="120">
        <v>115</v>
      </c>
      <c r="F14" s="119"/>
      <c r="G14" s="119"/>
      <c r="H14" s="119"/>
      <c r="I14" s="119"/>
      <c r="J14" s="572"/>
      <c r="K14" s="572"/>
      <c r="L14" s="120"/>
      <c r="M14" s="120"/>
      <c r="N14" s="120"/>
    </row>
    <row r="15" spans="1:14" ht="12.95" customHeight="1">
      <c r="A15" s="117" t="s">
        <v>190</v>
      </c>
      <c r="B15" s="118">
        <v>2018</v>
      </c>
      <c r="C15" s="572">
        <v>50.3125</v>
      </c>
      <c r="D15" s="572">
        <v>50.3125</v>
      </c>
      <c r="E15" s="572">
        <v>50.3125</v>
      </c>
      <c r="F15" s="119">
        <v>48.75</v>
      </c>
      <c r="G15" s="119">
        <v>48.75</v>
      </c>
      <c r="H15" s="119">
        <v>48.75</v>
      </c>
      <c r="I15" s="119">
        <v>48.75</v>
      </c>
      <c r="J15" s="119">
        <v>48.75</v>
      </c>
      <c r="K15" s="119">
        <v>48.75</v>
      </c>
      <c r="L15" s="119">
        <v>48.75</v>
      </c>
      <c r="M15" s="119">
        <v>48.75</v>
      </c>
      <c r="N15" s="119">
        <v>47.916666666666664</v>
      </c>
    </row>
    <row r="16" spans="1:14" ht="12.95" customHeight="1">
      <c r="A16" s="117"/>
      <c r="B16" s="118">
        <v>2019</v>
      </c>
      <c r="C16" s="119">
        <v>50.3125</v>
      </c>
      <c r="D16" s="119">
        <v>50.3125</v>
      </c>
      <c r="E16" s="119">
        <v>50.3125</v>
      </c>
      <c r="F16" s="119">
        <v>53.75</v>
      </c>
      <c r="G16" s="119">
        <v>54.6875</v>
      </c>
      <c r="H16" s="119">
        <v>50</v>
      </c>
      <c r="I16" s="119">
        <v>50</v>
      </c>
      <c r="J16" s="572">
        <v>50</v>
      </c>
      <c r="K16" s="572">
        <v>65</v>
      </c>
      <c r="L16" s="119">
        <v>70</v>
      </c>
      <c r="M16" s="119">
        <v>70</v>
      </c>
      <c r="N16" s="119">
        <v>72.5</v>
      </c>
    </row>
    <row r="17" spans="1:14" ht="12.95" customHeight="1">
      <c r="A17" s="117"/>
      <c r="B17" s="118">
        <v>2020</v>
      </c>
      <c r="C17" s="120">
        <v>70</v>
      </c>
      <c r="D17" s="120">
        <v>70</v>
      </c>
      <c r="E17" s="120">
        <v>70</v>
      </c>
      <c r="F17" s="119"/>
      <c r="G17" s="119"/>
      <c r="H17" s="119"/>
      <c r="I17" s="119"/>
      <c r="J17" s="572"/>
      <c r="K17" s="572"/>
      <c r="L17" s="119"/>
      <c r="M17" s="119"/>
      <c r="N17" s="119"/>
    </row>
    <row r="18" spans="1:14" ht="12.95" customHeight="1">
      <c r="A18" s="117" t="s">
        <v>130</v>
      </c>
      <c r="B18" s="118">
        <v>2018</v>
      </c>
      <c r="C18" s="572">
        <v>170</v>
      </c>
      <c r="D18" s="572">
        <v>170</v>
      </c>
      <c r="E18" s="572">
        <v>170</v>
      </c>
      <c r="F18" s="119">
        <v>170</v>
      </c>
      <c r="G18" s="119">
        <v>170</v>
      </c>
      <c r="H18" s="119">
        <v>170</v>
      </c>
      <c r="I18" s="119">
        <v>170</v>
      </c>
      <c r="J18" s="119">
        <v>170</v>
      </c>
      <c r="K18" s="119">
        <v>170</v>
      </c>
      <c r="L18" s="119">
        <v>170</v>
      </c>
      <c r="M18" s="119">
        <v>170</v>
      </c>
      <c r="N18" s="119">
        <v>170</v>
      </c>
    </row>
    <row r="19" spans="1:14" ht="12.95" customHeight="1">
      <c r="A19" s="117"/>
      <c r="B19" s="118">
        <v>2019</v>
      </c>
      <c r="C19" s="119">
        <v>118.75</v>
      </c>
      <c r="D19" s="119">
        <v>118.75</v>
      </c>
      <c r="E19" s="119">
        <v>118.75</v>
      </c>
      <c r="F19" s="119">
        <v>121.25</v>
      </c>
      <c r="G19" s="119">
        <v>121.25</v>
      </c>
      <c r="H19" s="119">
        <v>118.75</v>
      </c>
      <c r="I19" s="119">
        <v>118.75</v>
      </c>
      <c r="J19" s="572">
        <v>121.25</v>
      </c>
      <c r="K19" s="572">
        <v>125</v>
      </c>
      <c r="L19" s="119">
        <v>125</v>
      </c>
      <c r="M19" s="119">
        <v>125</v>
      </c>
      <c r="N19" s="119">
        <v>125</v>
      </c>
    </row>
    <row r="20" spans="1:14" ht="12.95" customHeight="1">
      <c r="A20" s="117"/>
      <c r="B20" s="118">
        <v>2020</v>
      </c>
      <c r="C20" s="119">
        <v>125</v>
      </c>
      <c r="D20" s="119">
        <v>125</v>
      </c>
      <c r="E20" s="119" t="s">
        <v>113</v>
      </c>
      <c r="F20" s="119"/>
      <c r="G20" s="119"/>
      <c r="H20" s="119"/>
      <c r="I20" s="119"/>
      <c r="J20" s="572"/>
      <c r="K20" s="572"/>
      <c r="L20" s="119"/>
      <c r="M20" s="119"/>
      <c r="N20" s="119"/>
    </row>
    <row r="21" spans="1:14" ht="12.95" customHeight="1">
      <c r="A21" s="117" t="s">
        <v>131</v>
      </c>
      <c r="B21" s="118">
        <v>2018</v>
      </c>
      <c r="C21" s="572">
        <v>132.5</v>
      </c>
      <c r="D21" s="572">
        <v>127.5</v>
      </c>
      <c r="E21" s="572">
        <v>135</v>
      </c>
      <c r="F21" s="119">
        <v>132.5</v>
      </c>
      <c r="G21" s="119">
        <v>125</v>
      </c>
      <c r="H21" s="119">
        <v>127.5</v>
      </c>
      <c r="I21" s="119">
        <v>107.5</v>
      </c>
      <c r="J21" s="119">
        <v>132.5</v>
      </c>
      <c r="K21" s="119">
        <v>112.5</v>
      </c>
      <c r="L21" s="119">
        <v>132.5</v>
      </c>
      <c r="M21" s="119">
        <v>132.5</v>
      </c>
      <c r="N21" s="119">
        <v>132.5</v>
      </c>
    </row>
    <row r="22" spans="1:14" ht="12.95" customHeight="1">
      <c r="A22" s="117"/>
      <c r="B22" s="118">
        <v>2019</v>
      </c>
      <c r="C22" s="119">
        <v>132.5</v>
      </c>
      <c r="D22" s="119">
        <v>132.5</v>
      </c>
      <c r="E22" s="119">
        <v>132.5</v>
      </c>
      <c r="F22" s="119">
        <v>132.5</v>
      </c>
      <c r="G22" s="119">
        <v>132.5</v>
      </c>
      <c r="H22" s="119">
        <v>127.5</v>
      </c>
      <c r="I22" s="119">
        <v>127.5</v>
      </c>
      <c r="J22" s="572">
        <v>132.5</v>
      </c>
      <c r="K22" s="572">
        <v>140</v>
      </c>
      <c r="L22" s="119">
        <v>140</v>
      </c>
      <c r="M22" s="119">
        <v>140</v>
      </c>
      <c r="N22" s="119">
        <v>115</v>
      </c>
    </row>
    <row r="23" spans="1:14" ht="12.95" customHeight="1">
      <c r="A23" s="132"/>
      <c r="B23" s="133">
        <v>2020</v>
      </c>
      <c r="C23" s="573">
        <v>135</v>
      </c>
      <c r="D23" s="573">
        <v>135</v>
      </c>
      <c r="E23" s="573">
        <v>135</v>
      </c>
      <c r="F23" s="573"/>
      <c r="G23" s="573"/>
      <c r="H23" s="573"/>
      <c r="I23" s="573"/>
      <c r="J23" s="574"/>
      <c r="K23" s="574"/>
      <c r="L23" s="573"/>
      <c r="M23" s="573"/>
      <c r="N23" s="573"/>
    </row>
    <row r="24" spans="1:14" ht="9.9499999999999993" customHeight="1">
      <c r="A24" s="29" t="s">
        <v>145</v>
      </c>
      <c r="B24" s="6"/>
      <c r="C24" s="136"/>
      <c r="D24" s="136"/>
      <c r="E24" s="136"/>
      <c r="F24" s="136"/>
      <c r="G24" s="136"/>
      <c r="H24" s="137"/>
      <c r="I24" s="137"/>
      <c r="J24" s="137"/>
      <c r="K24" s="137"/>
      <c r="L24" s="137"/>
      <c r="M24" s="137"/>
      <c r="N24" s="137"/>
    </row>
    <row r="25" spans="1:14" ht="9.9499999999999993" customHeight="1">
      <c r="A25" s="112" t="s">
        <v>167</v>
      </c>
      <c r="B25" s="112"/>
      <c r="C25" s="138"/>
      <c r="D25" s="138"/>
      <c r="E25" s="138"/>
      <c r="F25" s="138"/>
      <c r="G25" s="138"/>
      <c r="H25" s="139"/>
      <c r="I25" s="139"/>
      <c r="J25" s="139"/>
      <c r="K25" s="139"/>
      <c r="L25" s="139"/>
      <c r="M25" s="139"/>
      <c r="N25" s="139"/>
    </row>
    <row r="26" spans="1:14" ht="13.5">
      <c r="A26" s="54"/>
      <c r="B26" s="55"/>
      <c r="C26" s="30"/>
      <c r="D26" s="30"/>
      <c r="E26" s="30"/>
      <c r="F26" s="30"/>
      <c r="G26" s="30"/>
      <c r="H26" s="31"/>
      <c r="I26" s="31"/>
      <c r="J26" s="31"/>
      <c r="K26" s="31"/>
      <c r="L26" s="31"/>
      <c r="M26" s="31"/>
      <c r="N26" s="31"/>
    </row>
    <row r="27" spans="1:14">
      <c r="A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</row>
    <row r="28" spans="1:14" ht="11.1" customHeight="1"/>
  </sheetData>
  <mergeCells count="1">
    <mergeCell ref="A1:N1"/>
  </mergeCells>
  <phoneticPr fontId="19" type="noConversion"/>
  <pageMargins left="0.59055118110236227" right="0.59055118110236227" top="0.59055118110236227" bottom="0.59055118110236227" header="0.59055118110236227" footer="0.59055118110236227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G59"/>
  <sheetViews>
    <sheetView showGridLines="0" zoomScale="120" zoomScaleNormal="120" zoomScaleSheetLayoutView="100" zoomScalePageLayoutView="130" workbookViewId="0">
      <selection activeCell="A51" sqref="A1:G51"/>
    </sheetView>
  </sheetViews>
  <sheetFormatPr baseColWidth="10" defaultColWidth="10.85546875" defaultRowHeight="12.75"/>
  <cols>
    <col min="1" max="1" width="16.42578125" style="143" customWidth="1"/>
    <col min="2" max="7" width="7.7109375" style="143" customWidth="1"/>
    <col min="8" max="16384" width="10.85546875" style="143"/>
  </cols>
  <sheetData>
    <row r="1" spans="1:7" ht="15.95" customHeight="1">
      <c r="A1" s="285" t="s">
        <v>561</v>
      </c>
      <c r="B1" s="142"/>
      <c r="C1" s="142"/>
    </row>
    <row r="2" spans="1:7" ht="12" customHeight="1">
      <c r="A2" s="575" t="s">
        <v>440</v>
      </c>
      <c r="B2" s="142"/>
      <c r="C2" s="142"/>
    </row>
    <row r="3" spans="1:7" ht="3" customHeight="1">
      <c r="A3" s="144"/>
      <c r="B3" s="142"/>
      <c r="C3" s="142"/>
    </row>
    <row r="4" spans="1:7" ht="12.95" customHeight="1">
      <c r="A4" s="645" t="s">
        <v>35</v>
      </c>
      <c r="B4" s="647" t="s">
        <v>217</v>
      </c>
      <c r="C4" s="648"/>
      <c r="D4" s="649"/>
      <c r="E4" s="647" t="s">
        <v>229</v>
      </c>
      <c r="F4" s="648"/>
      <c r="G4" s="649"/>
    </row>
    <row r="5" spans="1:7" ht="12.95" customHeight="1">
      <c r="A5" s="646"/>
      <c r="B5" s="210" t="s">
        <v>48</v>
      </c>
      <c r="C5" s="210" t="s">
        <v>349</v>
      </c>
      <c r="D5" s="145" t="s">
        <v>105</v>
      </c>
      <c r="E5" s="210" t="s">
        <v>48</v>
      </c>
      <c r="F5" s="210" t="s">
        <v>349</v>
      </c>
      <c r="G5" s="145" t="s">
        <v>105</v>
      </c>
    </row>
    <row r="6" spans="1:7" ht="3" customHeight="1">
      <c r="A6" s="209"/>
      <c r="B6" s="209"/>
      <c r="C6" s="209"/>
      <c r="D6" s="209"/>
      <c r="E6" s="209"/>
      <c r="F6" s="209"/>
      <c r="G6" s="209"/>
    </row>
    <row r="7" spans="1:7" s="146" customFormat="1" ht="12.95" customHeight="1">
      <c r="A7" s="332" t="s">
        <v>251</v>
      </c>
      <c r="B7" s="330"/>
      <c r="C7" s="330"/>
      <c r="D7" s="148"/>
      <c r="E7" s="148"/>
      <c r="F7" s="148"/>
      <c r="G7" s="126"/>
    </row>
    <row r="8" spans="1:7" s="146" customFormat="1" ht="12.95" customHeight="1">
      <c r="A8" s="147" t="s">
        <v>57</v>
      </c>
      <c r="B8" s="372">
        <v>77.5</v>
      </c>
      <c r="C8" s="330">
        <v>80</v>
      </c>
      <c r="D8" s="126">
        <f t="shared" ref="D8:D15" si="0">((C8/B8)-    1)*100</f>
        <v>3.2258064516129004</v>
      </c>
      <c r="E8" s="333">
        <v>145</v>
      </c>
      <c r="F8" s="373">
        <v>160</v>
      </c>
      <c r="G8" s="126">
        <f>((F8/E8)-    1)*100</f>
        <v>10.344827586206895</v>
      </c>
    </row>
    <row r="9" spans="1:7" s="146" customFormat="1" ht="12.95" customHeight="1">
      <c r="A9" s="147" t="s">
        <v>252</v>
      </c>
      <c r="B9" s="374">
        <v>80</v>
      </c>
      <c r="C9" s="330">
        <v>80</v>
      </c>
      <c r="D9" s="126">
        <f t="shared" si="0"/>
        <v>0</v>
      </c>
      <c r="E9" s="372">
        <v>72.5</v>
      </c>
      <c r="F9" s="373">
        <v>80</v>
      </c>
      <c r="G9" s="126">
        <f>((F9/E9)-    1)*100</f>
        <v>10.344827586206895</v>
      </c>
    </row>
    <row r="10" spans="1:7" s="146" customFormat="1" ht="12.95" customHeight="1">
      <c r="A10" s="147" t="s">
        <v>253</v>
      </c>
      <c r="B10" s="375">
        <v>100</v>
      </c>
      <c r="C10" s="330">
        <v>100</v>
      </c>
      <c r="D10" s="126">
        <f t="shared" si="0"/>
        <v>0</v>
      </c>
      <c r="E10" s="333">
        <v>175</v>
      </c>
      <c r="F10" s="373">
        <v>175</v>
      </c>
      <c r="G10" s="126">
        <f>((F10/E10)-    1)*100</f>
        <v>0</v>
      </c>
    </row>
    <row r="11" spans="1:7" s="146" customFormat="1" ht="12.95" customHeight="1">
      <c r="A11" s="147" t="s">
        <v>254</v>
      </c>
      <c r="B11" s="374">
        <v>75</v>
      </c>
      <c r="C11" s="140">
        <v>77.5</v>
      </c>
      <c r="D11" s="126">
        <f t="shared" si="0"/>
        <v>3.3333333333333437</v>
      </c>
      <c r="E11" s="372" t="s">
        <v>292</v>
      </c>
      <c r="F11" s="372" t="s">
        <v>292</v>
      </c>
      <c r="G11" s="351" t="s">
        <v>113</v>
      </c>
    </row>
    <row r="12" spans="1:7" s="146" customFormat="1" ht="12.95" customHeight="1">
      <c r="A12" s="147" t="s">
        <v>255</v>
      </c>
      <c r="B12" s="374">
        <v>62.5</v>
      </c>
      <c r="C12" s="330">
        <v>62.5</v>
      </c>
      <c r="D12" s="126">
        <f t="shared" si="0"/>
        <v>0</v>
      </c>
      <c r="E12" s="333">
        <v>82.5</v>
      </c>
      <c r="F12" s="373">
        <v>82.5</v>
      </c>
      <c r="G12" s="126">
        <f>((F12/E12)-    1)*100</f>
        <v>0</v>
      </c>
    </row>
    <row r="13" spans="1:7" s="146" customFormat="1" ht="12.95" customHeight="1">
      <c r="A13" s="147" t="s">
        <v>256</v>
      </c>
      <c r="B13" s="374">
        <v>75</v>
      </c>
      <c r="C13" s="330">
        <v>77.5</v>
      </c>
      <c r="D13" s="126">
        <f t="shared" si="0"/>
        <v>3.3333333333333437</v>
      </c>
      <c r="E13" s="372">
        <v>190</v>
      </c>
      <c r="F13" s="373">
        <v>190</v>
      </c>
      <c r="G13" s="126">
        <f>((F13/E13)-    1)*100</f>
        <v>0</v>
      </c>
    </row>
    <row r="14" spans="1:7" s="146" customFormat="1" ht="12.95" customHeight="1">
      <c r="A14" s="147" t="s">
        <v>257</v>
      </c>
      <c r="B14" s="375">
        <v>110</v>
      </c>
      <c r="C14" s="330">
        <v>115</v>
      </c>
      <c r="D14" s="126">
        <f t="shared" si="0"/>
        <v>4.5454545454545414</v>
      </c>
      <c r="E14" s="333" t="s">
        <v>292</v>
      </c>
      <c r="F14" s="333" t="s">
        <v>292</v>
      </c>
      <c r="G14" s="351" t="s">
        <v>113</v>
      </c>
    </row>
    <row r="15" spans="1:7" s="146" customFormat="1" ht="12.95" customHeight="1">
      <c r="A15" s="147" t="s">
        <v>98</v>
      </c>
      <c r="B15" s="375">
        <v>90</v>
      </c>
      <c r="C15" s="330">
        <v>90</v>
      </c>
      <c r="D15" s="126">
        <f t="shared" si="0"/>
        <v>0</v>
      </c>
      <c r="E15" s="333">
        <v>135</v>
      </c>
      <c r="F15" s="373">
        <v>135</v>
      </c>
      <c r="G15" s="126">
        <f>((F15/E15)-    1)*100</f>
        <v>0</v>
      </c>
    </row>
    <row r="16" spans="1:7" s="146" customFormat="1" ht="12.95" customHeight="1">
      <c r="A16" s="332" t="s">
        <v>258</v>
      </c>
      <c r="B16" s="330"/>
      <c r="C16" s="330"/>
      <c r="D16" s="190"/>
      <c r="E16" s="333"/>
      <c r="F16" s="148"/>
      <c r="G16" s="352"/>
    </row>
    <row r="17" spans="1:7" s="146" customFormat="1" ht="12.95" customHeight="1">
      <c r="A17" s="147" t="s">
        <v>260</v>
      </c>
      <c r="B17" s="372">
        <v>60</v>
      </c>
      <c r="C17" s="330">
        <v>82.5</v>
      </c>
      <c r="D17" s="126">
        <f t="shared" ref="D17:D26" si="1">((C17/B17)-    1)*100</f>
        <v>37.5</v>
      </c>
      <c r="E17" s="372">
        <v>60</v>
      </c>
      <c r="F17" s="376">
        <v>60</v>
      </c>
      <c r="G17" s="126">
        <f>((F17/E17)-    1)*100</f>
        <v>0</v>
      </c>
    </row>
    <row r="18" spans="1:7" s="146" customFormat="1" ht="12.95" customHeight="1">
      <c r="A18" s="147" t="s">
        <v>259</v>
      </c>
      <c r="B18" s="374">
        <v>62.5</v>
      </c>
      <c r="C18" s="330">
        <v>52.5</v>
      </c>
      <c r="D18" s="126">
        <f t="shared" si="1"/>
        <v>-16.000000000000004</v>
      </c>
      <c r="E18" s="372">
        <v>67.5</v>
      </c>
      <c r="F18" s="333" t="s">
        <v>292</v>
      </c>
      <c r="G18" s="351" t="s">
        <v>113</v>
      </c>
    </row>
    <row r="19" spans="1:7" s="146" customFormat="1" ht="12.95" customHeight="1">
      <c r="A19" s="147" t="s">
        <v>261</v>
      </c>
      <c r="B19" s="374">
        <v>62.5</v>
      </c>
      <c r="C19" s="330">
        <v>62.5</v>
      </c>
      <c r="D19" s="126">
        <f t="shared" si="1"/>
        <v>0</v>
      </c>
      <c r="E19" s="372">
        <v>85</v>
      </c>
      <c r="F19" s="190">
        <v>72.5</v>
      </c>
      <c r="G19" s="126">
        <f t="shared" ref="G19:G26" si="2">((F19/E19)-    1)*100</f>
        <v>-14.705882352941179</v>
      </c>
    </row>
    <row r="20" spans="1:7" s="146" customFormat="1" ht="12.95" customHeight="1">
      <c r="A20" s="147" t="s">
        <v>262</v>
      </c>
      <c r="B20" s="374">
        <v>75</v>
      </c>
      <c r="C20" s="330">
        <v>75</v>
      </c>
      <c r="D20" s="125">
        <f t="shared" si="1"/>
        <v>0</v>
      </c>
      <c r="E20" s="372">
        <v>65</v>
      </c>
      <c r="F20" s="190">
        <v>62.5</v>
      </c>
      <c r="G20" s="126">
        <f t="shared" si="2"/>
        <v>-3.8461538461538436</v>
      </c>
    </row>
    <row r="21" spans="1:7" s="146" customFormat="1" ht="12.95" customHeight="1">
      <c r="A21" s="147" t="s">
        <v>263</v>
      </c>
      <c r="B21" s="334">
        <v>67.5</v>
      </c>
      <c r="C21" s="330">
        <v>70</v>
      </c>
      <c r="D21" s="126">
        <f t="shared" si="1"/>
        <v>3.7037037037036979</v>
      </c>
      <c r="E21" s="334">
        <v>100</v>
      </c>
      <c r="F21" s="376">
        <v>105</v>
      </c>
      <c r="G21" s="126">
        <f t="shared" si="2"/>
        <v>5.0000000000000044</v>
      </c>
    </row>
    <row r="22" spans="1:7" s="146" customFormat="1" ht="12.95" customHeight="1">
      <c r="A22" s="147" t="s">
        <v>264</v>
      </c>
      <c r="B22" s="331">
        <v>69.5</v>
      </c>
      <c r="C22" s="330">
        <v>71.5</v>
      </c>
      <c r="D22" s="126">
        <f t="shared" si="1"/>
        <v>2.877697841726623</v>
      </c>
      <c r="E22" s="334">
        <v>100</v>
      </c>
      <c r="F22" s="376">
        <v>125</v>
      </c>
      <c r="G22" s="126">
        <f t="shared" si="2"/>
        <v>25</v>
      </c>
    </row>
    <row r="23" spans="1:7" s="146" customFormat="1" ht="12.95" customHeight="1">
      <c r="A23" s="147" t="s">
        <v>265</v>
      </c>
      <c r="B23" s="331">
        <v>65</v>
      </c>
      <c r="C23" s="330">
        <v>65</v>
      </c>
      <c r="D23" s="126">
        <f t="shared" si="1"/>
        <v>0</v>
      </c>
      <c r="E23" s="334">
        <v>105</v>
      </c>
      <c r="F23" s="376">
        <v>120</v>
      </c>
      <c r="G23" s="126">
        <f t="shared" si="2"/>
        <v>14.285714285714279</v>
      </c>
    </row>
    <row r="24" spans="1:7" s="146" customFormat="1" ht="12.95" customHeight="1">
      <c r="A24" s="147" t="s">
        <v>266</v>
      </c>
      <c r="B24" s="331">
        <v>80</v>
      </c>
      <c r="C24" s="330">
        <v>80</v>
      </c>
      <c r="D24" s="126">
        <f t="shared" si="1"/>
        <v>0</v>
      </c>
      <c r="E24" s="334">
        <v>57.5</v>
      </c>
      <c r="F24" s="190">
        <v>57.5</v>
      </c>
      <c r="G24" s="126">
        <f t="shared" si="2"/>
        <v>0</v>
      </c>
    </row>
    <row r="25" spans="1:7" s="146" customFormat="1" ht="12.95" customHeight="1">
      <c r="A25" s="147" t="s">
        <v>267</v>
      </c>
      <c r="B25" s="331">
        <v>75</v>
      </c>
      <c r="C25" s="330">
        <v>65</v>
      </c>
      <c r="D25" s="126">
        <f t="shared" si="1"/>
        <v>-13.33333333333333</v>
      </c>
      <c r="E25" s="334">
        <v>55</v>
      </c>
      <c r="F25" s="376">
        <v>55</v>
      </c>
      <c r="G25" s="126">
        <f t="shared" si="2"/>
        <v>0</v>
      </c>
    </row>
    <row r="26" spans="1:7" s="146" customFormat="1" ht="12.95" customHeight="1">
      <c r="A26" s="147" t="s">
        <v>99</v>
      </c>
      <c r="B26" s="331">
        <v>125</v>
      </c>
      <c r="C26" s="330">
        <v>140</v>
      </c>
      <c r="D26" s="126">
        <f t="shared" si="1"/>
        <v>12.000000000000011</v>
      </c>
      <c r="E26" s="334">
        <v>70</v>
      </c>
      <c r="F26" s="376">
        <v>85</v>
      </c>
      <c r="G26" s="126">
        <f t="shared" si="2"/>
        <v>21.42857142857142</v>
      </c>
    </row>
    <row r="27" spans="1:7" ht="12.95" customHeight="1">
      <c r="A27" s="332" t="s">
        <v>413</v>
      </c>
      <c r="B27" s="330"/>
      <c r="C27" s="330"/>
      <c r="D27" s="126"/>
      <c r="E27" s="334"/>
      <c r="F27" s="140"/>
      <c r="G27" s="126"/>
    </row>
    <row r="28" spans="1:7" ht="12.95" customHeight="1">
      <c r="A28" s="147" t="s">
        <v>414</v>
      </c>
      <c r="B28" s="331">
        <v>150</v>
      </c>
      <c r="C28" s="331">
        <v>150</v>
      </c>
      <c r="D28" s="126">
        <f t="shared" ref="D28:D35" si="3">((C28/B28)-    1)*100</f>
        <v>0</v>
      </c>
      <c r="E28" s="334" t="s">
        <v>37</v>
      </c>
      <c r="F28" s="140"/>
      <c r="G28" s="126"/>
    </row>
    <row r="29" spans="1:7" ht="12.95" customHeight="1">
      <c r="A29" s="147" t="s">
        <v>415</v>
      </c>
      <c r="B29" s="331">
        <v>107.5</v>
      </c>
      <c r="C29" s="331">
        <v>107.5</v>
      </c>
      <c r="D29" s="126">
        <f t="shared" si="3"/>
        <v>0</v>
      </c>
      <c r="E29" s="372">
        <v>120</v>
      </c>
      <c r="F29" s="140">
        <v>110</v>
      </c>
      <c r="G29" s="126">
        <f>((F29/E29)-    1)*100</f>
        <v>-8.3333333333333375</v>
      </c>
    </row>
    <row r="30" spans="1:7" ht="12.95" customHeight="1">
      <c r="A30" s="147" t="s">
        <v>416</v>
      </c>
      <c r="B30" s="331">
        <v>100</v>
      </c>
      <c r="C30" s="331">
        <v>95</v>
      </c>
      <c r="D30" s="126">
        <f t="shared" si="3"/>
        <v>-5.0000000000000044</v>
      </c>
      <c r="E30" s="372">
        <v>120</v>
      </c>
      <c r="F30" s="140">
        <v>100</v>
      </c>
      <c r="G30" s="126">
        <f>((F30/E30)-    1)*100</f>
        <v>-16.666666666666664</v>
      </c>
    </row>
    <row r="31" spans="1:7" ht="12.95" customHeight="1">
      <c r="A31" s="147" t="s">
        <v>417</v>
      </c>
      <c r="B31" s="331">
        <v>107.5</v>
      </c>
      <c r="C31" s="331">
        <v>107.5</v>
      </c>
      <c r="D31" s="126">
        <f t="shared" si="3"/>
        <v>0</v>
      </c>
      <c r="E31" s="372">
        <v>105</v>
      </c>
      <c r="F31" s="140">
        <v>102.5</v>
      </c>
      <c r="G31" s="126">
        <f>((F31/E31)-    1)*100</f>
        <v>-2.3809523809523836</v>
      </c>
    </row>
    <row r="32" spans="1:7" ht="12.95" customHeight="1">
      <c r="A32" s="147" t="s">
        <v>418</v>
      </c>
      <c r="B32" s="331">
        <v>85</v>
      </c>
      <c r="C32" s="331">
        <v>85</v>
      </c>
      <c r="D32" s="126">
        <f t="shared" si="3"/>
        <v>0</v>
      </c>
      <c r="E32" s="334" t="s">
        <v>37</v>
      </c>
      <c r="F32" s="334" t="s">
        <v>37</v>
      </c>
      <c r="G32" s="351" t="s">
        <v>113</v>
      </c>
    </row>
    <row r="33" spans="1:7" ht="12.95" customHeight="1">
      <c r="A33" s="147" t="s">
        <v>419</v>
      </c>
      <c r="B33" s="331">
        <v>115</v>
      </c>
      <c r="C33" s="331">
        <v>115</v>
      </c>
      <c r="D33" s="126">
        <f t="shared" si="3"/>
        <v>0</v>
      </c>
      <c r="E33" s="334" t="s">
        <v>37</v>
      </c>
      <c r="F33" s="334" t="s">
        <v>37</v>
      </c>
      <c r="G33" s="351" t="s">
        <v>113</v>
      </c>
    </row>
    <row r="34" spans="1:7" ht="12.95" customHeight="1">
      <c r="A34" s="147" t="s">
        <v>420</v>
      </c>
      <c r="B34" s="331">
        <v>90</v>
      </c>
      <c r="C34" s="331">
        <v>100</v>
      </c>
      <c r="D34" s="126">
        <f t="shared" si="3"/>
        <v>11.111111111111116</v>
      </c>
      <c r="E34" s="334">
        <v>115</v>
      </c>
      <c r="F34" s="140">
        <v>120</v>
      </c>
      <c r="G34" s="126">
        <f>((F34/E34)-    1)*100</f>
        <v>4.3478260869565188</v>
      </c>
    </row>
    <row r="35" spans="1:7" ht="12.95" customHeight="1">
      <c r="A35" s="147" t="s">
        <v>421</v>
      </c>
      <c r="B35" s="331">
        <v>80</v>
      </c>
      <c r="C35" s="331">
        <v>90</v>
      </c>
      <c r="D35" s="126">
        <f t="shared" si="3"/>
        <v>12.5</v>
      </c>
      <c r="E35" s="334" t="s">
        <v>37</v>
      </c>
      <c r="F35" s="334" t="s">
        <v>37</v>
      </c>
      <c r="G35" s="351" t="s">
        <v>113</v>
      </c>
    </row>
    <row r="36" spans="1:7" ht="12.95" customHeight="1">
      <c r="A36" s="332" t="s">
        <v>211</v>
      </c>
      <c r="B36" s="330"/>
      <c r="C36" s="330"/>
      <c r="D36" s="126"/>
      <c r="E36" s="140"/>
      <c r="F36" s="140"/>
      <c r="G36" s="126"/>
    </row>
    <row r="37" spans="1:7" ht="12.95" customHeight="1">
      <c r="A37" s="241" t="s">
        <v>350</v>
      </c>
      <c r="B37" s="331">
        <v>80</v>
      </c>
      <c r="C37" s="330">
        <v>100</v>
      </c>
      <c r="D37" s="126">
        <f>((C37/B37)-          1)*100</f>
        <v>25</v>
      </c>
      <c r="E37" s="334">
        <v>55</v>
      </c>
      <c r="F37" s="140">
        <v>47.5</v>
      </c>
      <c r="G37" s="126">
        <f>((F37/E37)-          1)*100</f>
        <v>-13.636363636363635</v>
      </c>
    </row>
    <row r="38" spans="1:7" ht="12.95" customHeight="1">
      <c r="A38" s="147" t="s">
        <v>313</v>
      </c>
      <c r="B38" s="331">
        <v>135</v>
      </c>
      <c r="C38" s="330">
        <v>145</v>
      </c>
      <c r="D38" s="126">
        <f>((C38/B38)-          1)*100</f>
        <v>7.4074074074074181</v>
      </c>
      <c r="E38" s="334">
        <v>45</v>
      </c>
      <c r="F38" s="140">
        <v>45</v>
      </c>
      <c r="G38" s="126">
        <f>((F38/E38)-          1)*100</f>
        <v>0</v>
      </c>
    </row>
    <row r="39" spans="1:7" ht="12.95" customHeight="1">
      <c r="A39" s="147" t="s">
        <v>190</v>
      </c>
      <c r="B39" s="140" t="s">
        <v>37</v>
      </c>
      <c r="C39" s="330">
        <v>140</v>
      </c>
      <c r="D39" s="197" t="s">
        <v>323</v>
      </c>
      <c r="E39" s="334">
        <v>50</v>
      </c>
      <c r="F39" s="140">
        <v>57.5</v>
      </c>
      <c r="G39" s="126">
        <f>((F39/E39)-          1)*100</f>
        <v>14.999999999999991</v>
      </c>
    </row>
    <row r="40" spans="1:7" ht="12.95" customHeight="1">
      <c r="A40" s="147" t="s">
        <v>214</v>
      </c>
      <c r="B40" s="331">
        <v>140</v>
      </c>
      <c r="C40" s="330">
        <v>145</v>
      </c>
      <c r="D40" s="126">
        <f>((C40/B40)-          1)*100</f>
        <v>3.5714285714285809</v>
      </c>
      <c r="E40" s="334">
        <v>51.25</v>
      </c>
      <c r="F40" s="140">
        <v>55</v>
      </c>
      <c r="G40" s="126">
        <f>((F40/E40)-          1)*100</f>
        <v>7.3170731707317138</v>
      </c>
    </row>
    <row r="41" spans="1:7" ht="12.95" customHeight="1">
      <c r="A41" s="332" t="s">
        <v>206</v>
      </c>
      <c r="B41" s="330"/>
      <c r="C41" s="330"/>
      <c r="D41" s="126"/>
      <c r="E41" s="140"/>
      <c r="F41" s="140"/>
      <c r="G41" s="197"/>
    </row>
    <row r="42" spans="1:7" ht="12.95" customHeight="1">
      <c r="A42" s="147" t="s">
        <v>207</v>
      </c>
      <c r="B42" s="331">
        <v>62.5</v>
      </c>
      <c r="C42" s="140">
        <v>62.5</v>
      </c>
      <c r="D42" s="126">
        <f>((C42/B42)-          1)*100</f>
        <v>0</v>
      </c>
      <c r="E42" s="334">
        <v>72.5</v>
      </c>
      <c r="F42" s="140">
        <v>72.5</v>
      </c>
      <c r="G42" s="126">
        <f>((F42/E42)-          1)*100</f>
        <v>0</v>
      </c>
    </row>
    <row r="43" spans="1:7" ht="12.95" customHeight="1">
      <c r="A43" s="147" t="s">
        <v>208</v>
      </c>
      <c r="B43" s="331">
        <v>51.664999999999999</v>
      </c>
      <c r="C43" s="140">
        <v>54</v>
      </c>
      <c r="D43" s="126">
        <f>((C43/B43)-          1)*100</f>
        <v>4.519500629052553</v>
      </c>
      <c r="E43" s="334" t="s">
        <v>292</v>
      </c>
      <c r="F43" s="140" t="s">
        <v>37</v>
      </c>
      <c r="G43" s="351" t="s">
        <v>113</v>
      </c>
    </row>
    <row r="44" spans="1:7" ht="12.95" customHeight="1">
      <c r="A44" s="147" t="s">
        <v>130</v>
      </c>
      <c r="B44" s="331">
        <v>65</v>
      </c>
      <c r="C44" s="140">
        <v>65</v>
      </c>
      <c r="D44" s="126">
        <f>((C44/B44)-          1)*100</f>
        <v>0</v>
      </c>
      <c r="E44" s="334" t="s">
        <v>292</v>
      </c>
      <c r="F44" s="140" t="s">
        <v>37</v>
      </c>
      <c r="G44" s="351" t="s">
        <v>113</v>
      </c>
    </row>
    <row r="45" spans="1:7" ht="12.95" customHeight="1">
      <c r="A45" s="147" t="s">
        <v>209</v>
      </c>
      <c r="B45" s="331">
        <v>75</v>
      </c>
      <c r="C45" s="140">
        <v>62.5</v>
      </c>
      <c r="D45" s="126">
        <f>((C45/B45)-          1)*100</f>
        <v>-16.666666666666664</v>
      </c>
      <c r="E45" s="334" t="s">
        <v>292</v>
      </c>
      <c r="F45" s="140" t="s">
        <v>37</v>
      </c>
      <c r="G45" s="351" t="s">
        <v>113</v>
      </c>
    </row>
    <row r="46" spans="1:7" ht="12.95" customHeight="1">
      <c r="A46" s="332" t="s">
        <v>210</v>
      </c>
      <c r="B46" s="331"/>
      <c r="C46" s="140"/>
      <c r="D46" s="126"/>
      <c r="E46" s="140"/>
      <c r="F46" s="140"/>
      <c r="G46" s="148"/>
    </row>
    <row r="47" spans="1:7" ht="12.95" customHeight="1">
      <c r="A47" s="242" t="s">
        <v>100</v>
      </c>
      <c r="B47" s="334" t="s">
        <v>292</v>
      </c>
      <c r="C47" s="140">
        <v>60</v>
      </c>
      <c r="D47" s="197" t="s">
        <v>323</v>
      </c>
      <c r="E47" s="334" t="s">
        <v>292</v>
      </c>
      <c r="F47" s="334" t="s">
        <v>292</v>
      </c>
      <c r="G47" s="351" t="s">
        <v>113</v>
      </c>
    </row>
    <row r="48" spans="1:7" ht="12.95" customHeight="1">
      <c r="A48" s="147" t="s">
        <v>131</v>
      </c>
      <c r="B48" s="331">
        <v>120</v>
      </c>
      <c r="C48" s="140">
        <v>130</v>
      </c>
      <c r="D48" s="126">
        <f>((C48/B48)-          1)*100</f>
        <v>8.333333333333325</v>
      </c>
      <c r="E48" s="334">
        <v>90</v>
      </c>
      <c r="F48" s="140">
        <v>75</v>
      </c>
      <c r="G48" s="126">
        <f>((F48/E48)-          1)*100</f>
        <v>-16.666666666666664</v>
      </c>
    </row>
    <row r="49" spans="1:7" ht="12.95" customHeight="1">
      <c r="A49" s="290" t="s">
        <v>101</v>
      </c>
      <c r="B49" s="377">
        <v>135</v>
      </c>
      <c r="C49" s="141">
        <v>135</v>
      </c>
      <c r="D49" s="353">
        <f>((C49/B49)-          1)*100</f>
        <v>0</v>
      </c>
      <c r="E49" s="378">
        <v>175</v>
      </c>
      <c r="F49" s="141">
        <v>175</v>
      </c>
      <c r="G49" s="353">
        <f>((F49/E49)-          1)*100</f>
        <v>0</v>
      </c>
    </row>
    <row r="50" spans="1:7" ht="9.9499999999999993" customHeight="1">
      <c r="A50" s="149" t="s">
        <v>145</v>
      </c>
      <c r="B50" s="150"/>
      <c r="C50" s="150"/>
      <c r="D50" s="150"/>
      <c r="E50" s="150"/>
      <c r="F50" s="150"/>
      <c r="G50" s="150"/>
    </row>
    <row r="51" spans="1:7" ht="9.9499999999999993" customHeight="1">
      <c r="A51" s="644" t="s">
        <v>33</v>
      </c>
      <c r="B51" s="644"/>
      <c r="C51" s="644"/>
      <c r="D51" s="644"/>
      <c r="E51" s="644"/>
      <c r="F51" s="644"/>
      <c r="G51" s="644"/>
    </row>
    <row r="52" spans="1:7" ht="12.95" customHeight="1"/>
    <row r="53" spans="1:7" ht="12.95" customHeight="1"/>
    <row r="54" spans="1:7" ht="12.95" customHeight="1"/>
    <row r="55" spans="1:7" ht="12.95" customHeight="1"/>
    <row r="56" spans="1:7" ht="9.75" customHeight="1"/>
    <row r="57" spans="1:7" ht="9.75" customHeight="1"/>
    <row r="58" spans="1:7" ht="9" customHeight="1"/>
    <row r="59" spans="1:7" ht="9" customHeight="1"/>
  </sheetData>
  <mergeCells count="4">
    <mergeCell ref="A51:G51"/>
    <mergeCell ref="A4:A5"/>
    <mergeCell ref="B4:D4"/>
    <mergeCell ref="E4:G4"/>
  </mergeCells>
  <phoneticPr fontId="19" type="noConversion"/>
  <printOptions horizontalCentered="1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F100"/>
  <sheetViews>
    <sheetView showGridLines="0" tabSelected="1" topLeftCell="A82" zoomScale="120" zoomScaleNormal="120" workbookViewId="0">
      <selection activeCell="A2" sqref="A2"/>
    </sheetView>
  </sheetViews>
  <sheetFormatPr baseColWidth="10" defaultRowHeight="12.75"/>
  <cols>
    <col min="1" max="1" width="18.42578125" customWidth="1"/>
    <col min="2" max="2" width="12.28515625" customWidth="1"/>
    <col min="3" max="3" width="18.85546875" customWidth="1"/>
    <col min="4" max="4" width="11.140625" customWidth="1"/>
    <col min="5" max="6" width="7.7109375" customWidth="1"/>
  </cols>
  <sheetData>
    <row r="1" spans="1:6" ht="15.95" customHeight="1">
      <c r="A1" s="69" t="s">
        <v>563</v>
      </c>
      <c r="B1" s="69"/>
      <c r="C1" s="69"/>
      <c r="D1" s="69"/>
      <c r="E1" s="68"/>
      <c r="F1" s="67"/>
    </row>
    <row r="2" spans="1:6" ht="12" customHeight="1">
      <c r="A2" s="66" t="s">
        <v>578</v>
      </c>
      <c r="B2" s="65"/>
      <c r="C2" s="65"/>
      <c r="D2" s="65"/>
      <c r="E2" s="64"/>
      <c r="F2" s="63"/>
    </row>
    <row r="3" spans="1:6" ht="3" customHeight="1">
      <c r="A3" s="62" t="s">
        <v>247</v>
      </c>
      <c r="B3" s="62"/>
      <c r="C3" s="62"/>
      <c r="D3" s="62"/>
      <c r="E3" s="61"/>
      <c r="F3" s="60"/>
    </row>
    <row r="4" spans="1:6" ht="15.95" customHeight="1">
      <c r="A4" s="16" t="s">
        <v>562</v>
      </c>
      <c r="B4" s="16" t="s">
        <v>60</v>
      </c>
      <c r="C4" s="16" t="s">
        <v>140</v>
      </c>
      <c r="D4" s="16" t="s">
        <v>137</v>
      </c>
      <c r="E4" s="59" t="s">
        <v>284</v>
      </c>
      <c r="F4" s="58" t="s">
        <v>404</v>
      </c>
    </row>
    <row r="5" spans="1:6" ht="12" customHeight="1">
      <c r="A5" s="661" t="s">
        <v>405</v>
      </c>
      <c r="B5" s="105" t="s">
        <v>50</v>
      </c>
      <c r="C5" s="232" t="s">
        <v>445</v>
      </c>
      <c r="D5" s="232" t="s">
        <v>230</v>
      </c>
      <c r="E5" s="511">
        <v>5880</v>
      </c>
      <c r="F5" s="258">
        <v>3.45</v>
      </c>
    </row>
    <row r="6" spans="1:6" ht="12" customHeight="1">
      <c r="A6" s="662"/>
      <c r="B6" s="105" t="s">
        <v>446</v>
      </c>
      <c r="C6" s="232" t="s">
        <v>447</v>
      </c>
      <c r="D6" s="232" t="s">
        <v>230</v>
      </c>
      <c r="E6" s="511">
        <v>5875</v>
      </c>
      <c r="F6" s="258">
        <v>6.5</v>
      </c>
    </row>
    <row r="7" spans="1:6" ht="12" customHeight="1">
      <c r="A7" s="658" t="s">
        <v>89</v>
      </c>
      <c r="B7" s="259" t="s">
        <v>177</v>
      </c>
      <c r="C7" s="259" t="s">
        <v>246</v>
      </c>
      <c r="D7" s="260" t="s">
        <v>317</v>
      </c>
      <c r="E7" s="512">
        <v>1600</v>
      </c>
      <c r="F7" s="261">
        <v>12</v>
      </c>
    </row>
    <row r="8" spans="1:6" ht="12" customHeight="1">
      <c r="A8" s="659"/>
      <c r="B8" s="105" t="s">
        <v>116</v>
      </c>
      <c r="C8" s="232" t="s">
        <v>300</v>
      </c>
      <c r="D8" s="212" t="s">
        <v>113</v>
      </c>
      <c r="E8" s="511">
        <v>594</v>
      </c>
      <c r="F8" s="258">
        <v>10</v>
      </c>
    </row>
    <row r="9" spans="1:6" ht="12" customHeight="1">
      <c r="A9" s="659"/>
      <c r="B9" s="105" t="s">
        <v>59</v>
      </c>
      <c r="C9" s="232" t="s">
        <v>189</v>
      </c>
      <c r="D9" s="232" t="s">
        <v>321</v>
      </c>
      <c r="E9" s="511">
        <v>587</v>
      </c>
      <c r="F9" s="258">
        <v>5</v>
      </c>
    </row>
    <row r="10" spans="1:6" ht="12" customHeight="1">
      <c r="A10" s="659"/>
      <c r="B10" s="105" t="s">
        <v>59</v>
      </c>
      <c r="C10" s="232" t="s">
        <v>352</v>
      </c>
      <c r="D10" s="232" t="s">
        <v>335</v>
      </c>
      <c r="E10" s="511">
        <v>795</v>
      </c>
      <c r="F10" s="258">
        <v>5</v>
      </c>
    </row>
    <row r="11" spans="1:6" ht="12" customHeight="1">
      <c r="A11" s="659"/>
      <c r="B11" s="105" t="s">
        <v>59</v>
      </c>
      <c r="C11" s="232" t="s">
        <v>353</v>
      </c>
      <c r="D11" s="232" t="s">
        <v>335</v>
      </c>
      <c r="E11" s="513">
        <v>153</v>
      </c>
      <c r="F11" s="258">
        <v>5</v>
      </c>
    </row>
    <row r="12" spans="1:6" ht="12" customHeight="1">
      <c r="A12" s="663" t="s">
        <v>188</v>
      </c>
      <c r="B12" s="193" t="s">
        <v>50</v>
      </c>
      <c r="C12" s="193" t="s">
        <v>82</v>
      </c>
      <c r="D12" s="260" t="s">
        <v>317</v>
      </c>
      <c r="E12" s="511">
        <v>1500</v>
      </c>
      <c r="F12" s="265">
        <v>5</v>
      </c>
    </row>
    <row r="13" spans="1:6" ht="12" customHeight="1">
      <c r="A13" s="664"/>
      <c r="B13" s="194" t="s">
        <v>116</v>
      </c>
      <c r="C13" s="194" t="s">
        <v>300</v>
      </c>
      <c r="D13" s="195" t="s">
        <v>317</v>
      </c>
      <c r="E13" s="511">
        <v>910</v>
      </c>
      <c r="F13" s="263">
        <v>10</v>
      </c>
    </row>
    <row r="14" spans="1:6" ht="12" customHeight="1">
      <c r="A14" s="664"/>
      <c r="B14" s="194" t="s">
        <v>244</v>
      </c>
      <c r="C14" s="194" t="s">
        <v>45</v>
      </c>
      <c r="D14" s="195" t="s">
        <v>230</v>
      </c>
      <c r="E14" s="511">
        <v>44</v>
      </c>
      <c r="F14" s="263">
        <v>10</v>
      </c>
    </row>
    <row r="15" spans="1:6" ht="12" customHeight="1">
      <c r="A15" s="664"/>
      <c r="B15" s="194" t="s">
        <v>95</v>
      </c>
      <c r="C15" s="194" t="s">
        <v>305</v>
      </c>
      <c r="D15" s="195" t="s">
        <v>286</v>
      </c>
      <c r="E15" s="511">
        <v>15</v>
      </c>
      <c r="F15" s="263">
        <v>10</v>
      </c>
    </row>
    <row r="16" spans="1:6" ht="12" customHeight="1">
      <c r="A16" s="664"/>
      <c r="B16" s="194" t="s">
        <v>95</v>
      </c>
      <c r="C16" s="194" t="s">
        <v>44</v>
      </c>
      <c r="D16" s="195" t="s">
        <v>316</v>
      </c>
      <c r="E16" s="511">
        <v>180</v>
      </c>
      <c r="F16" s="263">
        <v>12</v>
      </c>
    </row>
    <row r="17" spans="1:6" ht="12" customHeight="1">
      <c r="A17" s="665"/>
      <c r="B17" s="106" t="s">
        <v>59</v>
      </c>
      <c r="C17" s="106" t="s">
        <v>189</v>
      </c>
      <c r="D17" s="107" t="s">
        <v>316</v>
      </c>
      <c r="E17" s="513">
        <v>1180</v>
      </c>
      <c r="F17" s="340">
        <v>5</v>
      </c>
    </row>
    <row r="18" spans="1:6" ht="12" customHeight="1">
      <c r="A18" s="666" t="s">
        <v>19</v>
      </c>
      <c r="B18" s="235" t="s">
        <v>50</v>
      </c>
      <c r="C18" s="235" t="s">
        <v>304</v>
      </c>
      <c r="D18" s="108" t="s">
        <v>321</v>
      </c>
      <c r="E18" s="511">
        <v>1772</v>
      </c>
      <c r="F18" s="263">
        <v>6</v>
      </c>
    </row>
    <row r="19" spans="1:6" ht="12" customHeight="1">
      <c r="A19" s="650"/>
      <c r="B19" s="235" t="s">
        <v>139</v>
      </c>
      <c r="C19" s="235" t="s">
        <v>83</v>
      </c>
      <c r="D19" s="108" t="s">
        <v>321</v>
      </c>
      <c r="E19" s="511">
        <v>1050</v>
      </c>
      <c r="F19" s="263">
        <v>6</v>
      </c>
    </row>
    <row r="20" spans="1:6" ht="12" customHeight="1">
      <c r="A20" s="650"/>
      <c r="B20" s="235" t="s">
        <v>139</v>
      </c>
      <c r="C20" s="235" t="s">
        <v>303</v>
      </c>
      <c r="D20" s="108" t="s">
        <v>321</v>
      </c>
      <c r="E20" s="511">
        <v>2600</v>
      </c>
      <c r="F20" s="263">
        <v>6</v>
      </c>
    </row>
    <row r="21" spans="1:6" ht="12" customHeight="1">
      <c r="A21" s="650"/>
      <c r="B21" s="235" t="s">
        <v>139</v>
      </c>
      <c r="C21" s="235" t="s">
        <v>303</v>
      </c>
      <c r="D21" s="108" t="s">
        <v>230</v>
      </c>
      <c r="E21" s="511">
        <v>800</v>
      </c>
      <c r="F21" s="263">
        <v>5</v>
      </c>
    </row>
    <row r="22" spans="1:6" ht="12" customHeight="1">
      <c r="A22" s="650"/>
      <c r="B22" s="235" t="s">
        <v>302</v>
      </c>
      <c r="C22" s="235" t="s">
        <v>294</v>
      </c>
      <c r="D22" s="108" t="s">
        <v>230</v>
      </c>
      <c r="E22" s="511">
        <v>939</v>
      </c>
      <c r="F22" s="263">
        <v>8</v>
      </c>
    </row>
    <row r="23" spans="1:6" ht="12" customHeight="1">
      <c r="A23" s="650"/>
      <c r="B23" s="235" t="s">
        <v>302</v>
      </c>
      <c r="C23" s="108" t="s">
        <v>301</v>
      </c>
      <c r="D23" s="108" t="s">
        <v>230</v>
      </c>
      <c r="E23" s="511">
        <v>1421</v>
      </c>
      <c r="F23" s="263">
        <v>8</v>
      </c>
    </row>
    <row r="24" spans="1:6" ht="12" customHeight="1">
      <c r="A24" s="650"/>
      <c r="B24" s="235" t="s">
        <v>84</v>
      </c>
      <c r="C24" s="235" t="s">
        <v>85</v>
      </c>
      <c r="D24" s="108" t="s">
        <v>230</v>
      </c>
      <c r="E24" s="511">
        <v>53</v>
      </c>
      <c r="F24" s="263">
        <v>8</v>
      </c>
    </row>
    <row r="25" spans="1:6" ht="12" customHeight="1">
      <c r="A25" s="650"/>
      <c r="B25" s="235" t="s">
        <v>116</v>
      </c>
      <c r="C25" s="235" t="s">
        <v>300</v>
      </c>
      <c r="D25" s="108" t="s">
        <v>317</v>
      </c>
      <c r="E25" s="511">
        <v>233</v>
      </c>
      <c r="F25" s="263">
        <v>12</v>
      </c>
    </row>
    <row r="26" spans="1:6" ht="12" customHeight="1">
      <c r="A26" s="650"/>
      <c r="B26" s="194" t="s">
        <v>244</v>
      </c>
      <c r="C26" s="235" t="s">
        <v>86</v>
      </c>
      <c r="D26" s="108" t="s">
        <v>321</v>
      </c>
      <c r="E26" s="511">
        <v>450</v>
      </c>
      <c r="F26" s="263">
        <v>12</v>
      </c>
    </row>
    <row r="27" spans="1:6" ht="12" customHeight="1">
      <c r="A27" s="650"/>
      <c r="B27" s="235" t="s">
        <v>95</v>
      </c>
      <c r="C27" s="235" t="s">
        <v>299</v>
      </c>
      <c r="D27" s="108" t="s">
        <v>230</v>
      </c>
      <c r="E27" s="511">
        <v>780</v>
      </c>
      <c r="F27" s="263">
        <v>34</v>
      </c>
    </row>
    <row r="28" spans="1:6" ht="12" customHeight="1">
      <c r="A28" s="650"/>
      <c r="B28" s="235" t="s">
        <v>95</v>
      </c>
      <c r="C28" s="235" t="s">
        <v>298</v>
      </c>
      <c r="D28" s="108" t="s">
        <v>321</v>
      </c>
      <c r="E28" s="511">
        <v>328</v>
      </c>
      <c r="F28" s="263">
        <v>60</v>
      </c>
    </row>
    <row r="29" spans="1:6" ht="12" customHeight="1">
      <c r="A29" s="650"/>
      <c r="B29" s="235" t="s">
        <v>95</v>
      </c>
      <c r="C29" s="235" t="s">
        <v>297</v>
      </c>
      <c r="D29" s="108" t="s">
        <v>286</v>
      </c>
      <c r="E29" s="511">
        <v>165</v>
      </c>
      <c r="F29" s="263">
        <v>25</v>
      </c>
    </row>
    <row r="30" spans="1:6" ht="12" customHeight="1">
      <c r="A30" s="667"/>
      <c r="B30" s="236" t="s">
        <v>354</v>
      </c>
      <c r="C30" s="235" t="s">
        <v>355</v>
      </c>
      <c r="D30" s="237" t="s">
        <v>230</v>
      </c>
      <c r="E30" s="513">
        <v>9700</v>
      </c>
      <c r="F30" s="340">
        <v>5</v>
      </c>
    </row>
    <row r="31" spans="1:6" ht="12" customHeight="1">
      <c r="A31" s="658" t="s">
        <v>290</v>
      </c>
      <c r="B31" s="195" t="s">
        <v>356</v>
      </c>
      <c r="C31" s="266" t="s">
        <v>357</v>
      </c>
      <c r="D31" s="195" t="s">
        <v>316</v>
      </c>
      <c r="E31" s="511">
        <v>600</v>
      </c>
      <c r="F31" s="268">
        <v>12</v>
      </c>
    </row>
    <row r="32" spans="1:6" ht="12" customHeight="1">
      <c r="A32" s="660"/>
      <c r="B32" s="195" t="s">
        <v>59</v>
      </c>
      <c r="C32" s="107" t="s">
        <v>285</v>
      </c>
      <c r="D32" s="195" t="s">
        <v>316</v>
      </c>
      <c r="E32" s="511">
        <v>2875</v>
      </c>
      <c r="F32" s="268">
        <v>6</v>
      </c>
    </row>
    <row r="33" spans="1:6" ht="14.1" customHeight="1">
      <c r="A33" s="540" t="s">
        <v>88</v>
      </c>
      <c r="B33" s="271" t="s">
        <v>337</v>
      </c>
      <c r="C33" s="195" t="s">
        <v>154</v>
      </c>
      <c r="D33" s="337" t="s">
        <v>230</v>
      </c>
      <c r="E33" s="514">
        <v>1925</v>
      </c>
      <c r="F33" s="273">
        <v>7.2</v>
      </c>
    </row>
    <row r="34" spans="1:6" ht="14.1" customHeight="1">
      <c r="A34" s="361" t="s">
        <v>20</v>
      </c>
      <c r="B34" s="195" t="s">
        <v>336</v>
      </c>
      <c r="C34" s="271" t="s">
        <v>153</v>
      </c>
      <c r="D34" s="108" t="s">
        <v>286</v>
      </c>
      <c r="E34" s="514">
        <v>2024</v>
      </c>
      <c r="F34" s="273">
        <v>18.260000000000002</v>
      </c>
    </row>
    <row r="35" spans="1:6" ht="12" customHeight="1">
      <c r="A35" s="658" t="s">
        <v>91</v>
      </c>
      <c r="B35" s="259" t="s">
        <v>177</v>
      </c>
      <c r="C35" s="259" t="s">
        <v>246</v>
      </c>
      <c r="D35" s="260" t="s">
        <v>317</v>
      </c>
      <c r="E35" s="511">
        <v>267</v>
      </c>
      <c r="F35" s="261">
        <v>15</v>
      </c>
    </row>
    <row r="36" spans="1:6" ht="12" customHeight="1">
      <c r="A36" s="659"/>
      <c r="B36" s="105" t="s">
        <v>50</v>
      </c>
      <c r="C36" s="105" t="s">
        <v>245</v>
      </c>
      <c r="D36" s="232" t="s">
        <v>230</v>
      </c>
      <c r="E36" s="511">
        <v>3753</v>
      </c>
      <c r="F36" s="258">
        <v>4.5</v>
      </c>
    </row>
    <row r="37" spans="1:6" ht="12" customHeight="1">
      <c r="A37" s="659"/>
      <c r="B37" s="105" t="s">
        <v>50</v>
      </c>
      <c r="C37" s="105" t="s">
        <v>245</v>
      </c>
      <c r="D37" s="232" t="s">
        <v>321</v>
      </c>
      <c r="E37" s="511">
        <v>1220</v>
      </c>
      <c r="F37" s="258">
        <v>5</v>
      </c>
    </row>
    <row r="38" spans="1:6" ht="12" customHeight="1">
      <c r="A38" s="659"/>
      <c r="B38" s="105" t="s">
        <v>448</v>
      </c>
      <c r="C38" s="105" t="s">
        <v>449</v>
      </c>
      <c r="D38" s="232" t="s">
        <v>321</v>
      </c>
      <c r="E38" s="511">
        <v>177</v>
      </c>
      <c r="F38" s="258">
        <v>5.5</v>
      </c>
    </row>
    <row r="39" spans="1:6" ht="12" customHeight="1">
      <c r="A39" s="659"/>
      <c r="B39" s="105" t="s">
        <v>448</v>
      </c>
      <c r="C39" s="105" t="s">
        <v>449</v>
      </c>
      <c r="D39" s="232" t="s">
        <v>316</v>
      </c>
      <c r="E39" s="511">
        <v>187</v>
      </c>
      <c r="F39" s="258">
        <v>5</v>
      </c>
    </row>
    <row r="40" spans="1:6" ht="12" customHeight="1">
      <c r="A40" s="659"/>
      <c r="B40" s="105" t="s">
        <v>450</v>
      </c>
      <c r="C40" s="105" t="s">
        <v>451</v>
      </c>
      <c r="D40" s="232" t="s">
        <v>321</v>
      </c>
      <c r="E40" s="511">
        <v>964</v>
      </c>
      <c r="F40" s="258">
        <v>12</v>
      </c>
    </row>
    <row r="41" spans="1:6" ht="12" customHeight="1">
      <c r="A41" s="659"/>
      <c r="B41" s="105" t="s">
        <v>178</v>
      </c>
      <c r="C41" s="105" t="s">
        <v>283</v>
      </c>
      <c r="D41" s="232" t="s">
        <v>316</v>
      </c>
      <c r="E41" s="511">
        <v>799</v>
      </c>
      <c r="F41" s="258">
        <v>11</v>
      </c>
    </row>
    <row r="42" spans="1:6" ht="12" customHeight="1">
      <c r="A42" s="660"/>
      <c r="B42" s="195" t="s">
        <v>178</v>
      </c>
      <c r="C42" s="195" t="s">
        <v>283</v>
      </c>
      <c r="D42" s="232" t="s">
        <v>321</v>
      </c>
      <c r="E42" s="513">
        <v>1076</v>
      </c>
      <c r="F42" s="262">
        <v>12</v>
      </c>
    </row>
    <row r="43" spans="1:6" ht="12" customHeight="1">
      <c r="A43" s="650" t="s">
        <v>338</v>
      </c>
      <c r="B43" s="344" t="s">
        <v>138</v>
      </c>
      <c r="C43" s="344" t="s">
        <v>16</v>
      </c>
      <c r="D43" s="344" t="s">
        <v>316</v>
      </c>
      <c r="E43" s="511">
        <v>1539</v>
      </c>
      <c r="F43" s="270">
        <v>10.47</v>
      </c>
    </row>
    <row r="44" spans="1:6" ht="12" customHeight="1">
      <c r="A44" s="650"/>
      <c r="B44" s="345" t="s">
        <v>138</v>
      </c>
      <c r="C44" s="345" t="s">
        <v>156</v>
      </c>
      <c r="D44" s="345" t="s">
        <v>316</v>
      </c>
      <c r="E44" s="511">
        <v>6388</v>
      </c>
      <c r="F44" s="270">
        <v>10.47</v>
      </c>
    </row>
    <row r="45" spans="1:6" ht="12" customHeight="1">
      <c r="A45" s="650"/>
      <c r="B45" s="345" t="s">
        <v>138</v>
      </c>
      <c r="C45" s="345" t="s">
        <v>39</v>
      </c>
      <c r="D45" s="345" t="s">
        <v>316</v>
      </c>
      <c r="E45" s="511">
        <v>9466</v>
      </c>
      <c r="F45" s="270">
        <v>10.47</v>
      </c>
    </row>
    <row r="46" spans="1:6" ht="12" customHeight="1">
      <c r="A46" s="650"/>
      <c r="B46" s="345" t="s">
        <v>138</v>
      </c>
      <c r="C46" s="345" t="s">
        <v>40</v>
      </c>
      <c r="D46" s="345" t="s">
        <v>316</v>
      </c>
      <c r="E46" s="511">
        <v>12160</v>
      </c>
      <c r="F46" s="270">
        <v>10.47</v>
      </c>
    </row>
    <row r="47" spans="1:6" ht="12" customHeight="1">
      <c r="A47" s="650"/>
      <c r="B47" s="345" t="s">
        <v>302</v>
      </c>
      <c r="C47" s="345" t="s">
        <v>358</v>
      </c>
      <c r="D47" s="345" t="s">
        <v>316</v>
      </c>
      <c r="E47" s="511">
        <v>375</v>
      </c>
      <c r="F47" s="270">
        <v>12</v>
      </c>
    </row>
    <row r="48" spans="1:6" ht="12" customHeight="1">
      <c r="A48" s="650"/>
      <c r="B48" s="345" t="s">
        <v>302</v>
      </c>
      <c r="C48" s="345" t="s">
        <v>358</v>
      </c>
      <c r="D48" s="345" t="s">
        <v>321</v>
      </c>
      <c r="E48" s="511">
        <v>600</v>
      </c>
      <c r="F48" s="270">
        <v>15</v>
      </c>
    </row>
    <row r="49" spans="1:6" ht="12" customHeight="1">
      <c r="A49" s="650"/>
      <c r="B49" s="345" t="s">
        <v>155</v>
      </c>
      <c r="C49" s="345" t="s">
        <v>406</v>
      </c>
      <c r="D49" s="345" t="s">
        <v>321</v>
      </c>
      <c r="E49" s="511">
        <v>118</v>
      </c>
      <c r="F49" s="270">
        <v>15</v>
      </c>
    </row>
    <row r="50" spans="1:6" ht="12" customHeight="1">
      <c r="A50" s="650"/>
      <c r="B50" s="345" t="s">
        <v>155</v>
      </c>
      <c r="C50" s="345" t="s">
        <v>406</v>
      </c>
      <c r="D50" s="345" t="s">
        <v>230</v>
      </c>
      <c r="E50" s="511">
        <v>44</v>
      </c>
      <c r="F50" s="270">
        <v>7</v>
      </c>
    </row>
    <row r="51" spans="1:6" ht="12" customHeight="1">
      <c r="A51" s="650"/>
      <c r="B51" s="345" t="s">
        <v>155</v>
      </c>
      <c r="C51" s="345" t="s">
        <v>406</v>
      </c>
      <c r="D51" s="345" t="s">
        <v>316</v>
      </c>
      <c r="E51" s="511">
        <v>175</v>
      </c>
      <c r="F51" s="270">
        <v>12</v>
      </c>
    </row>
    <row r="52" spans="1:6" ht="12" customHeight="1">
      <c r="A52" s="650"/>
      <c r="B52" s="345" t="s">
        <v>231</v>
      </c>
      <c r="C52" s="345" t="s">
        <v>153</v>
      </c>
      <c r="D52" s="345" t="s">
        <v>286</v>
      </c>
      <c r="E52" s="511">
        <v>12456</v>
      </c>
      <c r="F52" s="270">
        <v>16.670000000000002</v>
      </c>
    </row>
    <row r="53" spans="1:6" ht="12" customHeight="1">
      <c r="A53" s="650"/>
      <c r="B53" s="345" t="s">
        <v>231</v>
      </c>
      <c r="C53" s="345" t="s">
        <v>315</v>
      </c>
      <c r="D53" s="232" t="s">
        <v>316</v>
      </c>
      <c r="E53" s="511">
        <v>1367</v>
      </c>
      <c r="F53" s="270">
        <v>8</v>
      </c>
    </row>
    <row r="54" spans="1:6" ht="12" customHeight="1">
      <c r="A54" s="650"/>
      <c r="B54" s="345" t="s">
        <v>231</v>
      </c>
      <c r="C54" s="345" t="s">
        <v>315</v>
      </c>
      <c r="D54" s="232" t="s">
        <v>230</v>
      </c>
      <c r="E54" s="511">
        <v>5375</v>
      </c>
      <c r="F54" s="270">
        <v>6.4</v>
      </c>
    </row>
    <row r="55" spans="1:6" ht="12" customHeight="1">
      <c r="A55" s="650"/>
      <c r="B55" s="345" t="s">
        <v>231</v>
      </c>
      <c r="C55" s="345" t="s">
        <v>315</v>
      </c>
      <c r="D55" s="232" t="s">
        <v>321</v>
      </c>
      <c r="E55" s="511">
        <v>1094</v>
      </c>
      <c r="F55" s="270">
        <v>12</v>
      </c>
    </row>
    <row r="56" spans="1:6" ht="12" customHeight="1">
      <c r="A56" s="650"/>
      <c r="B56" s="345" t="s">
        <v>231</v>
      </c>
      <c r="C56" s="345" t="s">
        <v>153</v>
      </c>
      <c r="D56" s="345" t="s">
        <v>335</v>
      </c>
      <c r="E56" s="511">
        <v>5909</v>
      </c>
      <c r="F56" s="270">
        <v>16.670000000000002</v>
      </c>
    </row>
    <row r="57" spans="1:6" ht="12" customHeight="1">
      <c r="A57" s="576"/>
      <c r="B57" s="577"/>
      <c r="C57" s="577"/>
      <c r="D57" s="577"/>
      <c r="E57" s="578"/>
      <c r="F57" s="579" t="s">
        <v>32</v>
      </c>
    </row>
    <row r="58" spans="1:6" ht="12" customHeight="1">
      <c r="A58" s="651" t="s">
        <v>565</v>
      </c>
      <c r="B58" s="651"/>
      <c r="C58" s="651"/>
      <c r="D58" s="651"/>
      <c r="E58" s="651"/>
      <c r="F58" s="651"/>
    </row>
    <row r="59" spans="1:6" ht="15.95" customHeight="1">
      <c r="A59" s="16" t="s">
        <v>444</v>
      </c>
      <c r="B59" s="16" t="s">
        <v>60</v>
      </c>
      <c r="C59" s="16" t="s">
        <v>140</v>
      </c>
      <c r="D59" s="16" t="s">
        <v>137</v>
      </c>
      <c r="E59" s="59" t="s">
        <v>284</v>
      </c>
      <c r="F59" s="58" t="s">
        <v>404</v>
      </c>
    </row>
    <row r="60" spans="1:6" ht="15.95" customHeight="1">
      <c r="A60" s="515" t="s">
        <v>345</v>
      </c>
      <c r="B60" s="271" t="s">
        <v>231</v>
      </c>
      <c r="C60" s="271" t="s">
        <v>346</v>
      </c>
      <c r="D60" s="272" t="s">
        <v>230</v>
      </c>
      <c r="E60" s="514">
        <v>3486</v>
      </c>
      <c r="F60" s="273">
        <v>5</v>
      </c>
    </row>
    <row r="61" spans="1:6" ht="15.95" customHeight="1">
      <c r="A61" s="543" t="s">
        <v>407</v>
      </c>
      <c r="B61" s="345" t="s">
        <v>231</v>
      </c>
      <c r="C61" s="345" t="s">
        <v>315</v>
      </c>
      <c r="D61" s="345" t="s">
        <v>317</v>
      </c>
      <c r="E61" s="511">
        <v>3525</v>
      </c>
      <c r="F61" s="580">
        <v>5</v>
      </c>
    </row>
    <row r="62" spans="1:6" ht="12" customHeight="1">
      <c r="A62" s="652" t="s">
        <v>288</v>
      </c>
      <c r="B62" s="259" t="s">
        <v>50</v>
      </c>
      <c r="C62" s="259" t="s">
        <v>152</v>
      </c>
      <c r="D62" s="260" t="s">
        <v>321</v>
      </c>
      <c r="E62" s="264">
        <v>85</v>
      </c>
      <c r="F62" s="270">
        <v>6</v>
      </c>
    </row>
    <row r="63" spans="1:6" ht="12" customHeight="1">
      <c r="A63" s="653"/>
      <c r="B63" s="105" t="s">
        <v>50</v>
      </c>
      <c r="C63" s="105" t="s">
        <v>152</v>
      </c>
      <c r="D63" s="232" t="s">
        <v>230</v>
      </c>
      <c r="E63" s="516">
        <v>8217</v>
      </c>
      <c r="F63" s="258">
        <v>4</v>
      </c>
    </row>
    <row r="64" spans="1:6" ht="12" customHeight="1">
      <c r="A64" s="653"/>
      <c r="B64" s="105" t="s">
        <v>50</v>
      </c>
      <c r="C64" s="105" t="s">
        <v>151</v>
      </c>
      <c r="D64" s="232" t="s">
        <v>321</v>
      </c>
      <c r="E64" s="516">
        <v>520</v>
      </c>
      <c r="F64" s="258">
        <v>6</v>
      </c>
    </row>
    <row r="65" spans="1:6" ht="12" customHeight="1">
      <c r="A65" s="653"/>
      <c r="B65" s="105" t="s">
        <v>139</v>
      </c>
      <c r="C65" s="105" t="s">
        <v>150</v>
      </c>
      <c r="D65" s="105" t="s">
        <v>230</v>
      </c>
      <c r="E65" s="516">
        <v>17370</v>
      </c>
      <c r="F65" s="258">
        <v>4</v>
      </c>
    </row>
    <row r="66" spans="1:6" ht="12" customHeight="1">
      <c r="A66" s="653"/>
      <c r="B66" s="105" t="s">
        <v>84</v>
      </c>
      <c r="C66" s="105" t="s">
        <v>41</v>
      </c>
      <c r="D66" s="105" t="s">
        <v>321</v>
      </c>
      <c r="E66" s="516">
        <v>5</v>
      </c>
      <c r="F66" s="258">
        <v>12</v>
      </c>
    </row>
    <row r="67" spans="1:6" ht="12" customHeight="1">
      <c r="A67" s="653"/>
      <c r="B67" s="105" t="s">
        <v>95</v>
      </c>
      <c r="C67" s="105" t="s">
        <v>149</v>
      </c>
      <c r="D67" s="105" t="s">
        <v>321</v>
      </c>
      <c r="E67" s="516">
        <v>84</v>
      </c>
      <c r="F67" s="258">
        <v>35</v>
      </c>
    </row>
    <row r="68" spans="1:6" ht="12" customHeight="1">
      <c r="A68" s="653"/>
      <c r="B68" s="105" t="s">
        <v>95</v>
      </c>
      <c r="C68" s="105" t="s">
        <v>148</v>
      </c>
      <c r="D68" s="105" t="s">
        <v>147</v>
      </c>
      <c r="E68" s="516">
        <v>3666</v>
      </c>
      <c r="F68" s="258">
        <v>10</v>
      </c>
    </row>
    <row r="69" spans="1:6" ht="12" customHeight="1">
      <c r="A69" s="653"/>
      <c r="B69" s="105" t="s">
        <v>95</v>
      </c>
      <c r="C69" s="105" t="s">
        <v>148</v>
      </c>
      <c r="D69" s="105" t="s">
        <v>321</v>
      </c>
      <c r="E69" s="516">
        <v>323</v>
      </c>
      <c r="F69" s="258">
        <v>35</v>
      </c>
    </row>
    <row r="70" spans="1:6" ht="15" customHeight="1">
      <c r="A70" s="653"/>
      <c r="B70" s="105" t="s">
        <v>95</v>
      </c>
      <c r="C70" s="105" t="s">
        <v>268</v>
      </c>
      <c r="D70" s="105" t="s">
        <v>321</v>
      </c>
      <c r="E70" s="516">
        <v>309</v>
      </c>
      <c r="F70" s="258">
        <v>35</v>
      </c>
    </row>
    <row r="71" spans="1:6" ht="15" customHeight="1">
      <c r="A71" s="653"/>
      <c r="B71" s="105" t="s">
        <v>95</v>
      </c>
      <c r="C71" s="105" t="s">
        <v>268</v>
      </c>
      <c r="D71" s="105" t="s">
        <v>230</v>
      </c>
      <c r="E71" s="516">
        <v>1861</v>
      </c>
      <c r="F71" s="258">
        <v>10</v>
      </c>
    </row>
    <row r="72" spans="1:6" ht="15" customHeight="1">
      <c r="A72" s="653"/>
      <c r="B72" s="105" t="s">
        <v>95</v>
      </c>
      <c r="C72" s="105" t="s">
        <v>287</v>
      </c>
      <c r="D72" s="105" t="s">
        <v>321</v>
      </c>
      <c r="E72" s="516">
        <v>117</v>
      </c>
      <c r="F72" s="258">
        <v>35</v>
      </c>
    </row>
    <row r="73" spans="1:6" ht="12" customHeight="1">
      <c r="A73" s="653"/>
      <c r="B73" s="105" t="s">
        <v>95</v>
      </c>
      <c r="C73" s="105" t="s">
        <v>322</v>
      </c>
      <c r="D73" s="105" t="s">
        <v>230</v>
      </c>
      <c r="E73" s="516">
        <v>1104</v>
      </c>
      <c r="F73" s="258">
        <v>10</v>
      </c>
    </row>
    <row r="74" spans="1:6" ht="12" customHeight="1">
      <c r="A74" s="653"/>
      <c r="B74" s="105" t="s">
        <v>95</v>
      </c>
      <c r="C74" s="105" t="s">
        <v>322</v>
      </c>
      <c r="D74" s="105" t="s">
        <v>286</v>
      </c>
      <c r="E74" s="516">
        <v>1477</v>
      </c>
      <c r="F74" s="258">
        <v>8</v>
      </c>
    </row>
    <row r="75" spans="1:6" ht="12" customHeight="1">
      <c r="A75" s="653"/>
      <c r="B75" s="105" t="s">
        <v>95</v>
      </c>
      <c r="C75" s="105" t="s">
        <v>320</v>
      </c>
      <c r="D75" s="105" t="s">
        <v>321</v>
      </c>
      <c r="E75" s="516">
        <v>356</v>
      </c>
      <c r="F75" s="258">
        <v>35</v>
      </c>
    </row>
    <row r="76" spans="1:6" ht="12" customHeight="1">
      <c r="A76" s="654"/>
      <c r="B76" s="198" t="s">
        <v>319</v>
      </c>
      <c r="C76" s="198" t="s">
        <v>318</v>
      </c>
      <c r="D76" s="198" t="s">
        <v>317</v>
      </c>
      <c r="E76" s="517">
        <v>500</v>
      </c>
      <c r="F76" s="262">
        <v>4</v>
      </c>
    </row>
    <row r="77" spans="1:6" ht="12" customHeight="1">
      <c r="A77" s="655" t="s">
        <v>92</v>
      </c>
      <c r="B77" s="259" t="s">
        <v>138</v>
      </c>
      <c r="C77" s="259" t="s">
        <v>412</v>
      </c>
      <c r="D77" s="105" t="s">
        <v>316</v>
      </c>
      <c r="E77" s="518">
        <v>160</v>
      </c>
      <c r="F77" s="261">
        <v>10.47</v>
      </c>
    </row>
    <row r="78" spans="1:6" ht="12" customHeight="1">
      <c r="A78" s="656"/>
      <c r="B78" s="195" t="s">
        <v>138</v>
      </c>
      <c r="C78" s="105" t="s">
        <v>339</v>
      </c>
      <c r="D78" s="105" t="s">
        <v>230</v>
      </c>
      <c r="E78" s="516">
        <v>1920</v>
      </c>
      <c r="F78" s="258">
        <v>3</v>
      </c>
    </row>
    <row r="79" spans="1:6" ht="12" customHeight="1">
      <c r="A79" s="656"/>
      <c r="B79" s="195" t="s">
        <v>138</v>
      </c>
      <c r="C79" s="105" t="s">
        <v>339</v>
      </c>
      <c r="D79" s="105" t="s">
        <v>316</v>
      </c>
      <c r="E79" s="516">
        <v>480</v>
      </c>
      <c r="F79" s="258">
        <v>10.47</v>
      </c>
    </row>
    <row r="80" spans="1:6" ht="12" customHeight="1">
      <c r="A80" s="656"/>
      <c r="B80" s="195" t="s">
        <v>138</v>
      </c>
      <c r="C80" s="195" t="s">
        <v>340</v>
      </c>
      <c r="D80" s="195" t="s">
        <v>316</v>
      </c>
      <c r="E80" s="516">
        <v>2080</v>
      </c>
      <c r="F80" s="268">
        <v>10.47</v>
      </c>
    </row>
    <row r="81" spans="1:6" ht="12" customHeight="1">
      <c r="A81" s="656"/>
      <c r="B81" s="195" t="s">
        <v>138</v>
      </c>
      <c r="C81" s="195" t="s">
        <v>341</v>
      </c>
      <c r="D81" s="105" t="s">
        <v>316</v>
      </c>
      <c r="E81" s="516">
        <v>600</v>
      </c>
      <c r="F81" s="268">
        <v>10.47</v>
      </c>
    </row>
    <row r="82" spans="1:6" ht="12" customHeight="1">
      <c r="A82" s="657"/>
      <c r="B82" s="107" t="s">
        <v>231</v>
      </c>
      <c r="C82" s="107" t="s">
        <v>315</v>
      </c>
      <c r="D82" s="198" t="s">
        <v>230</v>
      </c>
      <c r="E82" s="517">
        <v>1545</v>
      </c>
      <c r="F82" s="269">
        <v>5</v>
      </c>
    </row>
    <row r="83" spans="1:6" ht="12" customHeight="1">
      <c r="A83" s="541" t="s">
        <v>564</v>
      </c>
      <c r="B83" s="195" t="s">
        <v>138</v>
      </c>
      <c r="C83" s="195" t="s">
        <v>156</v>
      </c>
      <c r="D83" s="105" t="s">
        <v>230</v>
      </c>
      <c r="E83" s="516">
        <v>7240</v>
      </c>
      <c r="F83" s="268">
        <v>2.88</v>
      </c>
    </row>
    <row r="84" spans="1:6" ht="12" customHeight="1">
      <c r="A84" s="541"/>
      <c r="B84" s="195" t="s">
        <v>138</v>
      </c>
      <c r="C84" s="195" t="s">
        <v>39</v>
      </c>
      <c r="D84" s="105" t="s">
        <v>230</v>
      </c>
      <c r="E84" s="517">
        <v>5880</v>
      </c>
      <c r="F84" s="268">
        <v>2.75</v>
      </c>
    </row>
    <row r="85" spans="1:6" ht="12" customHeight="1">
      <c r="A85" s="655" t="s">
        <v>289</v>
      </c>
      <c r="B85" s="266" t="s">
        <v>342</v>
      </c>
      <c r="C85" s="266" t="s">
        <v>343</v>
      </c>
      <c r="D85" s="259" t="s">
        <v>230</v>
      </c>
      <c r="E85" s="516">
        <v>300</v>
      </c>
      <c r="F85" s="267">
        <v>8</v>
      </c>
    </row>
    <row r="86" spans="1:6" ht="12" customHeight="1">
      <c r="A86" s="656"/>
      <c r="B86" s="195" t="s">
        <v>342</v>
      </c>
      <c r="C86" s="195" t="s">
        <v>343</v>
      </c>
      <c r="D86" s="105" t="s">
        <v>321</v>
      </c>
      <c r="E86" s="516">
        <v>29</v>
      </c>
      <c r="F86" s="268">
        <v>10</v>
      </c>
    </row>
    <row r="87" spans="1:6" ht="12" customHeight="1">
      <c r="A87" s="656"/>
      <c r="B87" s="195" t="s">
        <v>302</v>
      </c>
      <c r="C87" s="195" t="s">
        <v>344</v>
      </c>
      <c r="D87" s="105" t="s">
        <v>321</v>
      </c>
      <c r="E87" s="516">
        <v>65</v>
      </c>
      <c r="F87" s="268">
        <v>10</v>
      </c>
    </row>
    <row r="88" spans="1:6" ht="12" customHeight="1">
      <c r="A88" s="656"/>
      <c r="B88" s="195" t="s">
        <v>302</v>
      </c>
      <c r="C88" s="195" t="s">
        <v>452</v>
      </c>
      <c r="D88" s="105" t="s">
        <v>321</v>
      </c>
      <c r="E88" s="516">
        <v>130</v>
      </c>
      <c r="F88" s="268">
        <v>10</v>
      </c>
    </row>
    <row r="89" spans="1:6" ht="12" customHeight="1">
      <c r="A89" s="656"/>
      <c r="B89" s="195" t="s">
        <v>302</v>
      </c>
      <c r="C89" s="195" t="s">
        <v>344</v>
      </c>
      <c r="D89" s="105" t="s">
        <v>230</v>
      </c>
      <c r="E89" s="516">
        <v>151</v>
      </c>
      <c r="F89" s="268">
        <v>8</v>
      </c>
    </row>
    <row r="90" spans="1:6" ht="12" customHeight="1">
      <c r="A90" s="656"/>
      <c r="B90" s="195" t="s">
        <v>231</v>
      </c>
      <c r="C90" s="195" t="s">
        <v>453</v>
      </c>
      <c r="D90" s="105" t="s">
        <v>230</v>
      </c>
      <c r="E90" s="516">
        <v>3430</v>
      </c>
      <c r="F90" s="268">
        <v>7</v>
      </c>
    </row>
    <row r="91" spans="1:6" ht="12" customHeight="1">
      <c r="A91" s="656"/>
      <c r="B91" s="195" t="s">
        <v>231</v>
      </c>
      <c r="C91" s="195" t="s">
        <v>454</v>
      </c>
      <c r="D91" s="105" t="s">
        <v>321</v>
      </c>
      <c r="E91" s="516">
        <v>47</v>
      </c>
      <c r="F91" s="268">
        <v>10</v>
      </c>
    </row>
    <row r="92" spans="1:6" ht="12" customHeight="1">
      <c r="A92" s="657"/>
      <c r="B92" s="195" t="s">
        <v>231</v>
      </c>
      <c r="C92" s="195" t="s">
        <v>453</v>
      </c>
      <c r="D92" s="105" t="s">
        <v>321</v>
      </c>
      <c r="E92" s="517">
        <v>390</v>
      </c>
      <c r="F92" s="269">
        <v>10</v>
      </c>
    </row>
    <row r="93" spans="1:6" ht="12" customHeight="1">
      <c r="A93" s="25" t="s">
        <v>125</v>
      </c>
      <c r="B93" s="287"/>
      <c r="C93" s="287"/>
      <c r="D93" s="287"/>
      <c r="E93" s="25"/>
      <c r="F93" s="25"/>
    </row>
    <row r="94" spans="1:6" ht="12" customHeight="1">
      <c r="A94" s="25" t="s">
        <v>176</v>
      </c>
      <c r="B94" s="25"/>
      <c r="C94" s="25"/>
      <c r="D94" s="25"/>
      <c r="E94" s="25"/>
      <c r="F94" s="25"/>
    </row>
    <row r="95" spans="1:6" ht="12" customHeight="1"/>
    <row r="96" spans="1:6" ht="12" customHeight="1"/>
    <row r="97" ht="12" customHeight="1"/>
    <row r="98" ht="12" customHeight="1"/>
    <row r="99" ht="9.9499999999999993" customHeight="1"/>
    <row r="100" ht="9.9499999999999993" customHeight="1"/>
  </sheetData>
  <mergeCells count="11">
    <mergeCell ref="A35:A42"/>
    <mergeCell ref="A5:A6"/>
    <mergeCell ref="A7:A11"/>
    <mergeCell ref="A12:A17"/>
    <mergeCell ref="A18:A30"/>
    <mergeCell ref="A31:A32"/>
    <mergeCell ref="A43:A56"/>
    <mergeCell ref="A58:F58"/>
    <mergeCell ref="A62:A76"/>
    <mergeCell ref="A77:A82"/>
    <mergeCell ref="A85:A92"/>
  </mergeCells>
  <printOptions horizontalCentered="1"/>
  <pageMargins left="0" right="0" top="0" bottom="0" header="0" footer="0"/>
  <pageSetup paperSize="9" orientation="portrait" r:id="rId1"/>
  <rowBreaks count="1" manualBreakCount="1">
    <brk id="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1"/>
  <sheetViews>
    <sheetView showGridLines="0" topLeftCell="A10" zoomScale="120" zoomScaleNormal="120" workbookViewId="0">
      <selection activeCell="A3" sqref="A3"/>
    </sheetView>
  </sheetViews>
  <sheetFormatPr baseColWidth="10" defaultRowHeight="12.75"/>
  <cols>
    <col min="1" max="1" width="13.28515625" customWidth="1"/>
    <col min="2" max="2" width="3.85546875" bestFit="1" customWidth="1"/>
    <col min="3" max="3" width="7.7109375" customWidth="1"/>
    <col min="4" max="15" width="5.42578125" customWidth="1"/>
  </cols>
  <sheetData>
    <row r="1" spans="1:15" ht="15.95" customHeight="1">
      <c r="A1" s="206" t="s">
        <v>528</v>
      </c>
      <c r="B1" s="151"/>
      <c r="C1" s="151"/>
      <c r="D1" s="176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2"/>
    </row>
    <row r="2" spans="1:15" ht="12" customHeight="1">
      <c r="A2" s="153" t="s">
        <v>530</v>
      </c>
      <c r="B2" s="154"/>
      <c r="C2" s="154"/>
      <c r="D2" s="176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5"/>
    </row>
    <row r="3" spans="1:15" ht="3" customHeight="1">
      <c r="A3" s="14"/>
      <c r="B3" s="14"/>
      <c r="C3" s="15"/>
      <c r="D3" s="176"/>
      <c r="E3" s="15"/>
      <c r="F3" s="15"/>
      <c r="G3" s="15"/>
      <c r="H3" s="15"/>
      <c r="I3" s="15"/>
      <c r="J3" s="15"/>
      <c r="K3" s="15"/>
      <c r="L3" s="15"/>
      <c r="M3" s="15"/>
      <c r="N3" s="15"/>
      <c r="O3" s="53"/>
    </row>
    <row r="4" spans="1:15" ht="18.75" customHeight="1">
      <c r="A4" s="156" t="s">
        <v>135</v>
      </c>
      <c r="B4" s="156" t="s">
        <v>117</v>
      </c>
      <c r="C4" s="156" t="s">
        <v>225</v>
      </c>
      <c r="D4" s="156" t="s">
        <v>201</v>
      </c>
      <c r="E4" s="156" t="s">
        <v>202</v>
      </c>
      <c r="F4" s="156" t="s">
        <v>203</v>
      </c>
      <c r="G4" s="156" t="s">
        <v>204</v>
      </c>
      <c r="H4" s="156" t="s">
        <v>205</v>
      </c>
      <c r="I4" s="156" t="s">
        <v>69</v>
      </c>
      <c r="J4" s="156" t="s">
        <v>70</v>
      </c>
      <c r="K4" s="156" t="s">
        <v>71</v>
      </c>
      <c r="L4" s="156" t="s">
        <v>72</v>
      </c>
      <c r="M4" s="156" t="s">
        <v>73</v>
      </c>
      <c r="N4" s="156" t="s">
        <v>64</v>
      </c>
      <c r="O4" s="156" t="s">
        <v>65</v>
      </c>
    </row>
    <row r="5" spans="1:15" ht="11.1" customHeight="1">
      <c r="A5" s="606" t="s">
        <v>36</v>
      </c>
      <c r="B5" s="157">
        <v>2015</v>
      </c>
      <c r="C5" s="158">
        <f t="shared" ref="C5:C27" si="0">SUM(D5:O5)</f>
        <v>1045567.160261</v>
      </c>
      <c r="D5" s="159">
        <f t="shared" ref="D5:O5" si="1">SUM(D11,D17,D23,D29,D35,D41,D47,D53)</f>
        <v>126928.0615</v>
      </c>
      <c r="E5" s="159">
        <f t="shared" si="1"/>
        <v>75828.615590999994</v>
      </c>
      <c r="F5" s="159">
        <f t="shared" si="1"/>
        <v>121726.533</v>
      </c>
      <c r="G5" s="159">
        <f t="shared" si="1"/>
        <v>82563.778929000007</v>
      </c>
      <c r="H5" s="159">
        <f t="shared" si="1"/>
        <v>63602.246119999996</v>
      </c>
      <c r="I5" s="159">
        <f t="shared" si="1"/>
        <v>110816.413</v>
      </c>
      <c r="J5" s="159">
        <f t="shared" si="1"/>
        <v>58324.168999999994</v>
      </c>
      <c r="K5" s="159">
        <f t="shared" si="1"/>
        <v>66018.396500000003</v>
      </c>
      <c r="L5" s="159">
        <f t="shared" si="1"/>
        <v>106905.41649999999</v>
      </c>
      <c r="M5" s="159">
        <f t="shared" si="1"/>
        <v>68972.104000000007</v>
      </c>
      <c r="N5" s="159">
        <f t="shared" si="1"/>
        <v>44188.361120999994</v>
      </c>
      <c r="O5" s="159">
        <f t="shared" si="1"/>
        <v>119693.065</v>
      </c>
    </row>
    <row r="6" spans="1:15" ht="11.1" customHeight="1">
      <c r="A6" s="607"/>
      <c r="B6" s="160">
        <v>2016</v>
      </c>
      <c r="C6" s="161">
        <f t="shared" si="0"/>
        <v>1097652.0953869999</v>
      </c>
      <c r="D6" s="162">
        <f t="shared" ref="D6:O6" si="2">SUM(D12,D18,D24,D30,D36,D42,D48,D54)</f>
        <v>88716.520099999994</v>
      </c>
      <c r="E6" s="162">
        <f t="shared" si="2"/>
        <v>98648.18299999999</v>
      </c>
      <c r="F6" s="162">
        <f t="shared" si="2"/>
        <v>80736.219117000001</v>
      </c>
      <c r="G6" s="162">
        <f t="shared" si="2"/>
        <v>36946.214810000005</v>
      </c>
      <c r="H6" s="162">
        <f t="shared" si="2"/>
        <v>49778.655719999995</v>
      </c>
      <c r="I6" s="162">
        <f t="shared" si="2"/>
        <v>89996.506477999996</v>
      </c>
      <c r="J6" s="162">
        <f t="shared" si="2"/>
        <v>78826.769499999995</v>
      </c>
      <c r="K6" s="162">
        <f t="shared" si="2"/>
        <v>101163.15</v>
      </c>
      <c r="L6" s="162">
        <f t="shared" si="2"/>
        <v>84915.405534000005</v>
      </c>
      <c r="M6" s="162">
        <f t="shared" si="2"/>
        <v>154565.55661299999</v>
      </c>
      <c r="N6" s="162">
        <f t="shared" si="2"/>
        <v>106835.90251500001</v>
      </c>
      <c r="O6" s="162">
        <f t="shared" si="2"/>
        <v>126523.01200000002</v>
      </c>
    </row>
    <row r="7" spans="1:15" ht="11.1" customHeight="1">
      <c r="A7" s="607"/>
      <c r="B7" s="160">
        <v>2017</v>
      </c>
      <c r="C7" s="161">
        <f t="shared" si="0"/>
        <v>1256757.4211950002</v>
      </c>
      <c r="D7" s="162">
        <f t="shared" ref="D7:O7" si="3">SUM(D13,D19,D25,D31,D37,D43,D49,D55)</f>
        <v>91734.297780000023</v>
      </c>
      <c r="E7" s="162">
        <f t="shared" si="3"/>
        <v>34505.826399999998</v>
      </c>
      <c r="F7" s="162">
        <f t="shared" si="3"/>
        <v>130835.10000000002</v>
      </c>
      <c r="G7" s="162">
        <f t="shared" si="3"/>
        <v>131448.990552</v>
      </c>
      <c r="H7" s="162">
        <f t="shared" si="3"/>
        <v>104498.6096</v>
      </c>
      <c r="I7" s="162">
        <f t="shared" si="3"/>
        <v>108320.33707199999</v>
      </c>
      <c r="J7" s="162">
        <f t="shared" si="3"/>
        <v>77715.872100000008</v>
      </c>
      <c r="K7" s="162">
        <f t="shared" si="3"/>
        <v>125768.514058</v>
      </c>
      <c r="L7" s="162">
        <f t="shared" si="3"/>
        <v>48153.560132999999</v>
      </c>
      <c r="M7" s="162">
        <f t="shared" si="3"/>
        <v>108077.73</v>
      </c>
      <c r="N7" s="162">
        <f t="shared" si="3"/>
        <v>92517.79800000001</v>
      </c>
      <c r="O7" s="162">
        <f t="shared" si="3"/>
        <v>203180.7855</v>
      </c>
    </row>
    <row r="8" spans="1:15" ht="11.1" customHeight="1">
      <c r="A8" s="607"/>
      <c r="B8" s="160">
        <v>2018</v>
      </c>
      <c r="C8" s="161">
        <f t="shared" si="0"/>
        <v>985664.07828100002</v>
      </c>
      <c r="D8" s="162">
        <f t="shared" ref="D8:O8" si="4">SUM(D14,D20,D26,D32,D38,D44,D50,D56)</f>
        <v>49484.382999999994</v>
      </c>
      <c r="E8" s="162">
        <f t="shared" si="4"/>
        <v>58261.469058999995</v>
      </c>
      <c r="F8" s="162">
        <f t="shared" si="4"/>
        <v>128480.7025</v>
      </c>
      <c r="G8" s="162">
        <f t="shared" si="4"/>
        <v>64754.514219999997</v>
      </c>
      <c r="H8" s="162">
        <f t="shared" si="4"/>
        <v>68527.326499999996</v>
      </c>
      <c r="I8" s="162">
        <f t="shared" si="4"/>
        <v>27459.705000000002</v>
      </c>
      <c r="J8" s="162">
        <f t="shared" si="4"/>
        <v>112286.04300000001</v>
      </c>
      <c r="K8" s="162">
        <f t="shared" si="4"/>
        <v>115994.02623700001</v>
      </c>
      <c r="L8" s="162">
        <f t="shared" si="4"/>
        <v>89809.344000000012</v>
      </c>
      <c r="M8" s="162">
        <f t="shared" si="4"/>
        <v>158052.37380499998</v>
      </c>
      <c r="N8" s="162">
        <f t="shared" si="4"/>
        <v>39801.206960000003</v>
      </c>
      <c r="O8" s="162">
        <f t="shared" si="4"/>
        <v>72752.983999999997</v>
      </c>
    </row>
    <row r="9" spans="1:15" ht="11.1" customHeight="1">
      <c r="A9" s="607"/>
      <c r="B9" s="160">
        <v>2019</v>
      </c>
      <c r="C9" s="161">
        <f t="shared" si="0"/>
        <v>1199588.1656699998</v>
      </c>
      <c r="D9" s="162">
        <f t="shared" ref="D9:O9" si="5">SUM(D15,D21,D27,D33,D39,D45,D51,D57)</f>
        <v>27886.462500000001</v>
      </c>
      <c r="E9" s="162">
        <f t="shared" si="5"/>
        <v>150143.177</v>
      </c>
      <c r="F9" s="162">
        <f t="shared" si="5"/>
        <v>80393.478499999997</v>
      </c>
      <c r="G9" s="162">
        <f t="shared" si="5"/>
        <v>154922.68537399999</v>
      </c>
      <c r="H9" s="162">
        <f t="shared" si="5"/>
        <v>160820.892242</v>
      </c>
      <c r="I9" s="162">
        <f t="shared" si="5"/>
        <v>62159.832499999997</v>
      </c>
      <c r="J9" s="162">
        <f t="shared" si="5"/>
        <v>51947.361713999999</v>
      </c>
      <c r="K9" s="162">
        <f t="shared" si="5"/>
        <v>61988.266665000003</v>
      </c>
      <c r="L9" s="162">
        <f t="shared" si="5"/>
        <v>142127.84729599999</v>
      </c>
      <c r="M9" s="162">
        <f t="shared" si="5"/>
        <v>65257.217949999998</v>
      </c>
      <c r="N9" s="162">
        <f t="shared" si="5"/>
        <v>130538.64549999998</v>
      </c>
      <c r="O9" s="162">
        <f t="shared" si="5"/>
        <v>111402.29842899999</v>
      </c>
    </row>
    <row r="10" spans="1:15" ht="11.1" customHeight="1">
      <c r="A10" s="608"/>
      <c r="B10" s="163">
        <v>2020</v>
      </c>
      <c r="C10" s="295">
        <f>SUM(D10:O10)</f>
        <v>204498.42857699998</v>
      </c>
      <c r="D10" s="296">
        <f>SUM(D16,D22,D28,D34,D40,D46,D52,D58)</f>
        <v>43986.546999999999</v>
      </c>
      <c r="E10" s="296">
        <f>SUM(E16,E22,E28,E34,E40,E46,E52,E58)</f>
        <v>80766.817577000009</v>
      </c>
      <c r="F10" s="296">
        <f>SUM(F16,F22,F28,F34,F40,F46,F52,F58)</f>
        <v>79745.063999999998</v>
      </c>
      <c r="G10" s="296"/>
      <c r="H10" s="296"/>
      <c r="I10" s="296"/>
      <c r="J10" s="296"/>
      <c r="K10" s="296"/>
      <c r="L10" s="296"/>
      <c r="M10" s="296"/>
      <c r="N10" s="296"/>
      <c r="O10" s="296"/>
    </row>
    <row r="11" spans="1:15" ht="11.1" customHeight="1">
      <c r="A11" s="603" t="s">
        <v>240</v>
      </c>
      <c r="B11" s="164">
        <v>2015</v>
      </c>
      <c r="C11" s="165">
        <f t="shared" si="0"/>
        <v>107664.00762099998</v>
      </c>
      <c r="D11" s="166">
        <v>19613.815999999999</v>
      </c>
      <c r="E11" s="166">
        <v>8985.3649999999998</v>
      </c>
      <c r="F11" s="166">
        <v>8710.0400000000009</v>
      </c>
      <c r="G11" s="166">
        <v>11939.27</v>
      </c>
      <c r="H11" s="166">
        <v>1108.3399999999999</v>
      </c>
      <c r="I11" s="166">
        <v>13300.304</v>
      </c>
      <c r="J11" s="166">
        <v>0</v>
      </c>
      <c r="K11" s="176">
        <v>13031.252</v>
      </c>
      <c r="L11" s="176">
        <v>26926.34</v>
      </c>
      <c r="M11" s="169">
        <v>0</v>
      </c>
      <c r="N11" s="176">
        <v>4049.2806209999999</v>
      </c>
      <c r="O11" s="169">
        <v>0</v>
      </c>
    </row>
    <row r="12" spans="1:15" ht="11.1" customHeight="1">
      <c r="A12" s="604"/>
      <c r="B12" s="167">
        <v>2016</v>
      </c>
      <c r="C12" s="168">
        <f t="shared" si="0"/>
        <v>79771.898752000008</v>
      </c>
      <c r="D12" s="176">
        <v>0</v>
      </c>
      <c r="E12" s="169">
        <v>16112.46</v>
      </c>
      <c r="F12" s="169">
        <v>8914.6027520000007</v>
      </c>
      <c r="G12" s="169">
        <v>7424.8019999999997</v>
      </c>
      <c r="H12" s="169">
        <v>2474.1799999999998</v>
      </c>
      <c r="I12" s="169">
        <v>3554.42</v>
      </c>
      <c r="J12" s="169">
        <v>2859.38</v>
      </c>
      <c r="K12" s="169">
        <v>25205.43</v>
      </c>
      <c r="L12" s="169">
        <v>9995.4140000000007</v>
      </c>
      <c r="M12" s="169">
        <v>0</v>
      </c>
      <c r="N12" s="169">
        <v>0</v>
      </c>
      <c r="O12" s="169">
        <v>3231.21</v>
      </c>
    </row>
    <row r="13" spans="1:15" ht="11.1" customHeight="1">
      <c r="A13" s="604"/>
      <c r="B13" s="167">
        <v>2017</v>
      </c>
      <c r="C13" s="168">
        <f t="shared" si="0"/>
        <v>130254.762569</v>
      </c>
      <c r="D13" s="176">
        <v>33344.730000000003</v>
      </c>
      <c r="E13" s="169">
        <v>9573.6119999999992</v>
      </c>
      <c r="F13" s="169">
        <v>0</v>
      </c>
      <c r="G13" s="169">
        <v>15881.07</v>
      </c>
      <c r="H13" s="169">
        <v>4229.83</v>
      </c>
      <c r="I13" s="169">
        <v>23269.144</v>
      </c>
      <c r="J13" s="169">
        <v>0</v>
      </c>
      <c r="K13" s="169">
        <v>19468.470589</v>
      </c>
      <c r="L13" s="169">
        <v>1112.3339799999999</v>
      </c>
      <c r="M13" s="169">
        <v>0</v>
      </c>
      <c r="N13" s="169">
        <v>9420.7019999999993</v>
      </c>
      <c r="O13" s="169">
        <v>13954.87</v>
      </c>
    </row>
    <row r="14" spans="1:15" ht="11.1" customHeight="1">
      <c r="A14" s="604"/>
      <c r="B14" s="167">
        <v>2018</v>
      </c>
      <c r="C14" s="168">
        <f t="shared" si="0"/>
        <v>128155.301219</v>
      </c>
      <c r="D14" s="176">
        <v>13129.72</v>
      </c>
      <c r="E14" s="169">
        <v>11800.787059</v>
      </c>
      <c r="F14" s="169">
        <v>22933.363499999999</v>
      </c>
      <c r="G14" s="169">
        <v>80.005499999999998</v>
      </c>
      <c r="H14" s="169">
        <v>14494.45</v>
      </c>
      <c r="I14" s="169">
        <v>1632.1189999999999</v>
      </c>
      <c r="J14" s="169">
        <v>1775.9680000000001</v>
      </c>
      <c r="K14" s="169">
        <v>4224.6580000000004</v>
      </c>
      <c r="L14" s="169">
        <v>16176.498</v>
      </c>
      <c r="M14" s="169">
        <v>18606.939200000001</v>
      </c>
      <c r="N14" s="169">
        <v>6500.6909599999999</v>
      </c>
      <c r="O14" s="169">
        <v>16800.101999999999</v>
      </c>
    </row>
    <row r="15" spans="1:15" ht="11.1" customHeight="1">
      <c r="A15" s="604"/>
      <c r="B15" s="167">
        <v>2019</v>
      </c>
      <c r="C15" s="168">
        <f t="shared" si="0"/>
        <v>85339.551873999997</v>
      </c>
      <c r="D15" s="176">
        <v>310.22699999999998</v>
      </c>
      <c r="E15" s="169">
        <v>4763.5150000000003</v>
      </c>
      <c r="F15" s="169">
        <v>130</v>
      </c>
      <c r="G15" s="169">
        <v>22.472373999999999</v>
      </c>
      <c r="H15" s="169">
        <v>4013.2015000000001</v>
      </c>
      <c r="I15" s="169">
        <v>5.0000000000000001E-4</v>
      </c>
      <c r="J15" s="169">
        <v>14929.884</v>
      </c>
      <c r="K15" s="169">
        <v>7492.78</v>
      </c>
      <c r="L15" s="169">
        <v>19970.751499999998</v>
      </c>
      <c r="M15" s="169">
        <v>24208.75</v>
      </c>
      <c r="N15" s="169">
        <v>0</v>
      </c>
      <c r="O15" s="169">
        <v>9497.9699999999993</v>
      </c>
    </row>
    <row r="16" spans="1:15" ht="11.1" customHeight="1">
      <c r="A16" s="605"/>
      <c r="B16" s="170">
        <v>2020</v>
      </c>
      <c r="C16" s="171">
        <f t="shared" si="0"/>
        <v>28995.932586999999</v>
      </c>
      <c r="D16" s="177">
        <v>604.48</v>
      </c>
      <c r="E16" s="172">
        <v>9239.6425869999985</v>
      </c>
      <c r="F16" s="293">
        <v>19151.810000000001</v>
      </c>
      <c r="G16" s="172"/>
      <c r="H16" s="172"/>
      <c r="I16" s="172"/>
      <c r="J16" s="172"/>
      <c r="K16" s="172"/>
      <c r="L16" s="172"/>
      <c r="M16" s="172"/>
      <c r="N16" s="169"/>
      <c r="O16" s="172"/>
    </row>
    <row r="17" spans="1:15" ht="11.1" customHeight="1">
      <c r="A17" s="603" t="s">
        <v>232</v>
      </c>
      <c r="B17" s="164">
        <v>2015</v>
      </c>
      <c r="C17" s="165">
        <f t="shared" si="0"/>
        <v>169898.89350000001</v>
      </c>
      <c r="D17" s="166">
        <v>29358.352999999999</v>
      </c>
      <c r="E17" s="173">
        <v>429.04</v>
      </c>
      <c r="F17" s="173">
        <v>10337.530000000001</v>
      </c>
      <c r="G17" s="169">
        <v>0</v>
      </c>
      <c r="H17" s="169">
        <v>15253.703</v>
      </c>
      <c r="I17" s="169">
        <v>23797.249500000002</v>
      </c>
      <c r="J17" s="169">
        <v>8428.5820000000003</v>
      </c>
      <c r="K17" s="174">
        <v>11102.568499999999</v>
      </c>
      <c r="L17" s="173">
        <v>26141.469000000001</v>
      </c>
      <c r="M17" s="173">
        <v>0</v>
      </c>
      <c r="N17" s="174">
        <v>14252.7225</v>
      </c>
      <c r="O17" s="174">
        <v>30797.675999999999</v>
      </c>
    </row>
    <row r="18" spans="1:15" ht="11.1" customHeight="1">
      <c r="A18" s="604"/>
      <c r="B18" s="167">
        <v>2016</v>
      </c>
      <c r="C18" s="168">
        <f t="shared" si="0"/>
        <v>189004.28750000001</v>
      </c>
      <c r="D18" s="176">
        <v>1982.723</v>
      </c>
      <c r="E18" s="169">
        <v>16567.873</v>
      </c>
      <c r="F18" s="169">
        <v>1985.9860000000001</v>
      </c>
      <c r="G18" s="169">
        <v>7860.11</v>
      </c>
      <c r="H18" s="169">
        <v>16685.990000000002</v>
      </c>
      <c r="I18" s="169">
        <v>18429.669999999998</v>
      </c>
      <c r="J18" s="169">
        <v>16093.307500000001</v>
      </c>
      <c r="K18" s="175">
        <v>12273.24</v>
      </c>
      <c r="L18" s="169">
        <v>16111.181</v>
      </c>
      <c r="M18" s="169">
        <v>32953.256000000001</v>
      </c>
      <c r="N18" s="175">
        <v>40039.656000000003</v>
      </c>
      <c r="O18" s="175">
        <v>8021.2950000000001</v>
      </c>
    </row>
    <row r="19" spans="1:15" ht="11.1" customHeight="1">
      <c r="A19" s="604"/>
      <c r="B19" s="167">
        <v>2017</v>
      </c>
      <c r="C19" s="168">
        <f t="shared" si="0"/>
        <v>217448.29765200001</v>
      </c>
      <c r="D19" s="176">
        <v>17523.392183</v>
      </c>
      <c r="E19" s="169">
        <v>0</v>
      </c>
      <c r="F19" s="169">
        <v>34518.31</v>
      </c>
      <c r="G19" s="169">
        <v>16275.191999999999</v>
      </c>
      <c r="H19" s="169">
        <v>5507.3760000000002</v>
      </c>
      <c r="I19" s="169">
        <v>10922.05</v>
      </c>
      <c r="J19" s="169">
        <v>529.53</v>
      </c>
      <c r="K19" s="175">
        <v>37297.571468999995</v>
      </c>
      <c r="L19" s="169">
        <v>6675.4930000000004</v>
      </c>
      <c r="M19" s="169">
        <v>33016.31</v>
      </c>
      <c r="N19" s="175">
        <v>7342.6210000000001</v>
      </c>
      <c r="O19" s="175">
        <v>47840.451999999997</v>
      </c>
    </row>
    <row r="20" spans="1:15" ht="11.1" customHeight="1">
      <c r="A20" s="604"/>
      <c r="B20" s="167">
        <v>2018</v>
      </c>
      <c r="C20" s="168">
        <f t="shared" si="0"/>
        <v>162620.51427999997</v>
      </c>
      <c r="D20" s="176">
        <v>19.399999999999999</v>
      </c>
      <c r="E20" s="169">
        <v>0</v>
      </c>
      <c r="F20" s="176">
        <v>32964.381999999998</v>
      </c>
      <c r="G20" s="176">
        <v>2584.886</v>
      </c>
      <c r="H20" s="169">
        <v>0</v>
      </c>
      <c r="I20" s="176">
        <v>49.712000000000003</v>
      </c>
      <c r="J20" s="176">
        <v>47347.360999999997</v>
      </c>
      <c r="K20" s="175">
        <v>23818.550999999999</v>
      </c>
      <c r="L20" s="169">
        <v>4603.3890000000001</v>
      </c>
      <c r="M20" s="169">
        <v>16292.180279999999</v>
      </c>
      <c r="N20" s="175">
        <v>4491.1899999999996</v>
      </c>
      <c r="O20" s="175">
        <v>30449.463</v>
      </c>
    </row>
    <row r="21" spans="1:15" ht="11.1" customHeight="1">
      <c r="A21" s="604"/>
      <c r="B21" s="167">
        <v>2019</v>
      </c>
      <c r="C21" s="168">
        <f t="shared" si="0"/>
        <v>189728.72347900001</v>
      </c>
      <c r="D21" s="176">
        <v>1403.8215</v>
      </c>
      <c r="E21" s="169">
        <v>10498.653</v>
      </c>
      <c r="F21" s="176">
        <v>16493.317500000001</v>
      </c>
      <c r="G21" s="169">
        <v>36559.428999999996</v>
      </c>
      <c r="H21" s="169">
        <v>28747.01</v>
      </c>
      <c r="I21" s="176">
        <v>2679.0320000000002</v>
      </c>
      <c r="J21" s="169">
        <v>25</v>
      </c>
      <c r="K21" s="175">
        <v>28263.912</v>
      </c>
      <c r="L21" s="169">
        <v>13236.504000000001</v>
      </c>
      <c r="M21" s="169">
        <v>6058.8360499999999</v>
      </c>
      <c r="N21" s="175">
        <v>36510.410000000003</v>
      </c>
      <c r="O21" s="175">
        <v>9252.7984290000004</v>
      </c>
    </row>
    <row r="22" spans="1:15" ht="11.1" customHeight="1">
      <c r="A22" s="605"/>
      <c r="B22" s="170">
        <v>2020</v>
      </c>
      <c r="C22" s="168">
        <f t="shared" si="0"/>
        <v>21924.376</v>
      </c>
      <c r="D22" s="177">
        <v>2901.91</v>
      </c>
      <c r="E22" s="177">
        <v>19022.465</v>
      </c>
      <c r="F22" s="177">
        <v>1E-3</v>
      </c>
      <c r="G22" s="172"/>
      <c r="H22" s="172"/>
      <c r="I22" s="177"/>
      <c r="J22" s="172"/>
      <c r="K22" s="178"/>
      <c r="L22" s="172"/>
      <c r="M22" s="172"/>
      <c r="N22" s="178"/>
      <c r="O22" s="178"/>
    </row>
    <row r="23" spans="1:15" ht="11.1" customHeight="1">
      <c r="A23" s="603" t="s">
        <v>239</v>
      </c>
      <c r="B23" s="164">
        <v>2015</v>
      </c>
      <c r="C23" s="165">
        <f t="shared" si="0"/>
        <v>50571.97</v>
      </c>
      <c r="D23" s="166">
        <v>10887.08</v>
      </c>
      <c r="E23" s="169">
        <v>0</v>
      </c>
      <c r="F23" s="169">
        <v>0</v>
      </c>
      <c r="G23" s="169">
        <v>30705.66</v>
      </c>
      <c r="H23" s="169">
        <v>8979.23</v>
      </c>
      <c r="I23" s="176">
        <v>0</v>
      </c>
      <c r="J23" s="176">
        <v>0</v>
      </c>
      <c r="K23" s="176">
        <v>0</v>
      </c>
      <c r="L23" s="176">
        <v>0</v>
      </c>
      <c r="M23" s="176">
        <v>0</v>
      </c>
      <c r="N23" s="176">
        <v>0</v>
      </c>
      <c r="O23" s="176">
        <v>0</v>
      </c>
    </row>
    <row r="24" spans="1:15" ht="11.1" customHeight="1">
      <c r="A24" s="604"/>
      <c r="B24" s="167">
        <v>2016</v>
      </c>
      <c r="C24" s="168">
        <f t="shared" si="0"/>
        <v>128005.5505</v>
      </c>
      <c r="D24" s="176">
        <v>0</v>
      </c>
      <c r="E24" s="169">
        <v>0</v>
      </c>
      <c r="F24" s="169">
        <v>0</v>
      </c>
      <c r="G24" s="169">
        <v>0</v>
      </c>
      <c r="H24" s="169">
        <v>5.0000000000000001E-4</v>
      </c>
      <c r="I24" s="169">
        <v>23639.71</v>
      </c>
      <c r="J24" s="169">
        <v>12322.61</v>
      </c>
      <c r="K24" s="169">
        <v>0</v>
      </c>
      <c r="L24" s="169">
        <v>25454.42</v>
      </c>
      <c r="M24" s="169">
        <v>33083.11</v>
      </c>
      <c r="N24" s="169">
        <v>0</v>
      </c>
      <c r="O24" s="169">
        <v>33505.699999999997</v>
      </c>
    </row>
    <row r="25" spans="1:15" ht="11.1" customHeight="1">
      <c r="A25" s="604"/>
      <c r="B25" s="167">
        <v>2017</v>
      </c>
      <c r="C25" s="168">
        <f t="shared" si="0"/>
        <v>153109.473</v>
      </c>
      <c r="D25" s="176">
        <v>0</v>
      </c>
      <c r="E25" s="169">
        <v>0</v>
      </c>
      <c r="F25" s="169">
        <v>32894.26</v>
      </c>
      <c r="G25" s="169">
        <v>5012.6499999999996</v>
      </c>
      <c r="H25" s="169">
        <v>27996.473000000002</v>
      </c>
      <c r="I25" s="169">
        <v>0</v>
      </c>
      <c r="J25" s="169">
        <v>0</v>
      </c>
      <c r="K25" s="169">
        <v>33073.26</v>
      </c>
      <c r="L25" s="169">
        <v>0</v>
      </c>
      <c r="M25" s="169">
        <v>32127.71</v>
      </c>
      <c r="N25" s="169">
        <v>0</v>
      </c>
      <c r="O25" s="169">
        <v>22005.119999999999</v>
      </c>
    </row>
    <row r="26" spans="1:15" ht="11.1" customHeight="1">
      <c r="A26" s="604"/>
      <c r="B26" s="167">
        <v>2018</v>
      </c>
      <c r="C26" s="168">
        <f t="shared" si="0"/>
        <v>171016.39600000001</v>
      </c>
      <c r="D26" s="176">
        <v>8025.15</v>
      </c>
      <c r="E26" s="176">
        <v>30279.35</v>
      </c>
      <c r="F26" s="176">
        <v>0.6</v>
      </c>
      <c r="G26" s="176">
        <v>32928.31</v>
      </c>
      <c r="H26" s="169">
        <v>0</v>
      </c>
      <c r="I26" s="169">
        <v>0</v>
      </c>
      <c r="J26" s="176">
        <v>13323.29</v>
      </c>
      <c r="K26" s="169">
        <v>21256.97</v>
      </c>
      <c r="L26" s="169">
        <v>13996.56</v>
      </c>
      <c r="M26" s="169">
        <v>32065.786</v>
      </c>
      <c r="N26" s="169">
        <v>19140.38</v>
      </c>
      <c r="O26" s="169">
        <v>0</v>
      </c>
    </row>
    <row r="27" spans="1:15" ht="11.1" customHeight="1">
      <c r="A27" s="604"/>
      <c r="B27" s="167">
        <v>2019</v>
      </c>
      <c r="C27" s="168">
        <f t="shared" si="0"/>
        <v>169336.8077</v>
      </c>
      <c r="D27" s="176">
        <v>12990.8</v>
      </c>
      <c r="E27" s="176">
        <v>19808.98</v>
      </c>
      <c r="F27" s="176">
        <v>13750.1</v>
      </c>
      <c r="G27" s="176">
        <v>19280.64</v>
      </c>
      <c r="H27" s="169">
        <v>8600.3696999999993</v>
      </c>
      <c r="I27" s="169">
        <v>23003</v>
      </c>
      <c r="J27" s="176">
        <v>4.8000000000000001E-2</v>
      </c>
      <c r="K27" s="169">
        <v>0</v>
      </c>
      <c r="L27" s="169">
        <v>35859.300000000003</v>
      </c>
      <c r="M27" s="169">
        <v>17496.59</v>
      </c>
      <c r="N27" s="169">
        <v>18546.98</v>
      </c>
      <c r="O27" s="169">
        <v>0</v>
      </c>
    </row>
    <row r="28" spans="1:15" ht="11.1" customHeight="1">
      <c r="A28" s="605"/>
      <c r="B28" s="170">
        <v>2020</v>
      </c>
      <c r="C28" s="168">
        <f>SUM(D28:O28)</f>
        <v>25578.987000000001</v>
      </c>
      <c r="D28" s="177" t="s">
        <v>424</v>
      </c>
      <c r="E28" s="169">
        <v>2.5000000000000001E-2</v>
      </c>
      <c r="F28" s="176">
        <v>25578.962</v>
      </c>
      <c r="G28" s="176"/>
      <c r="H28" s="169"/>
      <c r="I28" s="169"/>
      <c r="J28" s="176"/>
      <c r="K28" s="169"/>
      <c r="L28" s="169"/>
      <c r="M28" s="169"/>
      <c r="N28" s="169"/>
      <c r="O28" s="169"/>
    </row>
    <row r="29" spans="1:15" ht="11.1" customHeight="1">
      <c r="A29" s="603" t="s">
        <v>233</v>
      </c>
      <c r="B29" s="164">
        <v>2015</v>
      </c>
      <c r="C29" s="165">
        <f t="shared" ref="C29:C45" si="6">SUM(D29:O29)</f>
        <v>187729.54630100002</v>
      </c>
      <c r="D29" s="166">
        <v>24430.514500000001</v>
      </c>
      <c r="E29" s="166">
        <v>27865.295590999998</v>
      </c>
      <c r="F29" s="166">
        <v>7013.95</v>
      </c>
      <c r="G29" s="166">
        <v>4751.7489289999994</v>
      </c>
      <c r="H29" s="166">
        <v>11672.289280999999</v>
      </c>
      <c r="I29" s="166">
        <v>23958.5445</v>
      </c>
      <c r="J29" s="166">
        <v>3141.7809999999999</v>
      </c>
      <c r="K29" s="173">
        <v>14057.401</v>
      </c>
      <c r="L29" s="166">
        <v>30690.030500000001</v>
      </c>
      <c r="M29" s="173">
        <v>0</v>
      </c>
      <c r="N29" s="166">
        <v>15408.231</v>
      </c>
      <c r="O29" s="166">
        <v>24739.759999999998</v>
      </c>
    </row>
    <row r="30" spans="1:15" ht="11.1" customHeight="1">
      <c r="A30" s="604"/>
      <c r="B30" s="167">
        <v>2016</v>
      </c>
      <c r="C30" s="168">
        <f t="shared" si="6"/>
        <v>227204.32477600002</v>
      </c>
      <c r="D30" s="176">
        <v>34701.6201</v>
      </c>
      <c r="E30" s="176">
        <v>14537.72</v>
      </c>
      <c r="F30" s="176">
        <v>27590.754000000001</v>
      </c>
      <c r="G30" s="176">
        <v>295.01559499999996</v>
      </c>
      <c r="H30" s="176">
        <v>8992.4599999999991</v>
      </c>
      <c r="I30" s="176">
        <v>34738.942000000003</v>
      </c>
      <c r="J30" s="176">
        <v>10675.98</v>
      </c>
      <c r="K30" s="169">
        <v>12483.14</v>
      </c>
      <c r="L30" s="176">
        <v>4759.6205339999997</v>
      </c>
      <c r="M30" s="176">
        <v>55882.002999999997</v>
      </c>
      <c r="N30" s="176">
        <v>5704.6295470000005</v>
      </c>
      <c r="O30" s="176">
        <v>16842.439999999999</v>
      </c>
    </row>
    <row r="31" spans="1:15" ht="11.1" customHeight="1">
      <c r="A31" s="604"/>
      <c r="B31" s="167">
        <v>2017</v>
      </c>
      <c r="C31" s="168">
        <f t="shared" si="6"/>
        <v>234949.48742200001</v>
      </c>
      <c r="D31" s="176">
        <v>27103.393596999998</v>
      </c>
      <c r="E31" s="169">
        <v>0</v>
      </c>
      <c r="F31" s="175">
        <v>24859.02</v>
      </c>
      <c r="G31" s="175">
        <v>32481.697499999998</v>
      </c>
      <c r="H31" s="175">
        <v>5044.04</v>
      </c>
      <c r="I31" s="175">
        <v>9170.2380720000001</v>
      </c>
      <c r="J31" s="175">
        <v>33385.590100000001</v>
      </c>
      <c r="K31" s="175">
        <v>17461.531999999999</v>
      </c>
      <c r="L31" s="175">
        <v>1277.951153</v>
      </c>
      <c r="M31" s="169">
        <v>16584.281999999999</v>
      </c>
      <c r="N31" s="175">
        <v>19656.273000000001</v>
      </c>
      <c r="O31" s="175">
        <v>47925.47</v>
      </c>
    </row>
    <row r="32" spans="1:15" ht="11.1" customHeight="1">
      <c r="A32" s="604"/>
      <c r="B32" s="167">
        <v>2018</v>
      </c>
      <c r="C32" s="168">
        <f t="shared" si="6"/>
        <v>196711.22853700002</v>
      </c>
      <c r="D32" s="176">
        <v>0</v>
      </c>
      <c r="E32" s="169">
        <v>0</v>
      </c>
      <c r="F32" s="169">
        <v>30582.49</v>
      </c>
      <c r="G32" s="169">
        <v>24722.997719999999</v>
      </c>
      <c r="H32" s="169">
        <v>30169.5105</v>
      </c>
      <c r="I32" s="169">
        <v>0</v>
      </c>
      <c r="J32" s="169">
        <v>32617.5</v>
      </c>
      <c r="K32" s="175">
        <v>30360.610317000002</v>
      </c>
      <c r="L32" s="175">
        <v>5614.4</v>
      </c>
      <c r="M32" s="169">
        <v>41531.129999999997</v>
      </c>
      <c r="N32" s="175">
        <v>751.822</v>
      </c>
      <c r="O32" s="175">
        <v>360.76800000000003</v>
      </c>
    </row>
    <row r="33" spans="1:16" ht="11.1" customHeight="1">
      <c r="A33" s="604"/>
      <c r="B33" s="167">
        <v>2019</v>
      </c>
      <c r="C33" s="168">
        <f t="shared" si="6"/>
        <v>264289.34397600003</v>
      </c>
      <c r="D33" s="176">
        <v>6802.6040000000003</v>
      </c>
      <c r="E33" s="176">
        <v>45682.03</v>
      </c>
      <c r="F33" s="169">
        <v>22209.3</v>
      </c>
      <c r="G33" s="169">
        <v>34192.199000000001</v>
      </c>
      <c r="H33" s="169">
        <v>18678.310541999999</v>
      </c>
      <c r="I33" s="176">
        <v>30938.184000000001</v>
      </c>
      <c r="J33" s="169">
        <v>17.609934000000003</v>
      </c>
      <c r="K33" s="175">
        <v>991.69</v>
      </c>
      <c r="L33" s="175">
        <v>21736.754000000001</v>
      </c>
      <c r="M33" s="169">
        <v>2526.1025</v>
      </c>
      <c r="N33" s="175">
        <v>33298.32</v>
      </c>
      <c r="O33" s="175">
        <v>47216.24</v>
      </c>
    </row>
    <row r="34" spans="1:16" ht="11.1" customHeight="1">
      <c r="A34" s="605"/>
      <c r="B34" s="170">
        <v>2020</v>
      </c>
      <c r="C34" s="171">
        <f>SUM(D34:O34)</f>
        <v>57581.483</v>
      </c>
      <c r="D34" s="177">
        <v>22481.86</v>
      </c>
      <c r="E34" s="291">
        <v>3253.92</v>
      </c>
      <c r="F34" s="169">
        <v>31845.703000000001</v>
      </c>
      <c r="G34" s="169"/>
      <c r="H34" s="169"/>
      <c r="I34" s="176"/>
      <c r="J34" s="169"/>
      <c r="K34" s="178"/>
      <c r="L34" s="178"/>
      <c r="M34" s="172"/>
      <c r="N34" s="178"/>
      <c r="O34" s="178"/>
    </row>
    <row r="35" spans="1:16" ht="11.1" customHeight="1">
      <c r="A35" s="603" t="s">
        <v>222</v>
      </c>
      <c r="B35" s="164">
        <v>2015</v>
      </c>
      <c r="C35" s="165">
        <f t="shared" si="6"/>
        <v>84397.346839000005</v>
      </c>
      <c r="D35" s="166">
        <v>22481.86</v>
      </c>
      <c r="E35" s="173">
        <v>3253.92</v>
      </c>
      <c r="F35" s="173">
        <v>31845.703000000001</v>
      </c>
      <c r="G35" s="173">
        <v>2861.23</v>
      </c>
      <c r="H35" s="173">
        <v>2043.9108389999999</v>
      </c>
      <c r="I35" s="173">
        <v>4422.7110000000002</v>
      </c>
      <c r="J35" s="173">
        <v>5405.674</v>
      </c>
      <c r="K35" s="173">
        <v>1238.798</v>
      </c>
      <c r="L35" s="173">
        <v>2983.5219999999999</v>
      </c>
      <c r="M35" s="173">
        <v>285.96600000000001</v>
      </c>
      <c r="N35" s="173">
        <v>6115.2169999999996</v>
      </c>
      <c r="O35" s="173">
        <v>1458.835</v>
      </c>
    </row>
    <row r="36" spans="1:16" ht="11.1" customHeight="1">
      <c r="A36" s="604"/>
      <c r="B36" s="167">
        <v>2016</v>
      </c>
      <c r="C36" s="168">
        <f t="shared" si="6"/>
        <v>95568.221130999998</v>
      </c>
      <c r="D36" s="176">
        <v>22481.86</v>
      </c>
      <c r="E36" s="176">
        <v>3253.92</v>
      </c>
      <c r="F36" s="176">
        <v>31845.703000000001</v>
      </c>
      <c r="G36" s="176">
        <v>2493.7912149999997</v>
      </c>
      <c r="H36" s="176">
        <v>4638.0102200000001</v>
      </c>
      <c r="I36" s="176">
        <v>3075.792696</v>
      </c>
      <c r="J36" s="176">
        <v>3352.5920000000001</v>
      </c>
      <c r="K36" s="176">
        <v>3939.47</v>
      </c>
      <c r="L36" s="176">
        <v>4877.5349999999999</v>
      </c>
      <c r="M36" s="176">
        <v>3037.5549999999998</v>
      </c>
      <c r="N36" s="176">
        <v>5296.8850000000002</v>
      </c>
      <c r="O36" s="176">
        <v>7275.107</v>
      </c>
    </row>
    <row r="37" spans="1:16" ht="11.1" customHeight="1">
      <c r="A37" s="604"/>
      <c r="B37" s="167">
        <v>2017</v>
      </c>
      <c r="C37" s="168">
        <f t="shared" si="6"/>
        <v>61918.627500000002</v>
      </c>
      <c r="D37" s="176">
        <v>3422.1419999999998</v>
      </c>
      <c r="E37" s="169">
        <v>6795.7744000000002</v>
      </c>
      <c r="F37" s="169">
        <v>3080.4140000000002</v>
      </c>
      <c r="G37" s="169">
        <v>2500.424</v>
      </c>
      <c r="H37" s="169">
        <v>7451.3005999999996</v>
      </c>
      <c r="I37" s="169">
        <v>7432.3410000000003</v>
      </c>
      <c r="J37" s="169">
        <v>3360.232</v>
      </c>
      <c r="K37" s="175">
        <v>2574.0300000000002</v>
      </c>
      <c r="L37" s="175">
        <v>4411.6409999999996</v>
      </c>
      <c r="M37" s="175">
        <v>5909.2179999999998</v>
      </c>
      <c r="N37" s="175">
        <v>6867.36</v>
      </c>
      <c r="O37" s="175">
        <v>8113.7505000000001</v>
      </c>
    </row>
    <row r="38" spans="1:16" ht="11.1" customHeight="1">
      <c r="A38" s="604"/>
      <c r="B38" s="167">
        <v>2018</v>
      </c>
      <c r="C38" s="168">
        <f t="shared" si="6"/>
        <v>69462.129000000001</v>
      </c>
      <c r="D38" s="176">
        <v>8610.8310000000001</v>
      </c>
      <c r="E38" s="169">
        <v>1911.155</v>
      </c>
      <c r="F38" s="169">
        <v>5830.9170000000004</v>
      </c>
      <c r="G38" s="169">
        <v>4438.3149999999996</v>
      </c>
      <c r="H38" s="169">
        <v>5381.1859999999997</v>
      </c>
      <c r="I38" s="169">
        <v>11333.824000000001</v>
      </c>
      <c r="J38" s="169">
        <v>4407.3140000000003</v>
      </c>
      <c r="K38" s="175">
        <v>5727.6440000000002</v>
      </c>
      <c r="L38" s="175">
        <v>5612.0119999999997</v>
      </c>
      <c r="M38" s="175">
        <v>7205.098</v>
      </c>
      <c r="N38" s="175">
        <v>5393.3519999999999</v>
      </c>
      <c r="O38" s="175">
        <v>3610.4810000000007</v>
      </c>
    </row>
    <row r="39" spans="1:16" ht="11.1" customHeight="1">
      <c r="A39" s="604"/>
      <c r="B39" s="167">
        <v>2019</v>
      </c>
      <c r="C39" s="168">
        <f t="shared" si="6"/>
        <v>76163.323650000006</v>
      </c>
      <c r="D39" s="176">
        <v>6146.09</v>
      </c>
      <c r="E39" s="169">
        <v>4917.3090000000002</v>
      </c>
      <c r="F39" s="169">
        <v>4880.7809999999999</v>
      </c>
      <c r="G39" s="169">
        <v>6920.1850000000004</v>
      </c>
      <c r="H39" s="169">
        <v>9713.3004999999994</v>
      </c>
      <c r="I39" s="169">
        <v>4984.0159999999996</v>
      </c>
      <c r="J39" s="169">
        <v>5511.2579999999998</v>
      </c>
      <c r="K39" s="175">
        <v>5195.9399999999996</v>
      </c>
      <c r="L39" s="175">
        <v>6444.4402499999997</v>
      </c>
      <c r="M39" s="175">
        <v>4559.0094000000008</v>
      </c>
      <c r="N39" s="175">
        <v>6493.9944999999998</v>
      </c>
      <c r="O39" s="175">
        <v>10397</v>
      </c>
    </row>
    <row r="40" spans="1:16" ht="11.1" customHeight="1">
      <c r="A40" s="605"/>
      <c r="B40" s="170">
        <v>2020</v>
      </c>
      <c r="C40" s="171">
        <f t="shared" si="6"/>
        <v>17298.677000000003</v>
      </c>
      <c r="D40" s="177">
        <v>7792.8270000000002</v>
      </c>
      <c r="E40" s="291">
        <v>6485.18</v>
      </c>
      <c r="F40" s="169">
        <v>3020.67</v>
      </c>
      <c r="G40" s="169"/>
      <c r="H40" s="169"/>
      <c r="I40" s="169"/>
      <c r="J40" s="169"/>
      <c r="K40" s="175"/>
      <c r="L40" s="175"/>
      <c r="M40" s="175"/>
      <c r="N40" s="175"/>
      <c r="O40" s="175"/>
    </row>
    <row r="41" spans="1:16" ht="11.1" customHeight="1">
      <c r="A41" s="603" t="s">
        <v>111</v>
      </c>
      <c r="B41" s="164">
        <v>2015</v>
      </c>
      <c r="C41" s="165">
        <f t="shared" si="6"/>
        <v>2171.0039999999999</v>
      </c>
      <c r="D41" s="166">
        <v>0</v>
      </c>
      <c r="E41" s="173">
        <v>407.005</v>
      </c>
      <c r="F41" s="173">
        <v>121.51</v>
      </c>
      <c r="G41" s="173">
        <v>236.79</v>
      </c>
      <c r="H41" s="173">
        <v>419.66300000000001</v>
      </c>
      <c r="I41" s="173">
        <v>4.0640000000000001</v>
      </c>
      <c r="J41" s="173">
        <v>547.11199999999997</v>
      </c>
      <c r="K41" s="173">
        <v>270</v>
      </c>
      <c r="L41" s="173">
        <v>0</v>
      </c>
      <c r="M41" s="173">
        <v>164.86</v>
      </c>
      <c r="N41" s="173">
        <v>0</v>
      </c>
      <c r="O41" s="173">
        <v>0</v>
      </c>
    </row>
    <row r="42" spans="1:16" ht="11.1" customHeight="1">
      <c r="A42" s="604"/>
      <c r="B42" s="167">
        <v>2016</v>
      </c>
      <c r="C42" s="168">
        <f t="shared" si="6"/>
        <v>3781.4263329999994</v>
      </c>
      <c r="D42" s="176">
        <v>215.60499999999999</v>
      </c>
      <c r="E42" s="169">
        <v>0</v>
      </c>
      <c r="F42" s="169">
        <v>24.869365000000002</v>
      </c>
      <c r="G42" s="169">
        <v>109.4</v>
      </c>
      <c r="H42" s="169">
        <v>807.84500000000003</v>
      </c>
      <c r="I42" s="169">
        <v>715.2</v>
      </c>
      <c r="J42" s="169">
        <v>544.66999999999996</v>
      </c>
      <c r="K42" s="169">
        <v>0</v>
      </c>
      <c r="L42" s="169">
        <v>486.30500000000001</v>
      </c>
      <c r="M42" s="169">
        <v>752.35</v>
      </c>
      <c r="N42" s="169">
        <v>125.181968</v>
      </c>
      <c r="O42" s="169">
        <v>0</v>
      </c>
    </row>
    <row r="43" spans="1:16" ht="11.1" customHeight="1">
      <c r="A43" s="604"/>
      <c r="B43" s="167">
        <v>2017</v>
      </c>
      <c r="C43" s="168">
        <f t="shared" si="6"/>
        <v>1358.513052</v>
      </c>
      <c r="D43" s="176">
        <v>168</v>
      </c>
      <c r="E43" s="169">
        <v>0</v>
      </c>
      <c r="F43" s="169">
        <v>173.01599999999999</v>
      </c>
      <c r="G43" s="169">
        <v>314.65705200000002</v>
      </c>
      <c r="H43" s="169">
        <v>0</v>
      </c>
      <c r="I43" s="169">
        <v>360</v>
      </c>
      <c r="J43" s="169">
        <v>149.63</v>
      </c>
      <c r="K43" s="169">
        <v>0</v>
      </c>
      <c r="L43" s="169">
        <v>168</v>
      </c>
      <c r="M43" s="175">
        <v>25.21</v>
      </c>
      <c r="N43" s="169">
        <v>0</v>
      </c>
      <c r="O43" s="169">
        <v>0</v>
      </c>
    </row>
    <row r="44" spans="1:16" ht="11.1" customHeight="1">
      <c r="A44" s="604"/>
      <c r="B44" s="167">
        <v>2018</v>
      </c>
      <c r="C44" s="168">
        <f t="shared" si="6"/>
        <v>797.96500000000003</v>
      </c>
      <c r="D44" s="176">
        <v>191.76499999999999</v>
      </c>
      <c r="E44" s="169">
        <v>0</v>
      </c>
      <c r="F44" s="169">
        <v>0</v>
      </c>
      <c r="G44" s="169">
        <v>0</v>
      </c>
      <c r="H44" s="169">
        <v>0</v>
      </c>
      <c r="I44" s="176">
        <v>199</v>
      </c>
      <c r="J44" s="169">
        <v>0</v>
      </c>
      <c r="K44" s="175">
        <v>164.58</v>
      </c>
      <c r="L44" s="169">
        <v>0</v>
      </c>
      <c r="M44" s="176">
        <v>0</v>
      </c>
      <c r="N44" s="175">
        <v>1.01</v>
      </c>
      <c r="O44" s="169">
        <v>241.61</v>
      </c>
    </row>
    <row r="45" spans="1:16" ht="11.1" customHeight="1">
      <c r="A45" s="604"/>
      <c r="B45" s="167">
        <v>2019</v>
      </c>
      <c r="C45" s="168">
        <f t="shared" si="6"/>
        <v>421.68778000000003</v>
      </c>
      <c r="D45" s="176">
        <v>149.52000000000001</v>
      </c>
      <c r="E45" s="169">
        <v>24</v>
      </c>
      <c r="F45" s="169">
        <v>0</v>
      </c>
      <c r="G45" s="169">
        <v>0</v>
      </c>
      <c r="H45" s="169">
        <v>0</v>
      </c>
      <c r="I45" s="169">
        <v>0</v>
      </c>
      <c r="J45" s="169">
        <v>3.3317800000000002</v>
      </c>
      <c r="K45" s="169">
        <v>0</v>
      </c>
      <c r="L45" s="169">
        <v>0</v>
      </c>
      <c r="M45" s="176">
        <v>148.80000000000001</v>
      </c>
      <c r="N45" s="169">
        <v>48.036000000000001</v>
      </c>
      <c r="O45" s="169">
        <v>48</v>
      </c>
    </row>
    <row r="46" spans="1:16" ht="11.1" customHeight="1">
      <c r="A46" s="605"/>
      <c r="B46" s="170">
        <v>2020</v>
      </c>
      <c r="C46" s="286">
        <v>0</v>
      </c>
      <c r="D46" s="177">
        <v>0</v>
      </c>
      <c r="E46" s="172">
        <v>0</v>
      </c>
      <c r="F46" s="172">
        <v>0</v>
      </c>
      <c r="G46" s="172"/>
      <c r="H46" s="172"/>
      <c r="I46" s="172"/>
      <c r="J46" s="172"/>
      <c r="K46" s="172"/>
      <c r="L46" s="172"/>
      <c r="M46" s="177"/>
      <c r="N46" s="172"/>
      <c r="O46" s="172"/>
    </row>
    <row r="47" spans="1:16" ht="11.1" customHeight="1">
      <c r="A47" s="603" t="s">
        <v>237</v>
      </c>
      <c r="B47" s="164">
        <v>2015</v>
      </c>
      <c r="C47" s="165">
        <f>SUM(D47:O47)</f>
        <v>18825.493999999999</v>
      </c>
      <c r="D47" s="166">
        <v>13.92</v>
      </c>
      <c r="E47" s="169">
        <v>0</v>
      </c>
      <c r="F47" s="169">
        <v>0</v>
      </c>
      <c r="G47" s="169">
        <v>0</v>
      </c>
      <c r="H47" s="169">
        <v>0</v>
      </c>
      <c r="I47" s="169">
        <v>0</v>
      </c>
      <c r="J47" s="169">
        <v>0</v>
      </c>
      <c r="K47" s="169">
        <v>4526.22</v>
      </c>
      <c r="L47" s="169">
        <v>0</v>
      </c>
      <c r="M47" s="169">
        <v>0</v>
      </c>
      <c r="N47" s="169">
        <v>0</v>
      </c>
      <c r="O47" s="169">
        <v>14285.353999999999</v>
      </c>
    </row>
    <row r="48" spans="1:16" ht="11.1" customHeight="1">
      <c r="A48" s="604"/>
      <c r="B48" s="167">
        <v>2016</v>
      </c>
      <c r="C48" s="168">
        <f>SUM(D48:O48)</f>
        <v>16262.252</v>
      </c>
      <c r="D48" s="169">
        <v>0</v>
      </c>
      <c r="E48" s="169">
        <v>55.44</v>
      </c>
      <c r="F48" s="169">
        <v>55.48</v>
      </c>
      <c r="G48" s="169">
        <v>0</v>
      </c>
      <c r="H48" s="169">
        <v>3478.96</v>
      </c>
      <c r="I48" s="169">
        <v>94.182000000000002</v>
      </c>
      <c r="J48" s="169">
        <v>247.06</v>
      </c>
      <c r="K48" s="169">
        <v>165.36</v>
      </c>
      <c r="L48" s="169">
        <v>6042.68</v>
      </c>
      <c r="M48" s="169">
        <v>5955.8</v>
      </c>
      <c r="N48" s="169">
        <v>167.29</v>
      </c>
      <c r="O48" s="169">
        <v>0</v>
      </c>
      <c r="P48" s="364"/>
    </row>
    <row r="49" spans="1:16" ht="11.1" customHeight="1">
      <c r="A49" s="604"/>
      <c r="B49" s="167">
        <v>2017</v>
      </c>
      <c r="C49" s="168">
        <f>SUM(D49:O49)</f>
        <v>44029.460000000006</v>
      </c>
      <c r="D49" s="176">
        <v>7308.82</v>
      </c>
      <c r="E49" s="169">
        <v>0</v>
      </c>
      <c r="F49" s="169">
        <v>2589.94</v>
      </c>
      <c r="G49" s="169">
        <v>0</v>
      </c>
      <c r="H49" s="169">
        <v>0</v>
      </c>
      <c r="I49" s="169">
        <v>108</v>
      </c>
      <c r="J49" s="169">
        <v>0</v>
      </c>
      <c r="K49" s="169">
        <v>0</v>
      </c>
      <c r="L49" s="169">
        <v>6581.43</v>
      </c>
      <c r="M49" s="169">
        <v>14515.23</v>
      </c>
      <c r="N49" s="169">
        <v>12926.04</v>
      </c>
      <c r="O49" s="169">
        <v>0</v>
      </c>
      <c r="P49" s="364"/>
    </row>
    <row r="50" spans="1:16" ht="11.1" customHeight="1">
      <c r="A50" s="604"/>
      <c r="B50" s="167">
        <v>2018</v>
      </c>
      <c r="C50" s="179" t="s">
        <v>223</v>
      </c>
      <c r="D50" s="169">
        <v>0</v>
      </c>
      <c r="E50" s="169">
        <v>0</v>
      </c>
      <c r="F50" s="169">
        <v>0</v>
      </c>
      <c r="G50" s="169">
        <v>0</v>
      </c>
      <c r="H50" s="169">
        <v>0</v>
      </c>
      <c r="I50" s="169">
        <v>0</v>
      </c>
      <c r="J50" s="169">
        <v>0</v>
      </c>
      <c r="K50" s="169">
        <v>0</v>
      </c>
      <c r="L50" s="169">
        <v>0</v>
      </c>
      <c r="M50" s="169">
        <v>0</v>
      </c>
      <c r="N50" s="169">
        <v>0</v>
      </c>
      <c r="O50" s="169">
        <v>0</v>
      </c>
      <c r="P50" s="364"/>
    </row>
    <row r="51" spans="1:16" ht="11.1" customHeight="1">
      <c r="A51" s="604"/>
      <c r="B51" s="167">
        <v>2019</v>
      </c>
      <c r="C51" s="168">
        <f t="shared" ref="C51:C57" si="7">SUM(D51:O51)</f>
        <v>15304.64</v>
      </c>
      <c r="D51" s="169">
        <v>0</v>
      </c>
      <c r="E51" s="169">
        <v>0</v>
      </c>
      <c r="F51" s="169">
        <v>0</v>
      </c>
      <c r="G51" s="169">
        <v>0</v>
      </c>
      <c r="H51" s="169">
        <v>14812.05</v>
      </c>
      <c r="I51" s="169">
        <v>492.59</v>
      </c>
      <c r="J51" s="169">
        <v>0</v>
      </c>
      <c r="K51" s="169">
        <v>0</v>
      </c>
      <c r="L51" s="169">
        <v>0</v>
      </c>
      <c r="M51" s="169">
        <v>0</v>
      </c>
      <c r="N51" s="169">
        <v>0</v>
      </c>
      <c r="O51" s="169">
        <v>0</v>
      </c>
    </row>
    <row r="52" spans="1:16" ht="11.1" customHeight="1">
      <c r="A52" s="605"/>
      <c r="B52" s="170">
        <v>2020</v>
      </c>
      <c r="C52" s="171">
        <f t="shared" si="7"/>
        <v>2380.0500000000002</v>
      </c>
      <c r="D52" s="169">
        <v>0</v>
      </c>
      <c r="E52" s="292">
        <v>2380.0500000000002</v>
      </c>
      <c r="F52" s="169">
        <v>0</v>
      </c>
      <c r="G52" s="169"/>
      <c r="H52" s="169"/>
      <c r="I52" s="169"/>
      <c r="J52" s="169"/>
      <c r="K52" s="169"/>
      <c r="L52" s="169"/>
      <c r="M52" s="169"/>
      <c r="N52" s="169"/>
      <c r="O52" s="169"/>
    </row>
    <row r="53" spans="1:16" ht="11.1" customHeight="1">
      <c r="A53" s="603" t="s">
        <v>236</v>
      </c>
      <c r="B53" s="164">
        <v>2015</v>
      </c>
      <c r="C53" s="165">
        <f t="shared" si="7"/>
        <v>424308.89799999999</v>
      </c>
      <c r="D53" s="166">
        <v>20142.518</v>
      </c>
      <c r="E53" s="173">
        <v>34887.99</v>
      </c>
      <c r="F53" s="173">
        <v>63697.8</v>
      </c>
      <c r="G53" s="173">
        <v>32069.08</v>
      </c>
      <c r="H53" s="173">
        <v>24125.11</v>
      </c>
      <c r="I53" s="173">
        <v>45333.54</v>
      </c>
      <c r="J53" s="173">
        <v>40801.019999999997</v>
      </c>
      <c r="K53" s="173">
        <v>21792.156999999999</v>
      </c>
      <c r="L53" s="173">
        <v>20164.055</v>
      </c>
      <c r="M53" s="173">
        <v>68521.278000000006</v>
      </c>
      <c r="N53" s="173">
        <v>4362.91</v>
      </c>
      <c r="O53" s="173">
        <v>48411.44</v>
      </c>
    </row>
    <row r="54" spans="1:16" ht="11.1" customHeight="1">
      <c r="A54" s="604"/>
      <c r="B54" s="167">
        <v>2016</v>
      </c>
      <c r="C54" s="168">
        <f t="shared" si="7"/>
        <v>358054.134395</v>
      </c>
      <c r="D54" s="176">
        <v>29334.712</v>
      </c>
      <c r="E54" s="169">
        <v>48120.77</v>
      </c>
      <c r="F54" s="169">
        <v>10318.824000000001</v>
      </c>
      <c r="G54" s="169">
        <v>18763.096000000001</v>
      </c>
      <c r="H54" s="169">
        <v>12701.21</v>
      </c>
      <c r="I54" s="169">
        <v>5748.589782</v>
      </c>
      <c r="J54" s="169">
        <v>32731.17</v>
      </c>
      <c r="K54" s="169">
        <v>47096.51</v>
      </c>
      <c r="L54" s="169">
        <v>17188.25</v>
      </c>
      <c r="M54" s="169">
        <v>22901.482613</v>
      </c>
      <c r="N54" s="169">
        <v>55502.26</v>
      </c>
      <c r="O54" s="169">
        <v>57647.26</v>
      </c>
    </row>
    <row r="55" spans="1:16" ht="11.1" customHeight="1">
      <c r="A55" s="604"/>
      <c r="B55" s="167">
        <v>2017</v>
      </c>
      <c r="C55" s="168">
        <f t="shared" si="7"/>
        <v>413688.8000000001</v>
      </c>
      <c r="D55" s="176">
        <v>2863.82</v>
      </c>
      <c r="E55" s="169">
        <v>18136.439999999999</v>
      </c>
      <c r="F55" s="169">
        <v>32720.14</v>
      </c>
      <c r="G55" s="169">
        <v>58983.3</v>
      </c>
      <c r="H55" s="169">
        <v>54269.59</v>
      </c>
      <c r="I55" s="169">
        <v>57058.563999999998</v>
      </c>
      <c r="J55" s="169">
        <v>40290.89</v>
      </c>
      <c r="K55" s="169">
        <v>15893.65</v>
      </c>
      <c r="L55" s="169">
        <v>27926.710999999999</v>
      </c>
      <c r="M55" s="169">
        <v>5899.77</v>
      </c>
      <c r="N55" s="169">
        <v>36304.802000000003</v>
      </c>
      <c r="O55" s="169">
        <v>63341.123</v>
      </c>
    </row>
    <row r="56" spans="1:16" ht="11.1" customHeight="1">
      <c r="A56" s="604"/>
      <c r="B56" s="167">
        <v>2018</v>
      </c>
      <c r="C56" s="168">
        <f t="shared" si="7"/>
        <v>256900.544245</v>
      </c>
      <c r="D56" s="176">
        <v>19507.517</v>
      </c>
      <c r="E56" s="169">
        <v>14270.177</v>
      </c>
      <c r="F56" s="169">
        <v>36168.949999999997</v>
      </c>
      <c r="G56" s="169">
        <v>0</v>
      </c>
      <c r="H56" s="169">
        <v>18482.18</v>
      </c>
      <c r="I56" s="169">
        <v>14245.05</v>
      </c>
      <c r="J56" s="169">
        <v>12814.61</v>
      </c>
      <c r="K56" s="169">
        <v>30441.012920000001</v>
      </c>
      <c r="L56" s="169">
        <v>43806.485000000001</v>
      </c>
      <c r="M56" s="169">
        <v>42351.240325000006</v>
      </c>
      <c r="N56" s="169">
        <v>3522.7620000000002</v>
      </c>
      <c r="O56" s="169">
        <v>21290.560000000001</v>
      </c>
    </row>
    <row r="57" spans="1:16" ht="11.1" customHeight="1">
      <c r="A57" s="604"/>
      <c r="B57" s="167">
        <v>2019</v>
      </c>
      <c r="C57" s="168">
        <f t="shared" si="7"/>
        <v>399004.08721099998</v>
      </c>
      <c r="D57" s="176">
        <v>83.4</v>
      </c>
      <c r="E57" s="169">
        <v>64448.69</v>
      </c>
      <c r="F57" s="169">
        <v>22929.98</v>
      </c>
      <c r="G57" s="169">
        <v>57947.76</v>
      </c>
      <c r="H57" s="169">
        <v>76256.649999999994</v>
      </c>
      <c r="I57" s="169">
        <v>63.01</v>
      </c>
      <c r="J57" s="169">
        <v>31460.23</v>
      </c>
      <c r="K57" s="169">
        <v>20043.944664999999</v>
      </c>
      <c r="L57" s="169">
        <v>44880.097545999997</v>
      </c>
      <c r="M57" s="169">
        <v>10259.129999999999</v>
      </c>
      <c r="N57" s="169">
        <v>35640.904999999999</v>
      </c>
      <c r="O57" s="169">
        <v>34990.29</v>
      </c>
    </row>
    <row r="58" spans="1:16" ht="11.1" customHeight="1">
      <c r="A58" s="605"/>
      <c r="B58" s="170">
        <v>2020</v>
      </c>
      <c r="C58" s="171">
        <f>SUM(D58:O58)</f>
        <v>50738.922989999999</v>
      </c>
      <c r="D58" s="177">
        <v>10205.469999999999</v>
      </c>
      <c r="E58" s="294">
        <v>40385.53499</v>
      </c>
      <c r="F58" s="172">
        <v>147.91799999999998</v>
      </c>
      <c r="G58" s="172"/>
      <c r="H58" s="172"/>
      <c r="I58" s="172"/>
      <c r="J58" s="172"/>
      <c r="K58" s="172"/>
      <c r="L58" s="172"/>
      <c r="M58" s="172"/>
      <c r="N58" s="172"/>
      <c r="O58" s="172"/>
    </row>
    <row r="59" spans="1:16" ht="11.1" customHeight="1">
      <c r="A59" s="86" t="s">
        <v>0</v>
      </c>
      <c r="B59" s="180"/>
      <c r="C59" s="181"/>
      <c r="D59" s="176"/>
      <c r="E59" s="182"/>
      <c r="F59" s="182"/>
      <c r="G59" s="183"/>
      <c r="H59" s="184"/>
      <c r="I59" s="184"/>
      <c r="J59" s="185"/>
      <c r="K59" s="186"/>
      <c r="L59" s="185"/>
      <c r="M59" s="184"/>
      <c r="N59" s="184"/>
      <c r="O59" s="184"/>
    </row>
    <row r="60" spans="1:16" ht="9" customHeight="1">
      <c r="A60" s="187" t="s">
        <v>110</v>
      </c>
      <c r="B60" s="180"/>
      <c r="C60" s="188"/>
      <c r="D60" s="176"/>
      <c r="E60" s="182"/>
      <c r="F60" s="182"/>
      <c r="G60" s="183"/>
      <c r="H60" s="184"/>
      <c r="I60" s="184"/>
      <c r="J60" s="185"/>
      <c r="K60" s="186"/>
      <c r="L60" s="185"/>
      <c r="M60" s="184"/>
      <c r="N60" s="184"/>
      <c r="O60" s="185"/>
    </row>
    <row r="61" spans="1:16" ht="9" customHeight="1">
      <c r="A61" s="189" t="s">
        <v>167</v>
      </c>
      <c r="B61" s="189"/>
      <c r="C61" s="189"/>
      <c r="D61" s="189"/>
      <c r="E61" s="189"/>
      <c r="F61" s="189"/>
      <c r="G61" s="189"/>
      <c r="H61" s="104"/>
      <c r="I61" s="104"/>
      <c r="J61" s="104"/>
      <c r="K61" s="104"/>
      <c r="L61" s="104"/>
      <c r="M61" s="104"/>
      <c r="N61" s="104"/>
      <c r="O61" s="104"/>
    </row>
  </sheetData>
  <mergeCells count="9">
    <mergeCell ref="A41:A46"/>
    <mergeCell ref="A47:A52"/>
    <mergeCell ref="A53:A58"/>
    <mergeCell ref="A5:A10"/>
    <mergeCell ref="A11:A16"/>
    <mergeCell ref="A17:A22"/>
    <mergeCell ref="A23:A28"/>
    <mergeCell ref="A29:A34"/>
    <mergeCell ref="A35:A40"/>
  </mergeCells>
  <phoneticPr fontId="19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F28"/>
  <sheetViews>
    <sheetView showGridLines="0" zoomScale="120" zoomScaleNormal="120" workbookViewId="0">
      <selection activeCell="A28" sqref="A26:A28"/>
    </sheetView>
  </sheetViews>
  <sheetFormatPr baseColWidth="10" defaultColWidth="10.85546875" defaultRowHeight="13.5"/>
  <cols>
    <col min="1" max="1" width="19.140625" style="274" customWidth="1"/>
    <col min="2" max="4" width="10.7109375" style="274" customWidth="1"/>
    <col min="5" max="16384" width="10.85546875" style="274"/>
  </cols>
  <sheetData>
    <row r="1" spans="1:5" ht="15.95" customHeight="1">
      <c r="A1" s="582" t="s">
        <v>566</v>
      </c>
      <c r="B1" s="11"/>
      <c r="C1" s="11"/>
      <c r="D1" s="342"/>
      <c r="E1" s="343"/>
    </row>
    <row r="2" spans="1:5" ht="12.95" customHeight="1">
      <c r="A2" s="581" t="s">
        <v>567</v>
      </c>
      <c r="B2" s="11"/>
      <c r="C2" s="11"/>
      <c r="D2" s="538"/>
      <c r="E2" s="539"/>
    </row>
    <row r="3" spans="1:5" ht="3" customHeight="1">
      <c r="A3" s="223"/>
      <c r="B3" s="223"/>
      <c r="C3" s="223"/>
      <c r="D3" s="223"/>
    </row>
    <row r="4" spans="1:5" ht="23.1" customHeight="1">
      <c r="A4" s="16" t="s">
        <v>51</v>
      </c>
      <c r="B4" s="18" t="s">
        <v>134</v>
      </c>
      <c r="C4" s="18" t="s">
        <v>408</v>
      </c>
      <c r="D4" s="18" t="s">
        <v>133</v>
      </c>
    </row>
    <row r="5" spans="1:5" ht="3" customHeight="1"/>
    <row r="6" spans="1:5" ht="14.1" customHeight="1">
      <c r="A6" s="362" t="s">
        <v>455</v>
      </c>
      <c r="B6" s="360"/>
      <c r="C6" s="224"/>
      <c r="D6" s="360"/>
    </row>
    <row r="7" spans="1:5" ht="14.1" customHeight="1">
      <c r="A7" s="3" t="s">
        <v>59</v>
      </c>
      <c r="B7" s="225">
        <v>6090</v>
      </c>
      <c r="C7" s="519">
        <v>140</v>
      </c>
      <c r="D7" s="520">
        <f t="shared" ref="D7:D15" si="0">+B7/C7</f>
        <v>43.5</v>
      </c>
    </row>
    <row r="8" spans="1:5" ht="14.1" customHeight="1">
      <c r="A8" s="3" t="s">
        <v>162</v>
      </c>
      <c r="B8" s="225">
        <v>40648</v>
      </c>
      <c r="C8" s="519">
        <v>25</v>
      </c>
      <c r="D8" s="520">
        <f t="shared" si="0"/>
        <v>1625.92</v>
      </c>
    </row>
    <row r="9" spans="1:5" ht="14.1" customHeight="1">
      <c r="A9" s="3" t="s">
        <v>163</v>
      </c>
      <c r="B9" s="225">
        <v>2058</v>
      </c>
      <c r="C9" s="519">
        <v>60</v>
      </c>
      <c r="D9" s="520">
        <f t="shared" si="0"/>
        <v>34.299999999999997</v>
      </c>
    </row>
    <row r="10" spans="1:5" ht="14.1" customHeight="1">
      <c r="A10" s="3" t="s">
        <v>456</v>
      </c>
      <c r="B10" s="225">
        <v>5875</v>
      </c>
      <c r="C10" s="519">
        <v>45</v>
      </c>
      <c r="D10" s="520">
        <f t="shared" si="0"/>
        <v>130.55555555555554</v>
      </c>
    </row>
    <row r="11" spans="1:5" ht="14.1" customHeight="1">
      <c r="A11" s="3" t="s">
        <v>138</v>
      </c>
      <c r="B11" s="226">
        <v>48075</v>
      </c>
      <c r="C11" s="519">
        <v>75</v>
      </c>
      <c r="D11" s="520">
        <f t="shared" si="0"/>
        <v>641</v>
      </c>
    </row>
    <row r="12" spans="1:5" ht="14.1" customHeight="1">
      <c r="A12" s="3" t="s">
        <v>139</v>
      </c>
      <c r="B12" s="225">
        <v>21820</v>
      </c>
      <c r="C12" s="519">
        <v>100</v>
      </c>
      <c r="D12" s="520">
        <f t="shared" si="0"/>
        <v>218.2</v>
      </c>
    </row>
    <row r="13" spans="1:5" ht="14.1" customHeight="1">
      <c r="A13" s="3" t="s">
        <v>50</v>
      </c>
      <c r="B13" s="225">
        <v>22947</v>
      </c>
      <c r="C13" s="519">
        <v>120</v>
      </c>
      <c r="D13" s="520">
        <f t="shared" si="0"/>
        <v>191.22499999999999</v>
      </c>
    </row>
    <row r="14" spans="1:5" ht="14.1" customHeight="1">
      <c r="A14" s="3" t="s">
        <v>95</v>
      </c>
      <c r="B14" s="225">
        <v>10765</v>
      </c>
      <c r="C14" s="519">
        <v>8</v>
      </c>
      <c r="D14" s="520">
        <f t="shared" si="0"/>
        <v>1345.625</v>
      </c>
    </row>
    <row r="15" spans="1:5" ht="14.1" customHeight="1">
      <c r="A15" s="3" t="s">
        <v>116</v>
      </c>
      <c r="B15" s="81">
        <v>1737</v>
      </c>
      <c r="C15" s="519">
        <v>5</v>
      </c>
      <c r="D15" s="520">
        <f t="shared" si="0"/>
        <v>347.4</v>
      </c>
    </row>
    <row r="16" spans="1:5" ht="5.0999999999999996" customHeight="1">
      <c r="A16" s="227"/>
      <c r="B16" s="228"/>
      <c r="C16" s="519"/>
      <c r="D16" s="520"/>
    </row>
    <row r="17" spans="1:6" ht="14.1" customHeight="1">
      <c r="A17" s="338" t="s">
        <v>457</v>
      </c>
      <c r="B17" s="225"/>
      <c r="C17" s="519"/>
      <c r="D17" s="520"/>
    </row>
    <row r="18" spans="1:6" ht="14.1" customHeight="1">
      <c r="A18" s="3" t="s">
        <v>177</v>
      </c>
      <c r="B18" s="225">
        <v>1867</v>
      </c>
      <c r="C18" s="519">
        <v>120</v>
      </c>
      <c r="D18" s="520">
        <f>+B18/C18</f>
        <v>15.558333333333334</v>
      </c>
    </row>
    <row r="19" spans="1:6" ht="14.1" customHeight="1">
      <c r="A19" s="3" t="s">
        <v>84</v>
      </c>
      <c r="B19" s="225">
        <v>422</v>
      </c>
      <c r="C19" s="519">
        <v>65</v>
      </c>
      <c r="D19" s="520">
        <f>+B19/C19</f>
        <v>6.4923076923076923</v>
      </c>
    </row>
    <row r="20" spans="1:6" ht="14.1" customHeight="1">
      <c r="A20" s="3" t="s">
        <v>128</v>
      </c>
      <c r="B20" s="228">
        <v>4347</v>
      </c>
      <c r="C20" s="519">
        <v>60</v>
      </c>
      <c r="D20" s="520">
        <f>+B20/C20</f>
        <v>72.45</v>
      </c>
    </row>
    <row r="21" spans="1:6" ht="14.1" customHeight="1">
      <c r="A21" s="3" t="s">
        <v>178</v>
      </c>
      <c r="B21" s="228">
        <v>1875</v>
      </c>
      <c r="C21" s="519">
        <v>80</v>
      </c>
      <c r="D21" s="520">
        <f>+B21/C21</f>
        <v>23.4375</v>
      </c>
    </row>
    <row r="22" spans="1:6" ht="5.0999999999999996" customHeight="1">
      <c r="A22" s="227"/>
      <c r="B22" s="228"/>
      <c r="C22" s="519"/>
      <c r="D22" s="520"/>
    </row>
    <row r="23" spans="1:6" ht="14.1" customHeight="1">
      <c r="A23" s="339" t="s">
        <v>458</v>
      </c>
      <c r="B23" s="81"/>
      <c r="C23" s="521"/>
      <c r="D23" s="522"/>
    </row>
    <row r="24" spans="1:6" ht="14.1" customHeight="1">
      <c r="A24" s="1" t="s">
        <v>347</v>
      </c>
      <c r="B24" s="81">
        <v>1925</v>
      </c>
      <c r="C24" s="521">
        <v>40</v>
      </c>
      <c r="D24" s="522">
        <f>+B24/C24</f>
        <v>48.125</v>
      </c>
    </row>
    <row r="25" spans="1:6" ht="14.1" customHeight="1">
      <c r="A25" s="1" t="s">
        <v>354</v>
      </c>
      <c r="B25" s="81">
        <v>9700</v>
      </c>
      <c r="C25" s="521">
        <v>160</v>
      </c>
      <c r="D25" s="522">
        <f>+B25/C25</f>
        <v>60.625</v>
      </c>
    </row>
    <row r="26" spans="1:6" ht="9.9499999999999993" customHeight="1">
      <c r="A26" s="534" t="s">
        <v>129</v>
      </c>
      <c r="B26" s="229"/>
      <c r="C26" s="230"/>
      <c r="D26" s="231"/>
    </row>
    <row r="27" spans="1:6" ht="9.9499999999999993" customHeight="1">
      <c r="A27" s="535" t="s">
        <v>510</v>
      </c>
      <c r="B27" s="12"/>
      <c r="C27" s="13"/>
      <c r="D27" s="11"/>
      <c r="E27" s="11"/>
      <c r="F27" s="11"/>
    </row>
    <row r="28" spans="1:6" ht="9.9499999999999993" customHeight="1">
      <c r="A28" s="535" t="s">
        <v>176</v>
      </c>
      <c r="B28" s="358"/>
      <c r="C28" s="358"/>
      <c r="D28" s="583"/>
      <c r="E28" s="583"/>
      <c r="F28" s="583"/>
    </row>
  </sheetData>
  <phoneticPr fontId="19" type="noConversion"/>
  <printOptions horizontalCentered="1"/>
  <pageMargins left="0" right="0" top="0" bottom="0" header="0" footer="0"/>
  <pageSetup paperSize="9" orientation="portrait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F110"/>
  <sheetViews>
    <sheetView showGridLines="0" zoomScale="120" zoomScaleNormal="120" workbookViewId="0">
      <selection activeCell="A3" sqref="A3:F3"/>
    </sheetView>
  </sheetViews>
  <sheetFormatPr baseColWidth="10" defaultRowHeight="12.75"/>
  <cols>
    <col min="1" max="1" width="17.5703125" customWidth="1"/>
    <col min="3" max="3" width="13.42578125" customWidth="1"/>
    <col min="4" max="4" width="10.5703125" customWidth="1"/>
    <col min="5" max="5" width="9" customWidth="1"/>
    <col min="6" max="6" width="9.85546875" customWidth="1"/>
  </cols>
  <sheetData>
    <row r="1" spans="1:6" ht="13.5">
      <c r="A1" s="69" t="s">
        <v>568</v>
      </c>
      <c r="B1" s="7"/>
      <c r="C1" s="7"/>
      <c r="D1" s="7"/>
      <c r="E1" s="275"/>
      <c r="F1" s="276"/>
    </row>
    <row r="2" spans="1:6" ht="13.5" customHeight="1">
      <c r="A2" s="669" t="s">
        <v>577</v>
      </c>
      <c r="B2" s="669"/>
      <c r="C2" s="669"/>
      <c r="D2" s="669"/>
      <c r="E2" s="669"/>
      <c r="F2" s="669"/>
    </row>
    <row r="3" spans="1:6" ht="3" customHeight="1">
      <c r="A3" s="670"/>
      <c r="B3" s="670"/>
      <c r="C3" s="670"/>
      <c r="D3" s="670"/>
      <c r="E3" s="670"/>
      <c r="F3" s="670"/>
    </row>
    <row r="4" spans="1:6" ht="24" customHeight="1">
      <c r="A4" s="16" t="s">
        <v>409</v>
      </c>
      <c r="B4" s="16" t="s">
        <v>60</v>
      </c>
      <c r="C4" s="16" t="s">
        <v>140</v>
      </c>
      <c r="D4" s="18" t="s">
        <v>127</v>
      </c>
      <c r="E4" s="584" t="s">
        <v>126</v>
      </c>
      <c r="F4" s="18" t="s">
        <v>410</v>
      </c>
    </row>
    <row r="5" spans="1:6" ht="12" customHeight="1">
      <c r="A5" s="523"/>
      <c r="B5" s="235" t="s">
        <v>359</v>
      </c>
      <c r="C5" s="235" t="s">
        <v>459</v>
      </c>
      <c r="D5" s="108" t="s">
        <v>141</v>
      </c>
      <c r="E5" s="233">
        <v>3700</v>
      </c>
      <c r="F5" s="234">
        <v>4</v>
      </c>
    </row>
    <row r="6" spans="1:6" ht="12" customHeight="1">
      <c r="A6" s="523"/>
      <c r="B6" s="235" t="s">
        <v>359</v>
      </c>
      <c r="C6" s="235" t="s">
        <v>4</v>
      </c>
      <c r="D6" s="108" t="s">
        <v>141</v>
      </c>
      <c r="E6" s="233">
        <v>800</v>
      </c>
      <c r="F6" s="234">
        <v>4</v>
      </c>
    </row>
    <row r="7" spans="1:6" ht="12" customHeight="1">
      <c r="A7" s="671" t="s">
        <v>21</v>
      </c>
      <c r="B7" s="235" t="s">
        <v>186</v>
      </c>
      <c r="C7" s="235" t="s">
        <v>78</v>
      </c>
      <c r="D7" s="108" t="s">
        <v>141</v>
      </c>
      <c r="E7" s="233">
        <v>100</v>
      </c>
      <c r="F7" s="234">
        <v>8</v>
      </c>
    </row>
    <row r="8" spans="1:6" ht="12" customHeight="1">
      <c r="A8" s="671"/>
      <c r="B8" s="235" t="s">
        <v>460</v>
      </c>
      <c r="C8" s="235" t="s">
        <v>220</v>
      </c>
      <c r="D8" s="108" t="s">
        <v>141</v>
      </c>
      <c r="E8" s="233">
        <v>195</v>
      </c>
      <c r="F8" s="234">
        <v>4</v>
      </c>
    </row>
    <row r="9" spans="1:6" ht="12" customHeight="1">
      <c r="A9" s="671"/>
      <c r="B9" s="235" t="s">
        <v>460</v>
      </c>
      <c r="C9" s="235" t="s">
        <v>461</v>
      </c>
      <c r="D9" s="108" t="s">
        <v>141</v>
      </c>
      <c r="E9" s="233">
        <v>25</v>
      </c>
      <c r="F9" s="234">
        <v>4</v>
      </c>
    </row>
    <row r="10" spans="1:6" ht="12" customHeight="1">
      <c r="A10" s="671"/>
      <c r="B10" s="235" t="s">
        <v>460</v>
      </c>
      <c r="C10" s="235" t="s">
        <v>462</v>
      </c>
      <c r="D10" s="108" t="s">
        <v>141</v>
      </c>
      <c r="E10" s="233">
        <v>859</v>
      </c>
      <c r="F10" s="234">
        <v>4</v>
      </c>
    </row>
    <row r="11" spans="1:6" ht="12" customHeight="1">
      <c r="A11" s="671"/>
      <c r="B11" s="235" t="s">
        <v>460</v>
      </c>
      <c r="C11" s="235" t="s">
        <v>463</v>
      </c>
      <c r="D11" s="108" t="s">
        <v>141</v>
      </c>
      <c r="E11" s="233">
        <v>540</v>
      </c>
      <c r="F11" s="234">
        <v>4</v>
      </c>
    </row>
    <row r="12" spans="1:6" ht="12" customHeight="1">
      <c r="A12" s="671"/>
      <c r="B12" s="235" t="s">
        <v>460</v>
      </c>
      <c r="C12" s="235" t="s">
        <v>464</v>
      </c>
      <c r="D12" s="108" t="s">
        <v>141</v>
      </c>
      <c r="E12" s="233">
        <v>104</v>
      </c>
      <c r="F12" s="234">
        <v>4</v>
      </c>
    </row>
    <row r="13" spans="1:6" ht="12" customHeight="1">
      <c r="A13" s="671"/>
      <c r="B13" s="235" t="s">
        <v>460</v>
      </c>
      <c r="C13" s="235" t="s">
        <v>465</v>
      </c>
      <c r="D13" s="108" t="s">
        <v>141</v>
      </c>
      <c r="E13" s="233">
        <v>255</v>
      </c>
      <c r="F13" s="234">
        <v>4</v>
      </c>
    </row>
    <row r="14" spans="1:6" ht="12" customHeight="1">
      <c r="A14" s="671"/>
      <c r="B14" s="235" t="s">
        <v>460</v>
      </c>
      <c r="C14" s="235" t="s">
        <v>466</v>
      </c>
      <c r="D14" s="108" t="s">
        <v>141</v>
      </c>
      <c r="E14" s="233">
        <v>140</v>
      </c>
      <c r="F14" s="234">
        <v>4</v>
      </c>
    </row>
    <row r="15" spans="1:6" ht="12" customHeight="1">
      <c r="A15" s="671"/>
      <c r="B15" s="235" t="s">
        <v>460</v>
      </c>
      <c r="C15" s="235" t="s">
        <v>467</v>
      </c>
      <c r="D15" s="108" t="s">
        <v>141</v>
      </c>
      <c r="E15" s="233">
        <v>10</v>
      </c>
      <c r="F15" s="234">
        <v>4</v>
      </c>
    </row>
    <row r="16" spans="1:6" ht="12" customHeight="1">
      <c r="A16" s="671"/>
      <c r="B16" s="235" t="s">
        <v>460</v>
      </c>
      <c r="C16" s="235" t="s">
        <v>468</v>
      </c>
      <c r="D16" s="108" t="s">
        <v>141</v>
      </c>
      <c r="E16" s="233">
        <v>30</v>
      </c>
      <c r="F16" s="234">
        <v>4</v>
      </c>
    </row>
    <row r="17" spans="1:6" ht="12" customHeight="1">
      <c r="A17" s="671"/>
      <c r="B17" s="235" t="s">
        <v>55</v>
      </c>
      <c r="C17" s="235" t="s">
        <v>179</v>
      </c>
      <c r="D17" s="108" t="s">
        <v>141</v>
      </c>
      <c r="E17" s="233">
        <v>50</v>
      </c>
      <c r="F17" s="234">
        <v>8</v>
      </c>
    </row>
    <row r="18" spans="1:6" ht="12" customHeight="1">
      <c r="A18" s="671"/>
      <c r="B18" s="235" t="s">
        <v>469</v>
      </c>
      <c r="C18" s="235" t="s">
        <v>96</v>
      </c>
      <c r="D18" s="108" t="s">
        <v>141</v>
      </c>
      <c r="E18" s="233">
        <v>1160</v>
      </c>
      <c r="F18" s="234">
        <v>4</v>
      </c>
    </row>
    <row r="19" spans="1:6" ht="12" customHeight="1">
      <c r="A19" s="672"/>
      <c r="B19" s="236" t="s">
        <v>90</v>
      </c>
      <c r="C19" s="236" t="s">
        <v>118</v>
      </c>
      <c r="D19" s="237" t="s">
        <v>141</v>
      </c>
      <c r="E19" s="216">
        <v>1515</v>
      </c>
      <c r="F19" s="217">
        <v>8</v>
      </c>
    </row>
    <row r="20" spans="1:6" ht="15.95" customHeight="1">
      <c r="A20" s="542" t="s">
        <v>569</v>
      </c>
      <c r="B20" s="235" t="s">
        <v>359</v>
      </c>
      <c r="C20" s="235" t="s">
        <v>470</v>
      </c>
      <c r="D20" s="108" t="s">
        <v>141</v>
      </c>
      <c r="E20" s="233">
        <v>2620</v>
      </c>
      <c r="F20" s="234">
        <v>2</v>
      </c>
    </row>
    <row r="21" spans="1:6" ht="12" customHeight="1">
      <c r="A21" s="655" t="s">
        <v>88</v>
      </c>
      <c r="B21" s="2" t="s">
        <v>173</v>
      </c>
      <c r="C21" s="2" t="s">
        <v>471</v>
      </c>
      <c r="D21" s="213" t="s">
        <v>141</v>
      </c>
      <c r="E21" s="214">
        <v>30</v>
      </c>
      <c r="F21" s="215">
        <v>10</v>
      </c>
    </row>
    <row r="22" spans="1:6" ht="12" customHeight="1">
      <c r="A22" s="656"/>
      <c r="B22" s="235" t="s">
        <v>173</v>
      </c>
      <c r="C22" s="235" t="s">
        <v>174</v>
      </c>
      <c r="D22" s="108" t="s">
        <v>141</v>
      </c>
      <c r="E22" s="233">
        <v>4000</v>
      </c>
      <c r="F22" s="234">
        <v>10</v>
      </c>
    </row>
    <row r="23" spans="1:6" ht="12" customHeight="1">
      <c r="A23" s="656"/>
      <c r="B23" s="235" t="s">
        <v>173</v>
      </c>
      <c r="C23" s="235" t="s">
        <v>175</v>
      </c>
      <c r="D23" s="108" t="s">
        <v>141</v>
      </c>
      <c r="E23" s="233">
        <v>1020</v>
      </c>
      <c r="F23" s="234">
        <v>10</v>
      </c>
    </row>
    <row r="24" spans="1:6" ht="12" customHeight="1">
      <c r="A24" s="656"/>
      <c r="B24" s="235" t="s">
        <v>173</v>
      </c>
      <c r="C24" s="235" t="s">
        <v>183</v>
      </c>
      <c r="D24" s="108" t="s">
        <v>141</v>
      </c>
      <c r="E24" s="233">
        <v>200</v>
      </c>
      <c r="F24" s="234">
        <v>10</v>
      </c>
    </row>
    <row r="25" spans="1:6" ht="12" customHeight="1">
      <c r="A25" s="652" t="s">
        <v>170</v>
      </c>
      <c r="B25" s="2" t="s">
        <v>1</v>
      </c>
      <c r="C25" s="2" t="s">
        <v>2</v>
      </c>
      <c r="D25" s="213" t="s">
        <v>191</v>
      </c>
      <c r="E25" s="214">
        <v>40</v>
      </c>
      <c r="F25" s="215">
        <v>1</v>
      </c>
    </row>
    <row r="26" spans="1:6" ht="12" customHeight="1">
      <c r="A26" s="653"/>
      <c r="B26" s="235" t="s">
        <v>360</v>
      </c>
      <c r="C26" s="235" t="s">
        <v>361</v>
      </c>
      <c r="D26" s="108" t="s">
        <v>191</v>
      </c>
      <c r="E26" s="233">
        <v>1000</v>
      </c>
      <c r="F26" s="234">
        <v>1</v>
      </c>
    </row>
    <row r="27" spans="1:6" ht="12" customHeight="1">
      <c r="A27" s="653"/>
      <c r="B27" s="235" t="s">
        <v>3</v>
      </c>
      <c r="C27" s="235" t="s">
        <v>4</v>
      </c>
      <c r="D27" s="108" t="s">
        <v>141</v>
      </c>
      <c r="E27" s="233">
        <v>1250</v>
      </c>
      <c r="F27" s="234">
        <v>2.5</v>
      </c>
    </row>
    <row r="28" spans="1:6" ht="12" customHeight="1">
      <c r="A28" s="653"/>
      <c r="B28" s="235" t="s">
        <v>3</v>
      </c>
      <c r="C28" s="235" t="s">
        <v>5</v>
      </c>
      <c r="D28" s="108" t="s">
        <v>141</v>
      </c>
      <c r="E28" s="233">
        <v>1450</v>
      </c>
      <c r="F28" s="234">
        <v>2.5</v>
      </c>
    </row>
    <row r="29" spans="1:6" ht="12" customHeight="1">
      <c r="A29" s="653"/>
      <c r="B29" s="235" t="s">
        <v>3</v>
      </c>
      <c r="C29" s="235" t="s">
        <v>6</v>
      </c>
      <c r="D29" s="108" t="s">
        <v>141</v>
      </c>
      <c r="E29" s="233">
        <v>1900</v>
      </c>
      <c r="F29" s="234">
        <v>2.5</v>
      </c>
    </row>
    <row r="30" spans="1:6" ht="12" customHeight="1">
      <c r="A30" s="653"/>
      <c r="B30" s="235" t="s">
        <v>3</v>
      </c>
      <c r="C30" s="235" t="s">
        <v>472</v>
      </c>
      <c r="D30" s="108" t="s">
        <v>141</v>
      </c>
      <c r="E30" s="233">
        <v>850</v>
      </c>
      <c r="F30" s="234">
        <v>2.5</v>
      </c>
    </row>
    <row r="31" spans="1:6" ht="12" customHeight="1">
      <c r="A31" s="653"/>
      <c r="B31" s="235" t="s">
        <v>7</v>
      </c>
      <c r="C31" s="235" t="s">
        <v>11</v>
      </c>
      <c r="D31" s="108" t="s">
        <v>191</v>
      </c>
      <c r="E31" s="233">
        <v>1000</v>
      </c>
      <c r="F31" s="234">
        <v>0.35</v>
      </c>
    </row>
    <row r="32" spans="1:6" ht="12" customHeight="1">
      <c r="A32" s="653"/>
      <c r="B32" s="235" t="s">
        <v>7</v>
      </c>
      <c r="C32" s="235" t="s">
        <v>8</v>
      </c>
      <c r="D32" s="108" t="s">
        <v>191</v>
      </c>
      <c r="E32" s="233">
        <v>1000</v>
      </c>
      <c r="F32" s="234">
        <v>0.35</v>
      </c>
    </row>
    <row r="33" spans="1:6" ht="12" customHeight="1">
      <c r="A33" s="653"/>
      <c r="B33" s="235" t="s">
        <v>7</v>
      </c>
      <c r="C33" s="235" t="s">
        <v>9</v>
      </c>
      <c r="D33" s="108" t="s">
        <v>191</v>
      </c>
      <c r="E33" s="233">
        <v>3900</v>
      </c>
      <c r="F33" s="234">
        <v>0.35</v>
      </c>
    </row>
    <row r="34" spans="1:6" ht="12" customHeight="1">
      <c r="A34" s="653"/>
      <c r="B34" s="235" t="s">
        <v>7</v>
      </c>
      <c r="C34" s="235" t="s">
        <v>10</v>
      </c>
      <c r="D34" s="108" t="s">
        <v>191</v>
      </c>
      <c r="E34" s="233">
        <v>8800</v>
      </c>
      <c r="F34" s="234">
        <v>0.35</v>
      </c>
    </row>
    <row r="35" spans="1:6" ht="12" customHeight="1">
      <c r="A35" s="653"/>
      <c r="B35" s="235" t="s">
        <v>473</v>
      </c>
      <c r="C35" s="235" t="s">
        <v>474</v>
      </c>
      <c r="D35" s="108" t="s">
        <v>191</v>
      </c>
      <c r="E35" s="233">
        <v>1000</v>
      </c>
      <c r="F35" s="234">
        <v>1</v>
      </c>
    </row>
    <row r="36" spans="1:6" ht="12" customHeight="1">
      <c r="A36" s="654"/>
      <c r="B36" s="236" t="s">
        <v>475</v>
      </c>
      <c r="C36" s="236" t="s">
        <v>476</v>
      </c>
      <c r="D36" s="237" t="s">
        <v>191</v>
      </c>
      <c r="E36" s="216">
        <v>67</v>
      </c>
      <c r="F36" s="217">
        <v>10</v>
      </c>
    </row>
    <row r="37" spans="1:6" ht="12" customHeight="1">
      <c r="A37" s="652" t="s">
        <v>362</v>
      </c>
      <c r="B37" s="235" t="s">
        <v>363</v>
      </c>
      <c r="C37" s="235" t="s">
        <v>364</v>
      </c>
      <c r="D37" s="108" t="s">
        <v>141</v>
      </c>
      <c r="E37" s="233">
        <v>1</v>
      </c>
      <c r="F37" s="234">
        <v>6</v>
      </c>
    </row>
    <row r="38" spans="1:6" ht="12" customHeight="1">
      <c r="A38" s="653"/>
      <c r="B38" s="235" t="s">
        <v>365</v>
      </c>
      <c r="C38" s="235" t="s">
        <v>366</v>
      </c>
      <c r="D38" s="108" t="s">
        <v>27</v>
      </c>
      <c r="E38" s="233">
        <v>603</v>
      </c>
      <c r="F38" s="234">
        <v>3</v>
      </c>
    </row>
    <row r="39" spans="1:6" ht="12" customHeight="1">
      <c r="A39" s="653"/>
      <c r="B39" s="235" t="s">
        <v>367</v>
      </c>
      <c r="C39" s="235" t="s">
        <v>368</v>
      </c>
      <c r="D39" s="108" t="s">
        <v>146</v>
      </c>
      <c r="E39" s="233">
        <v>1385</v>
      </c>
      <c r="F39" s="234">
        <v>3</v>
      </c>
    </row>
    <row r="40" spans="1:6" ht="12" customHeight="1">
      <c r="A40" s="653"/>
      <c r="B40" s="235" t="s">
        <v>369</v>
      </c>
      <c r="C40" s="235" t="s">
        <v>172</v>
      </c>
      <c r="D40" s="108" t="s">
        <v>141</v>
      </c>
      <c r="E40" s="233">
        <v>9</v>
      </c>
      <c r="F40" s="234">
        <v>8</v>
      </c>
    </row>
    <row r="41" spans="1:6" ht="12" customHeight="1">
      <c r="A41" s="653"/>
      <c r="B41" s="235" t="s">
        <v>370</v>
      </c>
      <c r="C41" s="235" t="s">
        <v>371</v>
      </c>
      <c r="D41" s="108" t="s">
        <v>141</v>
      </c>
      <c r="E41" s="233">
        <v>275</v>
      </c>
      <c r="F41" s="234">
        <v>6</v>
      </c>
    </row>
    <row r="42" spans="1:6" ht="12" customHeight="1">
      <c r="A42" s="653"/>
      <c r="B42" s="235" t="s">
        <v>370</v>
      </c>
      <c r="C42" s="235" t="s">
        <v>372</v>
      </c>
      <c r="D42" s="108" t="s">
        <v>141</v>
      </c>
      <c r="E42" s="233">
        <v>4</v>
      </c>
      <c r="F42" s="234">
        <v>6</v>
      </c>
    </row>
    <row r="43" spans="1:6" ht="12" customHeight="1">
      <c r="A43" s="653"/>
      <c r="B43" s="235" t="s">
        <v>90</v>
      </c>
      <c r="C43" s="235" t="s">
        <v>54</v>
      </c>
      <c r="D43" s="108" t="s">
        <v>141</v>
      </c>
      <c r="E43" s="233">
        <v>205</v>
      </c>
      <c r="F43" s="234">
        <v>12</v>
      </c>
    </row>
    <row r="44" spans="1:6" ht="12" customHeight="1">
      <c r="A44" s="653"/>
      <c r="B44" s="235" t="s">
        <v>90</v>
      </c>
      <c r="C44" s="235" t="s">
        <v>118</v>
      </c>
      <c r="D44" s="108" t="s">
        <v>141</v>
      </c>
      <c r="E44" s="233">
        <v>88</v>
      </c>
      <c r="F44" s="234">
        <v>8</v>
      </c>
    </row>
    <row r="45" spans="1:6" ht="12" customHeight="1">
      <c r="A45" s="653"/>
      <c r="B45" s="235" t="s">
        <v>373</v>
      </c>
      <c r="C45" s="235" t="s">
        <v>374</v>
      </c>
      <c r="D45" s="108" t="s">
        <v>141</v>
      </c>
      <c r="E45" s="233">
        <v>63</v>
      </c>
      <c r="F45" s="234">
        <v>6</v>
      </c>
    </row>
    <row r="46" spans="1:6" ht="12" customHeight="1">
      <c r="A46" s="653"/>
      <c r="B46" s="235" t="s">
        <v>373</v>
      </c>
      <c r="C46" s="235" t="s">
        <v>375</v>
      </c>
      <c r="D46" s="108" t="s">
        <v>141</v>
      </c>
      <c r="E46" s="233">
        <v>253</v>
      </c>
      <c r="F46" s="234">
        <v>6</v>
      </c>
    </row>
    <row r="47" spans="1:6" ht="12" customHeight="1">
      <c r="A47" s="653"/>
      <c r="B47" s="235" t="s">
        <v>373</v>
      </c>
      <c r="C47" s="235" t="s">
        <v>570</v>
      </c>
      <c r="D47" s="108" t="s">
        <v>141</v>
      </c>
      <c r="E47" s="233">
        <v>115</v>
      </c>
      <c r="F47" s="234">
        <v>6</v>
      </c>
    </row>
    <row r="48" spans="1:6" ht="12" customHeight="1">
      <c r="A48" s="654"/>
      <c r="B48" s="235" t="s">
        <v>373</v>
      </c>
      <c r="C48" s="235" t="s">
        <v>376</v>
      </c>
      <c r="D48" s="237" t="s">
        <v>141</v>
      </c>
      <c r="E48" s="216">
        <v>205</v>
      </c>
      <c r="F48" s="217">
        <v>6</v>
      </c>
    </row>
    <row r="49" spans="1:6" ht="14.1" customHeight="1">
      <c r="A49" s="673" t="s">
        <v>338</v>
      </c>
      <c r="B49" s="2" t="s">
        <v>477</v>
      </c>
      <c r="C49" s="2" t="s">
        <v>478</v>
      </c>
      <c r="D49" s="108" t="s">
        <v>379</v>
      </c>
      <c r="E49" s="233">
        <v>150</v>
      </c>
      <c r="F49" s="234">
        <v>1.5</v>
      </c>
    </row>
    <row r="50" spans="1:6" ht="14.1" customHeight="1">
      <c r="A50" s="671"/>
      <c r="B50" s="235" t="s">
        <v>377</v>
      </c>
      <c r="C50" s="235" t="s">
        <v>378</v>
      </c>
      <c r="D50" s="108" t="s">
        <v>379</v>
      </c>
      <c r="E50" s="233">
        <v>2500</v>
      </c>
      <c r="F50" s="234">
        <v>1.5</v>
      </c>
    </row>
    <row r="51" spans="1:6">
      <c r="A51" s="586"/>
      <c r="B51" s="587"/>
      <c r="C51" s="587"/>
      <c r="D51" s="588"/>
      <c r="E51" s="589"/>
      <c r="F51" s="590" t="s">
        <v>32</v>
      </c>
    </row>
    <row r="52" spans="1:6">
      <c r="A52" s="585" t="s">
        <v>571</v>
      </c>
      <c r="B52" s="585"/>
      <c r="C52" s="585"/>
      <c r="D52" s="585"/>
      <c r="E52" s="585"/>
      <c r="F52" s="585"/>
    </row>
    <row r="53" spans="1:6" ht="25.5">
      <c r="A53" s="16" t="s">
        <v>409</v>
      </c>
      <c r="B53" s="16" t="s">
        <v>60</v>
      </c>
      <c r="C53" s="16" t="s">
        <v>140</v>
      </c>
      <c r="D53" s="18" t="s">
        <v>127</v>
      </c>
      <c r="E53" s="584" t="s">
        <v>126</v>
      </c>
      <c r="F53" s="18" t="s">
        <v>410</v>
      </c>
    </row>
    <row r="54" spans="1:6" ht="12" customHeight="1">
      <c r="A54" s="655" t="s">
        <v>572</v>
      </c>
      <c r="B54" s="2" t="s">
        <v>186</v>
      </c>
      <c r="C54" s="2" t="s">
        <v>380</v>
      </c>
      <c r="D54" s="213" t="s">
        <v>141</v>
      </c>
      <c r="E54" s="214">
        <v>40</v>
      </c>
      <c r="F54" s="215">
        <v>12</v>
      </c>
    </row>
    <row r="55" spans="1:6" ht="12" customHeight="1">
      <c r="A55" s="656"/>
      <c r="B55" s="235" t="s">
        <v>112</v>
      </c>
      <c r="C55" s="235" t="s">
        <v>132</v>
      </c>
      <c r="D55" s="232" t="s">
        <v>93</v>
      </c>
      <c r="E55" s="233">
        <v>90</v>
      </c>
      <c r="F55" s="234">
        <v>8</v>
      </c>
    </row>
    <row r="56" spans="1:6" ht="12" customHeight="1">
      <c r="A56" s="656"/>
      <c r="B56" s="235" t="s">
        <v>381</v>
      </c>
      <c r="C56" s="235" t="s">
        <v>132</v>
      </c>
      <c r="D56" s="232" t="s">
        <v>93</v>
      </c>
      <c r="E56" s="233">
        <v>10</v>
      </c>
      <c r="F56" s="234">
        <v>8</v>
      </c>
    </row>
    <row r="57" spans="1:6" ht="12" customHeight="1">
      <c r="A57" s="656"/>
      <c r="B57" s="235" t="s">
        <v>55</v>
      </c>
      <c r="C57" s="235" t="s">
        <v>172</v>
      </c>
      <c r="D57" s="108" t="s">
        <v>141</v>
      </c>
      <c r="E57" s="233">
        <v>100</v>
      </c>
      <c r="F57" s="234">
        <v>12</v>
      </c>
    </row>
    <row r="58" spans="1:6" ht="12" customHeight="1">
      <c r="A58" s="656"/>
      <c r="B58" s="235" t="s">
        <v>55</v>
      </c>
      <c r="C58" s="235" t="s">
        <v>171</v>
      </c>
      <c r="D58" s="232" t="s">
        <v>93</v>
      </c>
      <c r="E58" s="233">
        <v>300</v>
      </c>
      <c r="F58" s="234">
        <v>8</v>
      </c>
    </row>
    <row r="59" spans="1:6" ht="12" customHeight="1">
      <c r="A59" s="656"/>
      <c r="B59" s="235" t="s">
        <v>90</v>
      </c>
      <c r="C59" s="235" t="s">
        <v>96</v>
      </c>
      <c r="D59" s="108" t="s">
        <v>93</v>
      </c>
      <c r="E59" s="233">
        <v>900</v>
      </c>
      <c r="F59" s="234">
        <v>8</v>
      </c>
    </row>
    <row r="60" spans="1:6" ht="12" customHeight="1">
      <c r="A60" s="656"/>
      <c r="B60" s="235" t="s">
        <v>90</v>
      </c>
      <c r="C60" s="235" t="s">
        <v>118</v>
      </c>
      <c r="D60" s="232" t="s">
        <v>141</v>
      </c>
      <c r="E60" s="233">
        <v>100</v>
      </c>
      <c r="F60" s="234">
        <v>12</v>
      </c>
    </row>
    <row r="61" spans="1:6" ht="12" customHeight="1">
      <c r="A61" s="656"/>
      <c r="B61" s="235" t="s">
        <v>90</v>
      </c>
      <c r="C61" s="235" t="s">
        <v>54</v>
      </c>
      <c r="D61" s="232" t="s">
        <v>141</v>
      </c>
      <c r="E61" s="233">
        <v>100</v>
      </c>
      <c r="F61" s="234">
        <v>12</v>
      </c>
    </row>
    <row r="62" spans="1:6" ht="12" customHeight="1">
      <c r="A62" s="656"/>
      <c r="B62" s="235" t="s">
        <v>180</v>
      </c>
      <c r="C62" s="235" t="s">
        <v>13</v>
      </c>
      <c r="D62" s="108" t="s">
        <v>97</v>
      </c>
      <c r="E62" s="233">
        <v>20</v>
      </c>
      <c r="F62" s="234">
        <v>10</v>
      </c>
    </row>
    <row r="63" spans="1:6" ht="12" customHeight="1">
      <c r="A63" s="657"/>
      <c r="B63" s="236" t="s">
        <v>180</v>
      </c>
      <c r="C63" s="236" t="s">
        <v>181</v>
      </c>
      <c r="D63" s="237" t="s">
        <v>141</v>
      </c>
      <c r="E63" s="216">
        <v>400</v>
      </c>
      <c r="F63" s="217">
        <v>18</v>
      </c>
    </row>
    <row r="64" spans="1:6" ht="12" customHeight="1">
      <c r="A64" s="656" t="s">
        <v>22</v>
      </c>
      <c r="B64" s="235" t="s">
        <v>112</v>
      </c>
      <c r="C64" s="235" t="s">
        <v>182</v>
      </c>
      <c r="D64" s="108" t="s">
        <v>141</v>
      </c>
      <c r="E64" s="233">
        <v>10</v>
      </c>
      <c r="F64" s="234">
        <v>6</v>
      </c>
    </row>
    <row r="65" spans="1:6" ht="12" customHeight="1">
      <c r="A65" s="656"/>
      <c r="B65" s="235" t="s">
        <v>112</v>
      </c>
      <c r="C65" s="235" t="s">
        <v>132</v>
      </c>
      <c r="D65" s="108" t="s">
        <v>93</v>
      </c>
      <c r="E65" s="233">
        <v>20</v>
      </c>
      <c r="F65" s="234">
        <v>2</v>
      </c>
    </row>
    <row r="66" spans="1:6" ht="12" customHeight="1">
      <c r="A66" s="656"/>
      <c r="B66" s="235" t="s">
        <v>250</v>
      </c>
      <c r="C66" s="235" t="s">
        <v>132</v>
      </c>
      <c r="D66" s="108" t="s">
        <v>93</v>
      </c>
      <c r="E66" s="233">
        <v>20</v>
      </c>
      <c r="F66" s="234">
        <v>2</v>
      </c>
    </row>
    <row r="67" spans="1:6" ht="12" customHeight="1">
      <c r="A67" s="656"/>
      <c r="B67" s="235" t="s">
        <v>119</v>
      </c>
      <c r="C67" s="235" t="s">
        <v>166</v>
      </c>
      <c r="D67" s="108" t="s">
        <v>141</v>
      </c>
      <c r="E67" s="233">
        <v>250</v>
      </c>
      <c r="F67" s="234">
        <v>6</v>
      </c>
    </row>
    <row r="68" spans="1:6" ht="12" customHeight="1">
      <c r="A68" s="656"/>
      <c r="B68" s="235" t="s">
        <v>55</v>
      </c>
      <c r="C68" s="235" t="s">
        <v>171</v>
      </c>
      <c r="D68" s="108" t="s">
        <v>93</v>
      </c>
      <c r="E68" s="233">
        <v>50</v>
      </c>
      <c r="F68" s="234">
        <v>2</v>
      </c>
    </row>
    <row r="69" spans="1:6" ht="12" customHeight="1">
      <c r="A69" s="656"/>
      <c r="B69" s="235" t="s">
        <v>121</v>
      </c>
      <c r="C69" s="235" t="s">
        <v>94</v>
      </c>
      <c r="D69" s="108" t="s">
        <v>97</v>
      </c>
      <c r="E69" s="233">
        <v>300</v>
      </c>
      <c r="F69" s="234">
        <v>2</v>
      </c>
    </row>
    <row r="70" spans="1:6" ht="12" customHeight="1">
      <c r="A70" s="656"/>
      <c r="B70" s="235" t="s">
        <v>121</v>
      </c>
      <c r="C70" s="235" t="s">
        <v>12</v>
      </c>
      <c r="D70" s="108" t="s">
        <v>141</v>
      </c>
      <c r="E70" s="233">
        <v>300</v>
      </c>
      <c r="F70" s="234">
        <v>6</v>
      </c>
    </row>
    <row r="71" spans="1:6" ht="12" customHeight="1">
      <c r="A71" s="656"/>
      <c r="B71" s="235" t="s">
        <v>67</v>
      </c>
      <c r="C71" s="235" t="s">
        <v>68</v>
      </c>
      <c r="D71" s="108" t="s">
        <v>97</v>
      </c>
      <c r="E71" s="233">
        <v>100</v>
      </c>
      <c r="F71" s="234">
        <v>2</v>
      </c>
    </row>
    <row r="72" spans="1:6" ht="12" customHeight="1">
      <c r="A72" s="656"/>
      <c r="B72" s="235" t="s">
        <v>249</v>
      </c>
      <c r="C72" s="235" t="s">
        <v>132</v>
      </c>
      <c r="D72" s="108" t="s">
        <v>97</v>
      </c>
      <c r="E72" s="233">
        <v>20</v>
      </c>
      <c r="F72" s="234">
        <v>2</v>
      </c>
    </row>
    <row r="73" spans="1:6" ht="12" customHeight="1">
      <c r="A73" s="656"/>
      <c r="B73" s="235" t="s">
        <v>114</v>
      </c>
      <c r="C73" s="235" t="s">
        <v>42</v>
      </c>
      <c r="D73" s="108" t="s">
        <v>141</v>
      </c>
      <c r="E73" s="233">
        <v>250</v>
      </c>
      <c r="F73" s="234">
        <v>6</v>
      </c>
    </row>
    <row r="74" spans="1:6" ht="12" customHeight="1">
      <c r="A74" s="656"/>
      <c r="B74" s="235" t="s">
        <v>90</v>
      </c>
      <c r="C74" s="235" t="s">
        <v>479</v>
      </c>
      <c r="D74" s="108" t="s">
        <v>141</v>
      </c>
      <c r="E74" s="233">
        <v>100</v>
      </c>
      <c r="F74" s="234">
        <v>10</v>
      </c>
    </row>
    <row r="75" spans="1:6" ht="12" customHeight="1">
      <c r="A75" s="656"/>
      <c r="B75" s="235" t="s">
        <v>90</v>
      </c>
      <c r="C75" s="235" t="s">
        <v>96</v>
      </c>
      <c r="D75" s="108" t="s">
        <v>97</v>
      </c>
      <c r="E75" s="233">
        <v>8000</v>
      </c>
      <c r="F75" s="234">
        <v>4</v>
      </c>
    </row>
    <row r="76" spans="1:6" ht="12" customHeight="1">
      <c r="A76" s="656"/>
      <c r="B76" s="235" t="s">
        <v>90</v>
      </c>
      <c r="C76" s="235" t="s">
        <v>118</v>
      </c>
      <c r="D76" s="108" t="s">
        <v>141</v>
      </c>
      <c r="E76" s="233">
        <v>1000</v>
      </c>
      <c r="F76" s="234">
        <v>10</v>
      </c>
    </row>
    <row r="77" spans="1:6" ht="12" customHeight="1">
      <c r="A77" s="657"/>
      <c r="B77" s="236" t="s">
        <v>90</v>
      </c>
      <c r="C77" s="236" t="s">
        <v>54</v>
      </c>
      <c r="D77" s="237" t="s">
        <v>141</v>
      </c>
      <c r="E77" s="216">
        <v>2000</v>
      </c>
      <c r="F77" s="234">
        <v>10</v>
      </c>
    </row>
    <row r="78" spans="1:6" ht="12" customHeight="1">
      <c r="A78" s="666" t="s">
        <v>38</v>
      </c>
      <c r="B78" s="235" t="s">
        <v>119</v>
      </c>
      <c r="C78" s="235" t="s">
        <v>169</v>
      </c>
      <c r="D78" s="108" t="s">
        <v>141</v>
      </c>
      <c r="E78" s="233">
        <v>435</v>
      </c>
      <c r="F78" s="215">
        <v>4</v>
      </c>
    </row>
    <row r="79" spans="1:6" ht="12" customHeight="1">
      <c r="A79" s="650"/>
      <c r="B79" s="235" t="s">
        <v>121</v>
      </c>
      <c r="C79" s="235" t="s">
        <v>480</v>
      </c>
      <c r="D79" s="108" t="s">
        <v>141</v>
      </c>
      <c r="E79" s="233">
        <v>150</v>
      </c>
      <c r="F79" s="234">
        <v>4</v>
      </c>
    </row>
    <row r="80" spans="1:6" ht="12" customHeight="1">
      <c r="A80" s="650"/>
      <c r="B80" s="235" t="s">
        <v>121</v>
      </c>
      <c r="C80" s="235" t="s">
        <v>124</v>
      </c>
      <c r="D80" s="108" t="s">
        <v>146</v>
      </c>
      <c r="E80" s="233">
        <v>91</v>
      </c>
      <c r="F80" s="234">
        <v>4</v>
      </c>
    </row>
    <row r="81" spans="1:6" ht="12" customHeight="1">
      <c r="A81" s="650"/>
      <c r="B81" s="235" t="s">
        <v>481</v>
      </c>
      <c r="C81" s="235" t="s">
        <v>220</v>
      </c>
      <c r="D81" s="108" t="s">
        <v>141</v>
      </c>
      <c r="E81" s="233">
        <v>190</v>
      </c>
      <c r="F81" s="234">
        <v>4</v>
      </c>
    </row>
    <row r="82" spans="1:6" ht="12" customHeight="1">
      <c r="A82" s="667"/>
      <c r="B82" s="235" t="s">
        <v>114</v>
      </c>
      <c r="C82" s="235" t="s">
        <v>115</v>
      </c>
      <c r="D82" s="237" t="s">
        <v>146</v>
      </c>
      <c r="E82" s="216">
        <v>8</v>
      </c>
      <c r="F82" s="234">
        <v>4</v>
      </c>
    </row>
    <row r="83" spans="1:6" ht="12" customHeight="1">
      <c r="A83" s="661" t="s">
        <v>192</v>
      </c>
      <c r="B83" s="2" t="s">
        <v>46</v>
      </c>
      <c r="C83" s="2" t="s">
        <v>47</v>
      </c>
      <c r="D83" s="108" t="s">
        <v>27</v>
      </c>
      <c r="E83" s="233">
        <v>236</v>
      </c>
      <c r="F83" s="215">
        <v>4</v>
      </c>
    </row>
    <row r="84" spans="1:6" ht="12" customHeight="1">
      <c r="A84" s="668"/>
      <c r="B84" s="235" t="s">
        <v>482</v>
      </c>
      <c r="C84" s="235" t="s">
        <v>166</v>
      </c>
      <c r="D84" s="108" t="s">
        <v>141</v>
      </c>
      <c r="E84" s="233">
        <v>69</v>
      </c>
      <c r="F84" s="234">
        <v>13</v>
      </c>
    </row>
    <row r="85" spans="1:6" ht="12" customHeight="1">
      <c r="A85" s="668"/>
      <c r="B85" s="235" t="s">
        <v>482</v>
      </c>
      <c r="C85" s="235" t="s">
        <v>483</v>
      </c>
      <c r="D85" s="108" t="s">
        <v>141</v>
      </c>
      <c r="E85" s="233">
        <v>112</v>
      </c>
      <c r="F85" s="234">
        <v>13</v>
      </c>
    </row>
    <row r="86" spans="1:6" ht="12" customHeight="1">
      <c r="A86" s="668"/>
      <c r="B86" s="235" t="s">
        <v>219</v>
      </c>
      <c r="C86" s="235" t="s">
        <v>43</v>
      </c>
      <c r="D86" s="108" t="s">
        <v>141</v>
      </c>
      <c r="E86" s="233">
        <v>152</v>
      </c>
      <c r="F86" s="234">
        <v>13</v>
      </c>
    </row>
    <row r="87" spans="1:6" ht="12" customHeight="1">
      <c r="A87" s="662"/>
      <c r="B87" s="198" t="s">
        <v>173</v>
      </c>
      <c r="C87" s="198" t="s">
        <v>193</v>
      </c>
      <c r="D87" s="199" t="s">
        <v>93</v>
      </c>
      <c r="E87" s="218">
        <v>190</v>
      </c>
      <c r="F87" s="219">
        <v>4</v>
      </c>
    </row>
    <row r="88" spans="1:6" ht="12" customHeight="1">
      <c r="A88" s="673" t="s">
        <v>411</v>
      </c>
      <c r="B88" s="2" t="s">
        <v>56</v>
      </c>
      <c r="C88" s="2" t="s">
        <v>218</v>
      </c>
      <c r="D88" s="213" t="s">
        <v>141</v>
      </c>
      <c r="E88" s="214">
        <v>163</v>
      </c>
      <c r="F88" s="215">
        <v>5</v>
      </c>
    </row>
    <row r="89" spans="1:6" ht="12" customHeight="1">
      <c r="A89" s="671"/>
      <c r="B89" s="235" t="s">
        <v>56</v>
      </c>
      <c r="C89" s="235" t="s">
        <v>248</v>
      </c>
      <c r="D89" s="108" t="s">
        <v>194</v>
      </c>
      <c r="E89" s="233">
        <v>100</v>
      </c>
      <c r="F89" s="234">
        <v>4</v>
      </c>
    </row>
    <row r="90" spans="1:6" ht="12" customHeight="1">
      <c r="A90" s="671"/>
      <c r="B90" s="235" t="s">
        <v>187</v>
      </c>
      <c r="C90" s="235" t="s">
        <v>87</v>
      </c>
      <c r="D90" s="108" t="s">
        <v>194</v>
      </c>
      <c r="E90" s="233">
        <v>911</v>
      </c>
      <c r="F90" s="234">
        <v>4</v>
      </c>
    </row>
    <row r="91" spans="1:6" ht="12" customHeight="1">
      <c r="A91" s="671"/>
      <c r="B91" s="235" t="s">
        <v>187</v>
      </c>
      <c r="C91" s="235" t="s">
        <v>484</v>
      </c>
      <c r="D91" s="108" t="s">
        <v>141</v>
      </c>
      <c r="E91" s="233">
        <v>125</v>
      </c>
      <c r="F91" s="234">
        <v>5</v>
      </c>
    </row>
    <row r="92" spans="1:6" ht="12" customHeight="1">
      <c r="A92" s="671"/>
      <c r="B92" s="235" t="s">
        <v>187</v>
      </c>
      <c r="C92" s="235" t="s">
        <v>485</v>
      </c>
      <c r="D92" s="108" t="s">
        <v>141</v>
      </c>
      <c r="E92" s="233">
        <v>36</v>
      </c>
      <c r="F92" s="234">
        <v>5</v>
      </c>
    </row>
    <row r="93" spans="1:6" ht="12" customHeight="1">
      <c r="A93" s="671"/>
      <c r="B93" s="235" t="s">
        <v>187</v>
      </c>
      <c r="C93" s="235" t="s">
        <v>63</v>
      </c>
      <c r="D93" s="108" t="s">
        <v>194</v>
      </c>
      <c r="E93" s="233">
        <v>6897</v>
      </c>
      <c r="F93" s="234">
        <v>4</v>
      </c>
    </row>
    <row r="94" spans="1:6" ht="12" customHeight="1">
      <c r="A94" s="671"/>
      <c r="B94" s="235" t="s">
        <v>187</v>
      </c>
      <c r="C94" s="235" t="s">
        <v>195</v>
      </c>
      <c r="D94" s="108" t="s">
        <v>194</v>
      </c>
      <c r="E94" s="233">
        <v>3985</v>
      </c>
      <c r="F94" s="234">
        <v>4</v>
      </c>
    </row>
    <row r="95" spans="1:6" ht="12" customHeight="1">
      <c r="A95" s="672"/>
      <c r="B95" s="236" t="s">
        <v>187</v>
      </c>
      <c r="C95" s="236" t="s">
        <v>28</v>
      </c>
      <c r="D95" s="237" t="s">
        <v>194</v>
      </c>
      <c r="E95" s="216">
        <v>1261</v>
      </c>
      <c r="F95" s="217">
        <v>4</v>
      </c>
    </row>
    <row r="96" spans="1:6" ht="12" customHeight="1">
      <c r="A96" s="661" t="s">
        <v>289</v>
      </c>
      <c r="B96" s="2" t="s">
        <v>184</v>
      </c>
      <c r="C96" s="2" t="s">
        <v>184</v>
      </c>
      <c r="D96" s="213" t="s">
        <v>185</v>
      </c>
      <c r="E96" s="214">
        <v>180</v>
      </c>
      <c r="F96" s="215">
        <v>2</v>
      </c>
    </row>
    <row r="97" spans="1:6" ht="12" customHeight="1">
      <c r="A97" s="668"/>
      <c r="B97" s="235" t="s">
        <v>486</v>
      </c>
      <c r="C97" s="235" t="s">
        <v>486</v>
      </c>
      <c r="D97" s="108" t="s">
        <v>194</v>
      </c>
      <c r="E97" s="233">
        <v>4</v>
      </c>
      <c r="F97" s="234">
        <v>3</v>
      </c>
    </row>
    <row r="98" spans="1:6" ht="12" customHeight="1">
      <c r="A98" s="668"/>
      <c r="B98" s="235" t="s">
        <v>487</v>
      </c>
      <c r="C98" s="235" t="s">
        <v>487</v>
      </c>
      <c r="D98" s="108" t="s">
        <v>191</v>
      </c>
      <c r="E98" s="233">
        <v>5</v>
      </c>
      <c r="F98" s="234">
        <v>5</v>
      </c>
    </row>
    <row r="99" spans="1:6" ht="12" customHeight="1">
      <c r="A99" s="668"/>
      <c r="B99" s="235" t="s">
        <v>221</v>
      </c>
      <c r="C99" s="235" t="s">
        <v>221</v>
      </c>
      <c r="D99" s="108" t="s">
        <v>25</v>
      </c>
      <c r="E99" s="233">
        <v>530</v>
      </c>
      <c r="F99" s="234">
        <v>5</v>
      </c>
    </row>
    <row r="100" spans="1:6" ht="12" customHeight="1">
      <c r="A100" s="668"/>
      <c r="B100" s="235" t="s">
        <v>26</v>
      </c>
      <c r="C100" s="235" t="s">
        <v>166</v>
      </c>
      <c r="D100" s="108" t="s">
        <v>141</v>
      </c>
      <c r="E100" s="233">
        <v>123</v>
      </c>
      <c r="F100" s="234">
        <v>10</v>
      </c>
    </row>
    <row r="101" spans="1:6" ht="12" customHeight="1">
      <c r="A101" s="668"/>
      <c r="B101" s="235" t="s">
        <v>26</v>
      </c>
      <c r="C101" s="235" t="s">
        <v>14</v>
      </c>
      <c r="D101" s="108" t="s">
        <v>141</v>
      </c>
      <c r="E101" s="233">
        <v>100</v>
      </c>
      <c r="F101" s="234">
        <v>10</v>
      </c>
    </row>
    <row r="102" spans="1:6" ht="12" customHeight="1">
      <c r="A102" s="668"/>
      <c r="B102" s="235" t="s">
        <v>119</v>
      </c>
      <c r="C102" s="235" t="s">
        <v>218</v>
      </c>
      <c r="D102" s="108" t="s">
        <v>141</v>
      </c>
      <c r="E102" s="233">
        <v>78</v>
      </c>
      <c r="F102" s="234">
        <v>10</v>
      </c>
    </row>
    <row r="103" spans="1:6" ht="12" customHeight="1">
      <c r="A103" s="668"/>
      <c r="B103" s="235" t="s">
        <v>219</v>
      </c>
      <c r="C103" s="235" t="s">
        <v>142</v>
      </c>
      <c r="D103" s="108" t="s">
        <v>143</v>
      </c>
      <c r="E103" s="233">
        <v>325</v>
      </c>
      <c r="F103" s="234">
        <v>10</v>
      </c>
    </row>
    <row r="104" spans="1:6" ht="12" customHeight="1">
      <c r="A104" s="668"/>
      <c r="B104" s="235" t="s">
        <v>488</v>
      </c>
      <c r="C104" s="235" t="s">
        <v>488</v>
      </c>
      <c r="D104" s="108" t="s">
        <v>191</v>
      </c>
      <c r="E104" s="233">
        <v>1200</v>
      </c>
      <c r="F104" s="234">
        <v>3</v>
      </c>
    </row>
    <row r="105" spans="1:6" ht="12" customHeight="1">
      <c r="A105" s="668"/>
      <c r="B105" s="235" t="s">
        <v>114</v>
      </c>
      <c r="C105" s="235" t="s">
        <v>220</v>
      </c>
      <c r="D105" s="108" t="s">
        <v>143</v>
      </c>
      <c r="E105" s="233">
        <v>132</v>
      </c>
      <c r="F105" s="234">
        <v>10</v>
      </c>
    </row>
    <row r="106" spans="1:6" ht="12" customHeight="1">
      <c r="A106" s="668"/>
      <c r="B106" s="235" t="s">
        <v>114</v>
      </c>
      <c r="C106" s="235" t="s">
        <v>115</v>
      </c>
      <c r="D106" s="108" t="s">
        <v>143</v>
      </c>
      <c r="E106" s="233">
        <v>30</v>
      </c>
      <c r="F106" s="234">
        <v>10</v>
      </c>
    </row>
    <row r="107" spans="1:6" ht="12" customHeight="1">
      <c r="A107" s="668"/>
      <c r="B107" s="235" t="s">
        <v>489</v>
      </c>
      <c r="C107" s="235" t="s">
        <v>489</v>
      </c>
      <c r="D107" s="108" t="s">
        <v>191</v>
      </c>
      <c r="E107" s="233">
        <v>9</v>
      </c>
      <c r="F107" s="234">
        <v>3</v>
      </c>
    </row>
    <row r="108" spans="1:6" ht="12" customHeight="1">
      <c r="A108" s="662"/>
      <c r="B108" s="236" t="s">
        <v>490</v>
      </c>
      <c r="C108" s="236" t="s">
        <v>490</v>
      </c>
      <c r="D108" s="237" t="s">
        <v>93</v>
      </c>
      <c r="E108" s="216">
        <v>10</v>
      </c>
      <c r="F108" s="217">
        <v>3</v>
      </c>
    </row>
    <row r="109" spans="1:6" ht="9.9499999999999993" customHeight="1">
      <c r="A109" s="536" t="s">
        <v>125</v>
      </c>
      <c r="B109" s="278"/>
      <c r="C109" s="278"/>
      <c r="D109" s="278"/>
      <c r="E109" s="279"/>
      <c r="F109" s="280"/>
    </row>
    <row r="110" spans="1:6" ht="9.9499999999999993" customHeight="1">
      <c r="A110" s="537" t="s">
        <v>176</v>
      </c>
      <c r="B110" s="358"/>
      <c r="C110" s="358"/>
      <c r="D110" s="358"/>
      <c r="E110" s="358"/>
      <c r="F110" s="358"/>
    </row>
  </sheetData>
  <mergeCells count="13">
    <mergeCell ref="A96:A108"/>
    <mergeCell ref="A2:F2"/>
    <mergeCell ref="A3:F3"/>
    <mergeCell ref="A7:A19"/>
    <mergeCell ref="A21:A24"/>
    <mergeCell ref="A25:A36"/>
    <mergeCell ref="A49:A50"/>
    <mergeCell ref="A54:A63"/>
    <mergeCell ref="A64:A77"/>
    <mergeCell ref="A78:A82"/>
    <mergeCell ref="A83:A87"/>
    <mergeCell ref="A88:A95"/>
    <mergeCell ref="A37:A48"/>
  </mergeCells>
  <pageMargins left="0" right="0" top="0" bottom="0" header="0" footer="0"/>
  <pageSetup paperSize="9" orientation="portrait" r:id="rId1"/>
  <rowBreaks count="1" manualBreakCount="1">
    <brk id="51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G44"/>
  <sheetViews>
    <sheetView showGridLines="0" zoomScale="120" zoomScaleNormal="120" zoomScalePageLayoutView="120" workbookViewId="0">
      <selection activeCell="E43" sqref="E43"/>
    </sheetView>
  </sheetViews>
  <sheetFormatPr baseColWidth="10" defaultColWidth="13" defaultRowHeight="13.5"/>
  <cols>
    <col min="1" max="1" width="16.85546875" style="7" customWidth="1"/>
    <col min="2" max="2" width="8.85546875" style="7" customWidth="1"/>
    <col min="3" max="3" width="13.5703125" style="7" customWidth="1"/>
    <col min="4" max="4" width="13" style="7" customWidth="1"/>
    <col min="5" max="5" width="10.5703125" style="7" customWidth="1"/>
    <col min="6" max="6" width="11.85546875" style="7" customWidth="1"/>
    <col min="7" max="7" width="11.42578125" style="7" customWidth="1"/>
    <col min="8" max="16384" width="13" style="7"/>
  </cols>
  <sheetData>
    <row r="1" spans="1:7" ht="15.95" customHeight="1">
      <c r="A1" s="281" t="s">
        <v>575</v>
      </c>
      <c r="B1" s="282"/>
      <c r="C1" s="282"/>
      <c r="D1" s="282"/>
      <c r="E1" s="282"/>
      <c r="F1" s="282"/>
      <c r="G1" s="282"/>
    </row>
    <row r="2" spans="1:7" ht="12" customHeight="1">
      <c r="A2" s="680" t="s">
        <v>576</v>
      </c>
      <c r="B2" s="680"/>
      <c r="C2" s="680"/>
      <c r="D2" s="680"/>
      <c r="E2" s="680"/>
      <c r="F2" s="680"/>
      <c r="G2" s="680"/>
    </row>
    <row r="3" spans="1:7" ht="3" customHeight="1">
      <c r="A3" s="363"/>
      <c r="B3" s="363"/>
      <c r="C3" s="363"/>
      <c r="D3" s="363"/>
      <c r="E3" s="363"/>
      <c r="F3" s="363"/>
      <c r="G3" s="363"/>
    </row>
    <row r="4" spans="1:7" ht="15.95" customHeight="1">
      <c r="A4" s="16" t="s">
        <v>562</v>
      </c>
      <c r="B4" s="19" t="s">
        <v>60</v>
      </c>
      <c r="C4" s="19" t="s">
        <v>136</v>
      </c>
      <c r="D4" s="19" t="s">
        <v>137</v>
      </c>
      <c r="E4" s="20" t="s">
        <v>29</v>
      </c>
      <c r="F4" s="19" t="s">
        <v>157</v>
      </c>
      <c r="G4" s="19" t="s">
        <v>158</v>
      </c>
    </row>
    <row r="5" spans="1:7" ht="12" customHeight="1">
      <c r="A5" s="677" t="s">
        <v>15</v>
      </c>
      <c r="B5" s="8" t="s">
        <v>81</v>
      </c>
      <c r="C5" s="8" t="s">
        <v>80</v>
      </c>
      <c r="D5" s="82" t="s">
        <v>122</v>
      </c>
      <c r="E5" s="21">
        <v>34</v>
      </c>
      <c r="F5" s="21">
        <v>0</v>
      </c>
      <c r="G5" s="594">
        <v>25</v>
      </c>
    </row>
    <row r="6" spans="1:7" ht="12" customHeight="1">
      <c r="A6" s="678"/>
      <c r="B6" s="10" t="s">
        <v>81</v>
      </c>
      <c r="C6" s="10" t="s">
        <v>61</v>
      </c>
      <c r="D6" s="83" t="s">
        <v>122</v>
      </c>
      <c r="E6" s="23">
        <v>17</v>
      </c>
      <c r="F6" s="23">
        <v>0</v>
      </c>
      <c r="G6" s="595">
        <v>25</v>
      </c>
    </row>
    <row r="7" spans="1:7" ht="12" customHeight="1">
      <c r="A7" s="678"/>
      <c r="B7" s="10" t="s">
        <v>81</v>
      </c>
      <c r="C7" s="10" t="s">
        <v>76</v>
      </c>
      <c r="D7" s="84" t="s">
        <v>122</v>
      </c>
      <c r="E7" s="23">
        <v>23</v>
      </c>
      <c r="F7" s="23">
        <v>0</v>
      </c>
      <c r="G7" s="595">
        <v>25</v>
      </c>
    </row>
    <row r="8" spans="1:7" ht="12" customHeight="1">
      <c r="A8" s="677" t="s">
        <v>19</v>
      </c>
      <c r="B8" s="8" t="s">
        <v>120</v>
      </c>
      <c r="C8" s="8" t="s">
        <v>348</v>
      </c>
      <c r="D8" s="82" t="s">
        <v>122</v>
      </c>
      <c r="E8" s="21">
        <v>4</v>
      </c>
      <c r="F8" s="21">
        <v>9</v>
      </c>
      <c r="G8" s="594">
        <v>1500</v>
      </c>
    </row>
    <row r="9" spans="1:7" ht="12" customHeight="1">
      <c r="A9" s="678"/>
      <c r="B9" s="10" t="s">
        <v>120</v>
      </c>
      <c r="C9" s="10" t="s">
        <v>491</v>
      </c>
      <c r="D9" s="83" t="s">
        <v>122</v>
      </c>
      <c r="E9" s="23">
        <v>7</v>
      </c>
      <c r="F9" s="23">
        <v>17</v>
      </c>
      <c r="G9" s="595">
        <v>1000</v>
      </c>
    </row>
    <row r="10" spans="1:7" ht="12" customHeight="1">
      <c r="A10" s="678"/>
      <c r="B10" s="10" t="s">
        <v>81</v>
      </c>
      <c r="C10" s="10" t="s">
        <v>80</v>
      </c>
      <c r="D10" s="83" t="s">
        <v>122</v>
      </c>
      <c r="E10" s="23">
        <v>196</v>
      </c>
      <c r="F10" s="23">
        <v>254</v>
      </c>
      <c r="G10" s="595">
        <v>30</v>
      </c>
    </row>
    <row r="11" spans="1:7" ht="12" customHeight="1">
      <c r="A11" s="678"/>
      <c r="B11" s="10" t="s">
        <v>81</v>
      </c>
      <c r="C11" s="10" t="s">
        <v>61</v>
      </c>
      <c r="D11" s="83" t="s">
        <v>122</v>
      </c>
      <c r="E11" s="23">
        <v>129</v>
      </c>
      <c r="F11" s="23">
        <v>179</v>
      </c>
      <c r="G11" s="595">
        <v>30</v>
      </c>
    </row>
    <row r="12" spans="1:7" ht="12" customHeight="1">
      <c r="A12" s="679"/>
      <c r="B12" s="9" t="s">
        <v>81</v>
      </c>
      <c r="C12" s="9" t="s">
        <v>79</v>
      </c>
      <c r="D12" s="85" t="s">
        <v>122</v>
      </c>
      <c r="E12" s="22">
        <v>91</v>
      </c>
      <c r="F12" s="22">
        <v>160</v>
      </c>
      <c r="G12" s="596">
        <v>30</v>
      </c>
    </row>
    <row r="13" spans="1:7" ht="12" customHeight="1">
      <c r="A13" s="677" t="s">
        <v>188</v>
      </c>
      <c r="B13" s="10" t="s">
        <v>81</v>
      </c>
      <c r="C13" s="10" t="s">
        <v>18</v>
      </c>
      <c r="D13" s="84" t="s">
        <v>122</v>
      </c>
      <c r="E13" s="23">
        <v>15</v>
      </c>
      <c r="F13" s="23">
        <v>10</v>
      </c>
      <c r="G13" s="595">
        <v>25</v>
      </c>
    </row>
    <row r="14" spans="1:7" ht="12" customHeight="1">
      <c r="A14" s="678"/>
      <c r="B14" s="10" t="s">
        <v>81</v>
      </c>
      <c r="C14" s="10" t="s">
        <v>61</v>
      </c>
      <c r="D14" s="84" t="s">
        <v>122</v>
      </c>
      <c r="E14" s="23">
        <v>20</v>
      </c>
      <c r="F14" s="23">
        <v>15</v>
      </c>
      <c r="G14" s="595">
        <v>25</v>
      </c>
    </row>
    <row r="15" spans="1:7" ht="12" customHeight="1">
      <c r="A15" s="678"/>
      <c r="B15" s="10" t="s">
        <v>81</v>
      </c>
      <c r="C15" s="10" t="s">
        <v>79</v>
      </c>
      <c r="D15" s="84" t="s">
        <v>122</v>
      </c>
      <c r="E15" s="23">
        <v>70</v>
      </c>
      <c r="F15" s="23">
        <v>30</v>
      </c>
      <c r="G15" s="595">
        <v>25</v>
      </c>
    </row>
    <row r="16" spans="1:7" ht="12" customHeight="1">
      <c r="A16" s="679"/>
      <c r="B16" s="9" t="s">
        <v>196</v>
      </c>
      <c r="C16" s="9" t="s">
        <v>197</v>
      </c>
      <c r="D16" s="84" t="s">
        <v>122</v>
      </c>
      <c r="E16" s="23">
        <v>2</v>
      </c>
      <c r="F16" s="22">
        <v>0</v>
      </c>
      <c r="G16" s="596">
        <v>1500</v>
      </c>
    </row>
    <row r="17" spans="1:7" ht="12" customHeight="1">
      <c r="A17" s="677" t="s">
        <v>91</v>
      </c>
      <c r="B17" s="10" t="s">
        <v>81</v>
      </c>
      <c r="C17" s="10" t="s">
        <v>80</v>
      </c>
      <c r="D17" s="82" t="s">
        <v>160</v>
      </c>
      <c r="E17" s="21">
        <v>40</v>
      </c>
      <c r="F17" s="23">
        <v>37</v>
      </c>
      <c r="G17" s="595" t="s">
        <v>17</v>
      </c>
    </row>
    <row r="18" spans="1:7" ht="12" customHeight="1">
      <c r="A18" s="678"/>
      <c r="B18" s="10" t="s">
        <v>81</v>
      </c>
      <c r="C18" s="10" t="s">
        <v>80</v>
      </c>
      <c r="D18" s="84" t="s">
        <v>160</v>
      </c>
      <c r="E18" s="23">
        <v>50</v>
      </c>
      <c r="F18" s="23">
        <v>70</v>
      </c>
      <c r="G18" s="595" t="s">
        <v>17</v>
      </c>
    </row>
    <row r="19" spans="1:7" ht="12" customHeight="1">
      <c r="A19" s="678"/>
      <c r="B19" s="10" t="s">
        <v>81</v>
      </c>
      <c r="C19" s="10" t="s">
        <v>61</v>
      </c>
      <c r="D19" s="84" t="s">
        <v>160</v>
      </c>
      <c r="E19" s="23">
        <v>50</v>
      </c>
      <c r="F19" s="23">
        <v>59</v>
      </c>
      <c r="G19" s="595" t="s">
        <v>17</v>
      </c>
    </row>
    <row r="20" spans="1:7" ht="12" customHeight="1">
      <c r="A20" s="678"/>
      <c r="B20" s="10" t="s">
        <v>81</v>
      </c>
      <c r="C20" s="10" t="s">
        <v>61</v>
      </c>
      <c r="D20" s="84" t="s">
        <v>160</v>
      </c>
      <c r="E20" s="23">
        <v>50</v>
      </c>
      <c r="F20" s="23">
        <v>50</v>
      </c>
      <c r="G20" s="595" t="s">
        <v>17</v>
      </c>
    </row>
    <row r="21" spans="1:7" ht="12" customHeight="1">
      <c r="A21" s="678"/>
      <c r="B21" s="10" t="s">
        <v>81</v>
      </c>
      <c r="C21" s="10" t="s">
        <v>198</v>
      </c>
      <c r="D21" s="84" t="s">
        <v>160</v>
      </c>
      <c r="E21" s="23">
        <v>19</v>
      </c>
      <c r="F21" s="23">
        <v>18</v>
      </c>
      <c r="G21" s="595" t="s">
        <v>17</v>
      </c>
    </row>
    <row r="22" spans="1:7" ht="12" customHeight="1">
      <c r="A22" s="678"/>
      <c r="B22" s="10" t="s">
        <v>81</v>
      </c>
      <c r="C22" s="10" t="s">
        <v>198</v>
      </c>
      <c r="D22" s="84" t="s">
        <v>160</v>
      </c>
      <c r="E22" s="23">
        <v>35</v>
      </c>
      <c r="F22" s="23">
        <v>39</v>
      </c>
      <c r="G22" s="595" t="s">
        <v>17</v>
      </c>
    </row>
    <row r="23" spans="1:7" ht="12" customHeight="1">
      <c r="A23" s="678"/>
      <c r="B23" s="10" t="s">
        <v>81</v>
      </c>
      <c r="C23" s="10" t="s">
        <v>199</v>
      </c>
      <c r="D23" s="84" t="s">
        <v>160</v>
      </c>
      <c r="E23" s="23">
        <v>22</v>
      </c>
      <c r="F23" s="23">
        <v>34</v>
      </c>
      <c r="G23" s="595" t="s">
        <v>17</v>
      </c>
    </row>
    <row r="24" spans="1:7" ht="12" customHeight="1">
      <c r="A24" s="678"/>
      <c r="B24" s="10" t="s">
        <v>81</v>
      </c>
      <c r="C24" s="10" t="s">
        <v>199</v>
      </c>
      <c r="D24" s="84" t="s">
        <v>160</v>
      </c>
      <c r="E24" s="23">
        <v>55</v>
      </c>
      <c r="F24" s="23">
        <v>32</v>
      </c>
      <c r="G24" s="595" t="s">
        <v>17</v>
      </c>
    </row>
    <row r="25" spans="1:7" ht="12" customHeight="1">
      <c r="A25" s="678"/>
      <c r="B25" s="10" t="s">
        <v>81</v>
      </c>
      <c r="C25" s="10" t="s">
        <v>79</v>
      </c>
      <c r="D25" s="84" t="s">
        <v>160</v>
      </c>
      <c r="E25" s="23">
        <v>62</v>
      </c>
      <c r="F25" s="23">
        <v>73</v>
      </c>
      <c r="G25" s="595" t="s">
        <v>17</v>
      </c>
    </row>
    <row r="26" spans="1:7" ht="12" customHeight="1">
      <c r="A26" s="679"/>
      <c r="B26" s="9" t="s">
        <v>81</v>
      </c>
      <c r="C26" s="9" t="s">
        <v>79</v>
      </c>
      <c r="D26" s="85" t="s">
        <v>160</v>
      </c>
      <c r="E26" s="22">
        <v>50</v>
      </c>
      <c r="F26" s="22">
        <v>60</v>
      </c>
      <c r="G26" s="595" t="s">
        <v>17</v>
      </c>
    </row>
    <row r="27" spans="1:7" ht="12" customHeight="1">
      <c r="A27" s="677" t="s">
        <v>75</v>
      </c>
      <c r="B27" s="8" t="s">
        <v>81</v>
      </c>
      <c r="C27" s="8" t="s">
        <v>80</v>
      </c>
      <c r="D27" s="82" t="s">
        <v>122</v>
      </c>
      <c r="E27" s="21">
        <v>17</v>
      </c>
      <c r="F27" s="21">
        <v>0</v>
      </c>
      <c r="G27" s="594">
        <v>25</v>
      </c>
    </row>
    <row r="28" spans="1:7" ht="12" customHeight="1">
      <c r="A28" s="678"/>
      <c r="B28" s="10" t="s">
        <v>81</v>
      </c>
      <c r="C28" s="10" t="s">
        <v>61</v>
      </c>
      <c r="D28" s="84" t="s">
        <v>122</v>
      </c>
      <c r="E28" s="23">
        <v>27</v>
      </c>
      <c r="F28" s="23">
        <v>0</v>
      </c>
      <c r="G28" s="595">
        <v>25</v>
      </c>
    </row>
    <row r="29" spans="1:7" ht="12" customHeight="1">
      <c r="A29" s="678"/>
      <c r="B29" s="10" t="s">
        <v>81</v>
      </c>
      <c r="C29" s="10" t="s">
        <v>79</v>
      </c>
      <c r="D29" s="84" t="s">
        <v>122</v>
      </c>
      <c r="E29" s="23">
        <v>40</v>
      </c>
      <c r="F29" s="23">
        <v>30</v>
      </c>
      <c r="G29" s="595">
        <v>25</v>
      </c>
    </row>
    <row r="30" spans="1:7" ht="12" customHeight="1">
      <c r="A30" s="679"/>
      <c r="B30" s="9" t="s">
        <v>62</v>
      </c>
      <c r="C30" s="10" t="s">
        <v>382</v>
      </c>
      <c r="D30" s="85" t="s">
        <v>122</v>
      </c>
      <c r="E30" s="23">
        <v>3</v>
      </c>
      <c r="F30" s="23">
        <v>0</v>
      </c>
      <c r="G30" s="595">
        <v>300</v>
      </c>
    </row>
    <row r="31" spans="1:7" ht="12" customHeight="1">
      <c r="A31" s="677" t="s">
        <v>22</v>
      </c>
      <c r="B31" s="220" t="s">
        <v>159</v>
      </c>
      <c r="C31" s="2" t="s">
        <v>80</v>
      </c>
      <c r="D31" s="221" t="s">
        <v>160</v>
      </c>
      <c r="E31" s="288">
        <v>33</v>
      </c>
      <c r="F31" s="288">
        <v>0</v>
      </c>
      <c r="G31" s="597">
        <v>35</v>
      </c>
    </row>
    <row r="32" spans="1:7" ht="12" customHeight="1">
      <c r="A32" s="678"/>
      <c r="B32" s="220" t="s">
        <v>159</v>
      </c>
      <c r="C32" s="220" t="s">
        <v>80</v>
      </c>
      <c r="D32" s="221" t="s">
        <v>160</v>
      </c>
      <c r="E32" s="222">
        <v>37</v>
      </c>
      <c r="F32" s="222">
        <v>0</v>
      </c>
      <c r="G32" s="598">
        <v>25</v>
      </c>
    </row>
    <row r="33" spans="1:7" ht="12" customHeight="1">
      <c r="A33" s="678"/>
      <c r="B33" s="220" t="s">
        <v>159</v>
      </c>
      <c r="C33" s="220" t="s">
        <v>61</v>
      </c>
      <c r="D33" s="221" t="s">
        <v>160</v>
      </c>
      <c r="E33" s="222">
        <v>42</v>
      </c>
      <c r="F33" s="222">
        <v>0</v>
      </c>
      <c r="G33" s="598">
        <v>25</v>
      </c>
    </row>
    <row r="34" spans="1:7" ht="12" customHeight="1">
      <c r="A34" s="678"/>
      <c r="B34" s="220" t="s">
        <v>159</v>
      </c>
      <c r="C34" s="220" t="s">
        <v>61</v>
      </c>
      <c r="D34" s="221" t="s">
        <v>160</v>
      </c>
      <c r="E34" s="222">
        <v>30</v>
      </c>
      <c r="F34" s="222">
        <v>0</v>
      </c>
      <c r="G34" s="598">
        <v>35</v>
      </c>
    </row>
    <row r="35" spans="1:7" ht="12" customHeight="1">
      <c r="A35" s="678"/>
      <c r="B35" s="220" t="s">
        <v>159</v>
      </c>
      <c r="C35" s="220" t="s">
        <v>79</v>
      </c>
      <c r="D35" s="221" t="s">
        <v>160</v>
      </c>
      <c r="E35" s="222">
        <v>74</v>
      </c>
      <c r="F35" s="222">
        <v>0</v>
      </c>
      <c r="G35" s="598">
        <v>35</v>
      </c>
    </row>
    <row r="36" spans="1:7" ht="12" customHeight="1">
      <c r="A36" s="678"/>
      <c r="B36" s="220" t="s">
        <v>159</v>
      </c>
      <c r="C36" s="220" t="s">
        <v>79</v>
      </c>
      <c r="D36" s="221" t="s">
        <v>160</v>
      </c>
      <c r="E36" s="222">
        <v>39</v>
      </c>
      <c r="F36" s="222">
        <v>0</v>
      </c>
      <c r="G36" s="598">
        <v>25</v>
      </c>
    </row>
    <row r="37" spans="1:7" ht="12" customHeight="1">
      <c r="A37" s="674" t="s">
        <v>573</v>
      </c>
      <c r="B37" s="591" t="s">
        <v>81</v>
      </c>
      <c r="C37" s="591" t="s">
        <v>76</v>
      </c>
      <c r="D37" s="592" t="s">
        <v>77</v>
      </c>
      <c r="E37" s="593">
        <v>245</v>
      </c>
      <c r="F37" s="593">
        <v>60</v>
      </c>
      <c r="G37" s="599">
        <v>35</v>
      </c>
    </row>
    <row r="38" spans="1:7" ht="12" customHeight="1">
      <c r="A38" s="675"/>
      <c r="B38" s="10" t="s">
        <v>62</v>
      </c>
      <c r="C38" s="10" t="s">
        <v>164</v>
      </c>
      <c r="D38" s="84" t="s">
        <v>574</v>
      </c>
      <c r="E38" s="23">
        <v>20</v>
      </c>
      <c r="F38" s="23">
        <v>15</v>
      </c>
      <c r="G38" s="595">
        <v>250</v>
      </c>
    </row>
    <row r="39" spans="1:7" ht="12" customHeight="1">
      <c r="A39" s="676"/>
      <c r="B39" s="9" t="s">
        <v>165</v>
      </c>
      <c r="C39" s="9" t="s">
        <v>76</v>
      </c>
      <c r="D39" s="85" t="s">
        <v>161</v>
      </c>
      <c r="E39" s="22">
        <v>12</v>
      </c>
      <c r="F39" s="22">
        <v>15</v>
      </c>
      <c r="G39" s="596">
        <v>35</v>
      </c>
    </row>
    <row r="40" spans="1:7" ht="9.9499999999999993" customHeight="1">
      <c r="A40" s="278" t="s">
        <v>125</v>
      </c>
      <c r="B40" s="277"/>
      <c r="C40" s="277"/>
      <c r="D40" s="289"/>
      <c r="E40" s="277"/>
      <c r="F40" s="289"/>
      <c r="G40" s="277"/>
    </row>
    <row r="41" spans="1:7" ht="9.9499999999999993" customHeight="1">
      <c r="A41" s="358" t="s">
        <v>176</v>
      </c>
    </row>
    <row r="44" spans="1:7" ht="13.5" customHeight="1"/>
  </sheetData>
  <mergeCells count="8">
    <mergeCell ref="A37:A39"/>
    <mergeCell ref="A27:A30"/>
    <mergeCell ref="A31:A36"/>
    <mergeCell ref="A2:G2"/>
    <mergeCell ref="A13:A16"/>
    <mergeCell ref="A5:A7"/>
    <mergeCell ref="A8:A12"/>
    <mergeCell ref="A17:A26"/>
  </mergeCells>
  <phoneticPr fontId="19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13"/>
  <sheetViews>
    <sheetView showGridLines="0" zoomScale="125" workbookViewId="0">
      <selection activeCell="I17" sqref="I17"/>
    </sheetView>
  </sheetViews>
  <sheetFormatPr baseColWidth="10" defaultRowHeight="12.75"/>
  <cols>
    <col min="1" max="1" width="6.7109375" customWidth="1"/>
    <col min="2" max="2" width="6.28515625" customWidth="1"/>
    <col min="3" max="14" width="5" customWidth="1"/>
  </cols>
  <sheetData>
    <row r="1" spans="1:15" ht="15.95" customHeight="1">
      <c r="A1" s="609" t="s">
        <v>531</v>
      </c>
      <c r="B1" s="610"/>
      <c r="C1" s="610"/>
      <c r="D1" s="610"/>
      <c r="E1" s="610"/>
      <c r="F1" s="610"/>
      <c r="G1" s="610"/>
      <c r="H1" s="610"/>
      <c r="I1" s="610"/>
      <c r="J1" s="610"/>
      <c r="K1" s="610"/>
      <c r="L1" s="610"/>
      <c r="M1" s="610"/>
      <c r="N1" s="610"/>
      <c r="O1" s="49"/>
    </row>
    <row r="2" spans="1:15" ht="12" customHeight="1">
      <c r="A2" s="611" t="s">
        <v>532</v>
      </c>
      <c r="B2" s="611"/>
      <c r="C2" s="611"/>
      <c r="D2" s="611"/>
      <c r="E2" s="611"/>
      <c r="F2" s="611"/>
      <c r="G2" s="611"/>
      <c r="H2" s="611"/>
      <c r="I2" s="611"/>
      <c r="J2" s="611"/>
      <c r="K2" s="611"/>
      <c r="L2" s="611"/>
      <c r="M2" s="611"/>
      <c r="N2" s="611"/>
      <c r="O2" s="49"/>
    </row>
    <row r="3" spans="1:15" ht="2.25" customHeight="1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1"/>
      <c r="O3" s="49"/>
    </row>
    <row r="4" spans="1:15" ht="17.100000000000001" customHeight="1">
      <c r="A4" s="16" t="s">
        <v>117</v>
      </c>
      <c r="B4" s="50" t="s">
        <v>225</v>
      </c>
      <c r="C4" s="50" t="s">
        <v>201</v>
      </c>
      <c r="D4" s="50" t="s">
        <v>202</v>
      </c>
      <c r="E4" s="50" t="s">
        <v>203</v>
      </c>
      <c r="F4" s="50" t="s">
        <v>204</v>
      </c>
      <c r="G4" s="50" t="s">
        <v>205</v>
      </c>
      <c r="H4" s="50" t="s">
        <v>69</v>
      </c>
      <c r="I4" s="50" t="s">
        <v>70</v>
      </c>
      <c r="J4" s="50" t="s">
        <v>71</v>
      </c>
      <c r="K4" s="50" t="s">
        <v>72</v>
      </c>
      <c r="L4" s="50" t="s">
        <v>73</v>
      </c>
      <c r="M4" s="50" t="s">
        <v>64</v>
      </c>
      <c r="N4" s="50" t="s">
        <v>65</v>
      </c>
      <c r="O4" s="49"/>
    </row>
    <row r="5" spans="1:15" ht="12" customHeight="1">
      <c r="A5" s="48">
        <v>2015</v>
      </c>
      <c r="B5" s="45">
        <f t="shared" ref="B5:B10" si="0">SUM(C5:N5)</f>
        <v>20275.95</v>
      </c>
      <c r="C5" s="47">
        <v>2289.25</v>
      </c>
      <c r="D5" s="47">
        <v>157.9</v>
      </c>
      <c r="E5" s="43">
        <v>0</v>
      </c>
      <c r="F5" s="43">
        <v>0</v>
      </c>
      <c r="G5" s="42">
        <v>193.25</v>
      </c>
      <c r="H5" s="42">
        <v>1030.05</v>
      </c>
      <c r="I5" s="42">
        <v>1228</v>
      </c>
      <c r="J5" s="42">
        <v>1910.2</v>
      </c>
      <c r="K5" s="42">
        <v>2626</v>
      </c>
      <c r="L5" s="42">
        <v>4184.05</v>
      </c>
      <c r="M5" s="42">
        <v>3914.75</v>
      </c>
      <c r="N5" s="42">
        <v>2742.5</v>
      </c>
    </row>
    <row r="6" spans="1:15" ht="12" customHeight="1">
      <c r="A6" s="46">
        <v>2016</v>
      </c>
      <c r="B6" s="45">
        <f t="shared" si="0"/>
        <v>28394.95</v>
      </c>
      <c r="C6" s="42">
        <v>3791</v>
      </c>
      <c r="D6" s="42">
        <v>2970</v>
      </c>
      <c r="E6" s="42">
        <v>1809.3</v>
      </c>
      <c r="F6" s="47">
        <v>1518</v>
      </c>
      <c r="G6" s="42">
        <v>2723.85</v>
      </c>
      <c r="H6" s="42">
        <v>2024</v>
      </c>
      <c r="I6" s="42">
        <v>2429</v>
      </c>
      <c r="J6" s="42">
        <v>4448</v>
      </c>
      <c r="K6" s="42">
        <v>3661.45</v>
      </c>
      <c r="L6" s="42">
        <v>1025</v>
      </c>
      <c r="M6" s="42">
        <v>1627.5</v>
      </c>
      <c r="N6" s="42">
        <v>367.85</v>
      </c>
    </row>
    <row r="7" spans="1:15" ht="12" customHeight="1">
      <c r="A7" s="46">
        <v>2017</v>
      </c>
      <c r="B7" s="45">
        <f t="shared" si="0"/>
        <v>22952.5</v>
      </c>
      <c r="C7" s="43">
        <v>0</v>
      </c>
      <c r="D7" s="42">
        <v>2410</v>
      </c>
      <c r="E7" s="42">
        <v>3630.8</v>
      </c>
      <c r="F7" s="47">
        <v>1009.2</v>
      </c>
      <c r="G7" s="42">
        <v>285</v>
      </c>
      <c r="H7" s="42">
        <v>1200</v>
      </c>
      <c r="I7" s="42">
        <v>2497.0500000000002</v>
      </c>
      <c r="J7" s="42">
        <v>400.25</v>
      </c>
      <c r="K7" s="42">
        <v>2518.9</v>
      </c>
      <c r="L7" s="42">
        <v>3977.1</v>
      </c>
      <c r="M7" s="42">
        <v>3454.4</v>
      </c>
      <c r="N7" s="42">
        <v>1569.8</v>
      </c>
    </row>
    <row r="8" spans="1:15" ht="12" customHeight="1">
      <c r="A8" s="46">
        <v>2018</v>
      </c>
      <c r="B8" s="45">
        <f t="shared" si="0"/>
        <v>25542.400000000001</v>
      </c>
      <c r="C8" s="42">
        <v>862.4</v>
      </c>
      <c r="D8" s="43">
        <v>0</v>
      </c>
      <c r="E8" s="42">
        <v>4100</v>
      </c>
      <c r="F8" s="44">
        <v>4350</v>
      </c>
      <c r="G8" s="42">
        <v>4505</v>
      </c>
      <c r="H8" s="42">
        <v>3200</v>
      </c>
      <c r="I8" s="42">
        <v>1613</v>
      </c>
      <c r="J8" s="42">
        <v>5800</v>
      </c>
      <c r="K8" s="43">
        <v>0</v>
      </c>
      <c r="L8" s="43">
        <v>0</v>
      </c>
      <c r="M8" s="42">
        <v>250</v>
      </c>
      <c r="N8" s="42">
        <v>862</v>
      </c>
    </row>
    <row r="9" spans="1:15" ht="12" customHeight="1">
      <c r="A9" s="46">
        <v>2019</v>
      </c>
      <c r="B9" s="45">
        <f t="shared" si="0"/>
        <v>28787.5</v>
      </c>
      <c r="C9" s="43">
        <v>0</v>
      </c>
      <c r="D9" s="43">
        <v>100</v>
      </c>
      <c r="E9" s="42">
        <v>4065</v>
      </c>
      <c r="F9" s="44">
        <v>2110.85</v>
      </c>
      <c r="G9" s="42">
        <v>2963</v>
      </c>
      <c r="H9" s="42">
        <v>2501</v>
      </c>
      <c r="I9" s="42">
        <f>13615-11740</f>
        <v>1875</v>
      </c>
      <c r="J9" s="42">
        <v>2900</v>
      </c>
      <c r="K9" s="43">
        <v>2984.65</v>
      </c>
      <c r="L9" s="43">
        <v>2949</v>
      </c>
      <c r="M9" s="42">
        <v>4724</v>
      </c>
      <c r="N9" s="42">
        <v>1615</v>
      </c>
    </row>
    <row r="10" spans="1:15" ht="12" customHeight="1">
      <c r="A10" s="41">
        <v>2020</v>
      </c>
      <c r="B10" s="346">
        <f t="shared" si="0"/>
        <v>1575</v>
      </c>
      <c r="C10" s="39">
        <v>0</v>
      </c>
      <c r="D10" s="39">
        <v>975</v>
      </c>
      <c r="E10" s="38">
        <v>600</v>
      </c>
      <c r="F10" s="40"/>
      <c r="G10" s="38"/>
      <c r="H10" s="38"/>
      <c r="I10" s="38"/>
      <c r="J10" s="38"/>
      <c r="K10" s="39"/>
      <c r="L10" s="39"/>
      <c r="M10" s="38"/>
      <c r="N10" s="38"/>
    </row>
    <row r="11" spans="1:15" ht="9.75" customHeight="1">
      <c r="A11" s="37" t="s">
        <v>224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5"/>
    </row>
    <row r="12" spans="1:15" ht="8.1" customHeight="1">
      <c r="A12" s="612" t="s">
        <v>167</v>
      </c>
      <c r="B12" s="612"/>
      <c r="C12" s="612"/>
      <c r="D12" s="612"/>
      <c r="E12" s="612"/>
      <c r="F12" s="612"/>
      <c r="G12" s="612"/>
      <c r="H12" s="6"/>
      <c r="I12" s="6"/>
      <c r="J12" s="6"/>
      <c r="K12" s="6"/>
      <c r="L12" s="6"/>
      <c r="M12" s="6"/>
      <c r="N12" s="6"/>
    </row>
    <row r="13" spans="1:1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</sheetData>
  <mergeCells count="3">
    <mergeCell ref="A1:N1"/>
    <mergeCell ref="A2:N2"/>
    <mergeCell ref="A12:G12"/>
  </mergeCells>
  <phoneticPr fontId="19" type="noConversion"/>
  <pageMargins left="0.59" right="0.59" top="0.59" bottom="0.59" header="0.59" footer="0.59"/>
  <pageSetup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J174"/>
  <sheetViews>
    <sheetView showGridLines="0" workbookViewId="0">
      <selection activeCell="L11" sqref="L11"/>
    </sheetView>
  </sheetViews>
  <sheetFormatPr baseColWidth="10" defaultColWidth="10.85546875" defaultRowHeight="14.1" customHeight="1"/>
  <cols>
    <col min="1" max="1" width="17" style="244" customWidth="1"/>
    <col min="2" max="10" width="7.7109375" style="244" customWidth="1"/>
    <col min="11" max="16384" width="10.85546875" style="244"/>
  </cols>
  <sheetData>
    <row r="1" spans="1:10" s="243" customFormat="1" ht="15.95" customHeight="1">
      <c r="A1" s="57" t="s">
        <v>533</v>
      </c>
      <c r="B1" s="113"/>
      <c r="C1" s="113"/>
      <c r="D1" s="113"/>
      <c r="E1" s="113"/>
      <c r="F1" s="113"/>
      <c r="G1" s="113"/>
      <c r="H1" s="113"/>
      <c r="I1" s="113"/>
      <c r="J1" s="113"/>
    </row>
    <row r="2" spans="1:10" s="113" customFormat="1" ht="12" customHeight="1">
      <c r="A2" s="56" t="s">
        <v>426</v>
      </c>
    </row>
    <row r="3" spans="1:10" ht="12" customHeight="1">
      <c r="A3" s="56" t="s">
        <v>393</v>
      </c>
      <c r="B3" s="113"/>
      <c r="C3" s="113"/>
      <c r="D3" s="379"/>
      <c r="E3" s="379"/>
      <c r="F3" s="379"/>
      <c r="G3" s="379"/>
      <c r="H3" s="379"/>
      <c r="I3" s="379"/>
      <c r="J3" s="379"/>
    </row>
    <row r="4" spans="1:10" s="245" customFormat="1" ht="2.25" customHeight="1">
      <c r="A4" s="379"/>
      <c r="B4" s="379"/>
      <c r="C4" s="379"/>
      <c r="D4" s="379"/>
      <c r="E4" s="379"/>
      <c r="F4" s="379"/>
      <c r="G4" s="379"/>
      <c r="H4" s="379"/>
      <c r="I4" s="379"/>
      <c r="J4" s="379"/>
    </row>
    <row r="5" spans="1:10" ht="12.95" customHeight="1">
      <c r="A5" s="613" t="s">
        <v>276</v>
      </c>
      <c r="B5" s="615" t="s">
        <v>102</v>
      </c>
      <c r="C5" s="616"/>
      <c r="D5" s="617"/>
      <c r="E5" s="615" t="s">
        <v>103</v>
      </c>
      <c r="F5" s="616"/>
      <c r="G5" s="617"/>
      <c r="H5" s="615" t="s">
        <v>104</v>
      </c>
      <c r="I5" s="616"/>
      <c r="J5" s="617"/>
    </row>
    <row r="6" spans="1:10" ht="12.95" customHeight="1">
      <c r="A6" s="614"/>
      <c r="B6" s="16">
        <v>2019</v>
      </c>
      <c r="C6" s="16">
        <v>2020</v>
      </c>
      <c r="D6" s="16" t="s">
        <v>105</v>
      </c>
      <c r="E6" s="16">
        <v>2019</v>
      </c>
      <c r="F6" s="16">
        <v>2020</v>
      </c>
      <c r="G6" s="16" t="s">
        <v>105</v>
      </c>
      <c r="H6" s="16">
        <v>2019</v>
      </c>
      <c r="I6" s="16">
        <v>2020</v>
      </c>
      <c r="J6" s="16" t="s">
        <v>105</v>
      </c>
    </row>
    <row r="7" spans="1:10" s="245" customFormat="1" ht="2.1" customHeight="1">
      <c r="A7" s="300"/>
      <c r="B7" s="301"/>
      <c r="C7" s="302"/>
      <c r="D7" s="302"/>
      <c r="E7" s="302"/>
      <c r="F7" s="302"/>
      <c r="G7" s="302"/>
      <c r="H7" s="302"/>
      <c r="I7" s="302"/>
      <c r="J7" s="302"/>
    </row>
    <row r="8" spans="1:10" s="246" customFormat="1" ht="12.95" customHeight="1">
      <c r="A8" s="380" t="s">
        <v>251</v>
      </c>
      <c r="B8" s="283">
        <f>AVERAGE(B9:B15)</f>
        <v>1347.7380952380952</v>
      </c>
      <c r="C8" s="283">
        <f>AVERAGE(C9:C15)</f>
        <v>1296</v>
      </c>
      <c r="D8" s="381">
        <f t="shared" ref="D8:D23" si="0">((C8/B8) -      1)*100</f>
        <v>-3.8388834908576919</v>
      </c>
      <c r="E8" s="283">
        <f>AVERAGE(E9:E15)</f>
        <v>1358.6904761904764</v>
      </c>
      <c r="F8" s="283">
        <f>AVERAGE(F9:F15)</f>
        <v>1312.8571428571429</v>
      </c>
      <c r="G8" s="381">
        <f t="shared" ref="G8:G23" si="1">((F8/E8) -      1)*100</f>
        <v>-3.3733461841759516</v>
      </c>
      <c r="H8" s="283">
        <f>AVERAGE(H9:H15)</f>
        <v>963.19444444444446</v>
      </c>
      <c r="I8" s="283">
        <f>AVERAGE(I9:I15)</f>
        <v>814.5</v>
      </c>
      <c r="J8" s="381">
        <f t="shared" ref="J8:J13" si="2">((I8/H8) -      1)*100</f>
        <v>-15.437635183850041</v>
      </c>
    </row>
    <row r="9" spans="1:10" s="247" customFormat="1" ht="12.95" customHeight="1">
      <c r="A9" s="382" t="s">
        <v>57</v>
      </c>
      <c r="B9" s="383">
        <v>1386.6666666666665</v>
      </c>
      <c r="C9" s="383">
        <v>1247</v>
      </c>
      <c r="D9" s="384">
        <f t="shared" si="0"/>
        <v>-10.072115384615376</v>
      </c>
      <c r="E9" s="383">
        <v>1293.3333333333335</v>
      </c>
      <c r="F9" s="383">
        <v>1267</v>
      </c>
      <c r="G9" s="384">
        <f t="shared" si="1"/>
        <v>-2.0360824742268191</v>
      </c>
      <c r="H9" s="383">
        <v>873.33333333333326</v>
      </c>
      <c r="I9" s="383">
        <v>840</v>
      </c>
      <c r="J9" s="384">
        <f t="shared" si="2"/>
        <v>-3.8167938931297662</v>
      </c>
    </row>
    <row r="10" spans="1:10" s="247" customFormat="1" ht="12.95" customHeight="1">
      <c r="A10" s="382" t="s">
        <v>252</v>
      </c>
      <c r="B10" s="77">
        <v>1077.5</v>
      </c>
      <c r="C10" s="77">
        <v>1300</v>
      </c>
      <c r="D10" s="384">
        <f t="shared" si="0"/>
        <v>20.649651972157777</v>
      </c>
      <c r="E10" s="77">
        <v>1320</v>
      </c>
      <c r="F10" s="77">
        <v>1320</v>
      </c>
      <c r="G10" s="384">
        <f t="shared" si="1"/>
        <v>0</v>
      </c>
      <c r="H10" s="77">
        <v>805</v>
      </c>
      <c r="I10" s="77">
        <v>805</v>
      </c>
      <c r="J10" s="384">
        <f t="shared" si="2"/>
        <v>0</v>
      </c>
    </row>
    <row r="11" spans="1:10" s="247" customFormat="1" ht="12.95" customHeight="1">
      <c r="A11" s="382" t="s">
        <v>253</v>
      </c>
      <c r="B11" s="383">
        <v>1566.6666666666665</v>
      </c>
      <c r="C11" s="383">
        <v>1303</v>
      </c>
      <c r="D11" s="384">
        <f t="shared" si="0"/>
        <v>-16.829787234042549</v>
      </c>
      <c r="E11" s="383">
        <v>1690</v>
      </c>
      <c r="F11" s="383">
        <v>1313</v>
      </c>
      <c r="G11" s="384">
        <f t="shared" si="1"/>
        <v>-22.307692307692307</v>
      </c>
      <c r="H11" s="383">
        <v>1453.3333333333335</v>
      </c>
      <c r="I11" s="383">
        <v>892</v>
      </c>
      <c r="J11" s="384">
        <f t="shared" si="2"/>
        <v>-38.623853211009184</v>
      </c>
    </row>
    <row r="12" spans="1:10" s="247" customFormat="1" ht="12.95" customHeight="1">
      <c r="A12" s="382" t="s">
        <v>254</v>
      </c>
      <c r="B12" s="77">
        <v>1355</v>
      </c>
      <c r="C12" s="77">
        <v>1355</v>
      </c>
      <c r="D12" s="384">
        <f t="shared" si="0"/>
        <v>0</v>
      </c>
      <c r="E12" s="77">
        <v>1255</v>
      </c>
      <c r="F12" s="77">
        <v>1255</v>
      </c>
      <c r="G12" s="384">
        <f t="shared" si="1"/>
        <v>0</v>
      </c>
      <c r="H12" s="77">
        <v>775</v>
      </c>
      <c r="I12" s="77">
        <v>775</v>
      </c>
      <c r="J12" s="384">
        <f t="shared" si="2"/>
        <v>0</v>
      </c>
    </row>
    <row r="13" spans="1:10" s="247" customFormat="1" ht="12.95" customHeight="1">
      <c r="A13" s="382" t="s">
        <v>255</v>
      </c>
      <c r="B13" s="383">
        <v>1408.333333333333</v>
      </c>
      <c r="C13" s="383">
        <v>1367</v>
      </c>
      <c r="D13" s="384">
        <f t="shared" si="0"/>
        <v>-2.9349112426035329</v>
      </c>
      <c r="E13" s="383">
        <v>1412.5</v>
      </c>
      <c r="F13" s="383">
        <v>1495</v>
      </c>
      <c r="G13" s="384">
        <f t="shared" si="1"/>
        <v>5.8407079646017657</v>
      </c>
      <c r="H13" s="383">
        <v>1102.5</v>
      </c>
      <c r="I13" s="383">
        <v>815</v>
      </c>
      <c r="J13" s="384">
        <f t="shared" si="2"/>
        <v>-26.077097505668934</v>
      </c>
    </row>
    <row r="14" spans="1:10" s="247" customFormat="1" ht="12.95" customHeight="1">
      <c r="A14" s="382" t="s">
        <v>256</v>
      </c>
      <c r="B14" s="77">
        <v>1320</v>
      </c>
      <c r="C14" s="77">
        <v>1320</v>
      </c>
      <c r="D14" s="384">
        <f t="shared" si="0"/>
        <v>0</v>
      </c>
      <c r="E14" s="77">
        <v>1340</v>
      </c>
      <c r="F14" s="77">
        <v>1340</v>
      </c>
      <c r="G14" s="384">
        <f t="shared" si="1"/>
        <v>0</v>
      </c>
      <c r="H14" s="77" t="s">
        <v>428</v>
      </c>
      <c r="I14" s="77" t="s">
        <v>395</v>
      </c>
      <c r="J14" s="384" t="s">
        <v>394</v>
      </c>
    </row>
    <row r="15" spans="1:10" s="247" customFormat="1" ht="12.95" customHeight="1">
      <c r="A15" s="382" t="s">
        <v>257</v>
      </c>
      <c r="B15" s="383">
        <v>1320</v>
      </c>
      <c r="C15" s="383">
        <v>1180</v>
      </c>
      <c r="D15" s="384">
        <f t="shared" si="0"/>
        <v>-10.606060606060607</v>
      </c>
      <c r="E15" s="383">
        <v>1200</v>
      </c>
      <c r="F15" s="383">
        <v>1200</v>
      </c>
      <c r="G15" s="384">
        <f t="shared" si="1"/>
        <v>0</v>
      </c>
      <c r="H15" s="383">
        <v>770</v>
      </c>
      <c r="I15" s="383">
        <v>760</v>
      </c>
      <c r="J15" s="384">
        <f>((I15/H15) -      1)*100</f>
        <v>-1.2987012987012991</v>
      </c>
    </row>
    <row r="16" spans="1:10" s="248" customFormat="1" ht="12.95" customHeight="1">
      <c r="A16" s="380" t="s">
        <v>258</v>
      </c>
      <c r="B16" s="283">
        <f>AVERAGE(B17:B24)</f>
        <v>1815.9666666666665</v>
      </c>
      <c r="C16" s="283">
        <f>AVERAGE(C17:C24)</f>
        <v>1737.625</v>
      </c>
      <c r="D16" s="381">
        <f t="shared" si="0"/>
        <v>-4.3140476146772073</v>
      </c>
      <c r="E16" s="283">
        <f>AVERAGE(E17:E24)</f>
        <v>1976.05</v>
      </c>
      <c r="F16" s="283">
        <f>AVERAGE(F17:F24)</f>
        <v>1830.7142857142858</v>
      </c>
      <c r="G16" s="381">
        <f t="shared" si="1"/>
        <v>-7.3548601647586924</v>
      </c>
      <c r="H16" s="385">
        <f>AVERAGE(H17:H23)</f>
        <v>1115</v>
      </c>
      <c r="I16" s="283">
        <f>AVERAGE(I17:I23)</f>
        <v>1495</v>
      </c>
      <c r="J16" s="381">
        <f>((I16/H16) -      1)*100</f>
        <v>34.080717488789247</v>
      </c>
    </row>
    <row r="17" spans="1:10" s="248" customFormat="1" ht="12.95" customHeight="1">
      <c r="A17" s="382" t="s">
        <v>259</v>
      </c>
      <c r="B17" s="77">
        <v>1860</v>
      </c>
      <c r="C17" s="77">
        <v>1365</v>
      </c>
      <c r="D17" s="384">
        <f t="shared" si="0"/>
        <v>-26.612903225806448</v>
      </c>
      <c r="E17" s="77">
        <v>1333.4</v>
      </c>
      <c r="F17" s="77">
        <v>1367</v>
      </c>
      <c r="G17" s="384">
        <f t="shared" si="1"/>
        <v>2.5198740062996716</v>
      </c>
      <c r="H17" s="383">
        <v>1130</v>
      </c>
      <c r="I17" s="77">
        <v>1250</v>
      </c>
      <c r="J17" s="384">
        <f>((I17/H17) -      1)*100</f>
        <v>10.619469026548668</v>
      </c>
    </row>
    <row r="18" spans="1:10" s="247" customFormat="1" ht="12.95" customHeight="1">
      <c r="A18" s="382" t="s">
        <v>260</v>
      </c>
      <c r="B18" s="77">
        <v>1330</v>
      </c>
      <c r="C18" s="77">
        <v>1433</v>
      </c>
      <c r="D18" s="384">
        <f t="shared" si="0"/>
        <v>7.7443609022556315</v>
      </c>
      <c r="E18" s="77" t="s">
        <v>428</v>
      </c>
      <c r="F18" s="77" t="s">
        <v>395</v>
      </c>
      <c r="G18" s="384" t="s">
        <v>394</v>
      </c>
      <c r="H18" s="383">
        <v>1100</v>
      </c>
      <c r="I18" s="77" t="s">
        <v>395</v>
      </c>
      <c r="J18" s="384" t="s">
        <v>394</v>
      </c>
    </row>
    <row r="19" spans="1:10" s="247" customFormat="1" ht="12.95" customHeight="1">
      <c r="A19" s="382" t="s">
        <v>261</v>
      </c>
      <c r="B19" s="77" t="s">
        <v>428</v>
      </c>
      <c r="C19" s="77">
        <v>1450</v>
      </c>
      <c r="D19" s="384" t="s">
        <v>394</v>
      </c>
      <c r="E19" s="77" t="s">
        <v>428</v>
      </c>
      <c r="F19" s="77">
        <v>1485</v>
      </c>
      <c r="G19" s="384" t="s">
        <v>394</v>
      </c>
      <c r="H19" s="383" t="s">
        <v>395</v>
      </c>
      <c r="I19" s="77" t="s">
        <v>395</v>
      </c>
      <c r="J19" s="384" t="s">
        <v>394</v>
      </c>
    </row>
    <row r="20" spans="1:10" s="247" customFormat="1" ht="12.95" customHeight="1">
      <c r="A20" s="382" t="s">
        <v>262</v>
      </c>
      <c r="B20" s="77">
        <v>1645.7999999999997</v>
      </c>
      <c r="C20" s="77">
        <v>1683</v>
      </c>
      <c r="D20" s="384">
        <f t="shared" si="0"/>
        <v>2.2602989427634057</v>
      </c>
      <c r="E20" s="77">
        <v>1930.7999999999997</v>
      </c>
      <c r="F20" s="77">
        <v>1493</v>
      </c>
      <c r="G20" s="384">
        <f t="shared" si="1"/>
        <v>-22.674539051170484</v>
      </c>
      <c r="H20" s="383" t="s">
        <v>395</v>
      </c>
      <c r="I20" s="77">
        <v>1740</v>
      </c>
      <c r="J20" s="384" t="s">
        <v>394</v>
      </c>
    </row>
    <row r="21" spans="1:10" s="247" customFormat="1" ht="12.95" customHeight="1">
      <c r="A21" s="382" t="s">
        <v>263</v>
      </c>
      <c r="B21" s="386">
        <v>1800</v>
      </c>
      <c r="C21" s="77">
        <v>1900</v>
      </c>
      <c r="D21" s="384">
        <f t="shared" si="0"/>
        <v>5.555555555555558</v>
      </c>
      <c r="E21" s="77" t="s">
        <v>428</v>
      </c>
      <c r="F21" s="77">
        <v>1900</v>
      </c>
      <c r="G21" s="384" t="s">
        <v>394</v>
      </c>
      <c r="H21" s="383" t="s">
        <v>395</v>
      </c>
      <c r="I21" s="77" t="s">
        <v>395</v>
      </c>
      <c r="J21" s="384" t="s">
        <v>394</v>
      </c>
    </row>
    <row r="22" spans="1:10" s="248" customFormat="1" ht="12.95" customHeight="1">
      <c r="A22" s="382" t="s">
        <v>264</v>
      </c>
      <c r="B22" s="386">
        <v>2620</v>
      </c>
      <c r="C22" s="386">
        <v>2620</v>
      </c>
      <c r="D22" s="384">
        <f t="shared" si="0"/>
        <v>0</v>
      </c>
      <c r="E22" s="386">
        <v>2920</v>
      </c>
      <c r="F22" s="386">
        <v>3020</v>
      </c>
      <c r="G22" s="384" t="s">
        <v>394</v>
      </c>
      <c r="H22" s="383" t="s">
        <v>395</v>
      </c>
      <c r="I22" s="386" t="s">
        <v>395</v>
      </c>
      <c r="J22" s="384" t="s">
        <v>394</v>
      </c>
    </row>
    <row r="23" spans="1:10" s="247" customFormat="1" ht="12.95" customHeight="1">
      <c r="A23" s="382" t="s">
        <v>334</v>
      </c>
      <c r="B23" s="386">
        <v>1640</v>
      </c>
      <c r="C23" s="386">
        <v>1450</v>
      </c>
      <c r="D23" s="384">
        <f t="shared" si="0"/>
        <v>-11.585365853658535</v>
      </c>
      <c r="E23" s="386">
        <v>1720</v>
      </c>
      <c r="F23" s="386">
        <v>1450</v>
      </c>
      <c r="G23" s="384">
        <f t="shared" si="1"/>
        <v>-15.697674418604645</v>
      </c>
      <c r="H23" s="383" t="s">
        <v>395</v>
      </c>
      <c r="I23" s="386" t="s">
        <v>395</v>
      </c>
      <c r="J23" s="384" t="s">
        <v>394</v>
      </c>
    </row>
    <row r="24" spans="1:10" s="248" customFormat="1" ht="12.95" customHeight="1">
      <c r="A24" s="382" t="s">
        <v>266</v>
      </c>
      <c r="B24" s="386" t="s">
        <v>395</v>
      </c>
      <c r="C24" s="386">
        <v>2000</v>
      </c>
      <c r="D24" s="384" t="s">
        <v>394</v>
      </c>
      <c r="E24" s="386" t="s">
        <v>395</v>
      </c>
      <c r="F24" s="386">
        <v>2100</v>
      </c>
      <c r="G24" s="384" t="s">
        <v>394</v>
      </c>
      <c r="H24" s="383" t="s">
        <v>395</v>
      </c>
      <c r="I24" s="386" t="s">
        <v>395</v>
      </c>
      <c r="J24" s="384" t="s">
        <v>394</v>
      </c>
    </row>
    <row r="25" spans="1:10" s="247" customFormat="1" ht="12.95" customHeight="1">
      <c r="A25" s="380" t="s">
        <v>429</v>
      </c>
      <c r="B25" s="283">
        <f>AVERAGE(B26:B33)</f>
        <v>1423.65</v>
      </c>
      <c r="C25" s="283">
        <f>AVERAGE(C26:C33)</f>
        <v>1382.5</v>
      </c>
      <c r="D25" s="381">
        <f t="shared" ref="D25:D48" si="3">((C25/B25) -      1)*100</f>
        <v>-2.8904576265233795</v>
      </c>
      <c r="E25" s="283">
        <f>AVERAGE(E26:E33)</f>
        <v>1411.4749999999999</v>
      </c>
      <c r="F25" s="283">
        <f>AVERAGE(F26:F33)</f>
        <v>1400.375</v>
      </c>
      <c r="G25" s="381">
        <f t="shared" ref="G25:G31" si="4">((F25/E25) -      1)*100</f>
        <v>-0.78641137816821693</v>
      </c>
      <c r="H25" s="283">
        <f>AVERAGE(H26:H33)</f>
        <v>1269</v>
      </c>
      <c r="I25" s="283">
        <f>AVERAGE(I26:I33)</f>
        <v>1345.25</v>
      </c>
      <c r="J25" s="381">
        <f>((I25/H25) -      1)*100</f>
        <v>6.0086682427108018</v>
      </c>
    </row>
    <row r="26" spans="1:10" ht="12.95" customHeight="1">
      <c r="A26" s="382" t="s">
        <v>430</v>
      </c>
      <c r="B26" s="386">
        <v>1492.6</v>
      </c>
      <c r="C26" s="386">
        <v>1455</v>
      </c>
      <c r="D26" s="384">
        <f t="shared" si="3"/>
        <v>-2.519094198043681</v>
      </c>
      <c r="E26" s="386">
        <v>1495</v>
      </c>
      <c r="F26" s="386">
        <v>1460</v>
      </c>
      <c r="G26" s="384">
        <f t="shared" si="4"/>
        <v>-2.3411371237458178</v>
      </c>
      <c r="H26" s="386">
        <v>1342.6</v>
      </c>
      <c r="I26" s="386">
        <v>1435</v>
      </c>
      <c r="J26" s="384">
        <f>((I26/H26) -      1)*100</f>
        <v>6.8821689259645602</v>
      </c>
    </row>
    <row r="27" spans="1:10" s="247" customFormat="1" ht="12.95" customHeight="1">
      <c r="A27" s="382" t="s">
        <v>431</v>
      </c>
      <c r="B27" s="386">
        <v>1385</v>
      </c>
      <c r="C27" s="386">
        <v>1355</v>
      </c>
      <c r="D27" s="384">
        <f t="shared" si="3"/>
        <v>-2.166064981949456</v>
      </c>
      <c r="E27" s="386">
        <v>1350</v>
      </c>
      <c r="F27" s="386">
        <v>1375</v>
      </c>
      <c r="G27" s="384">
        <f t="shared" si="4"/>
        <v>1.8518518518518601</v>
      </c>
      <c r="H27" s="386" t="s">
        <v>428</v>
      </c>
      <c r="I27" s="386" t="s">
        <v>395</v>
      </c>
      <c r="J27" s="384" t="s">
        <v>394</v>
      </c>
    </row>
    <row r="28" spans="1:10" s="247" customFormat="1" ht="12.95" customHeight="1">
      <c r="A28" s="382" t="s">
        <v>432</v>
      </c>
      <c r="B28" s="386">
        <v>1400</v>
      </c>
      <c r="C28" s="386">
        <v>1300</v>
      </c>
      <c r="D28" s="384">
        <f t="shared" si="3"/>
        <v>-7.1428571428571397</v>
      </c>
      <c r="E28" s="386">
        <v>1360</v>
      </c>
      <c r="F28" s="386">
        <v>1340</v>
      </c>
      <c r="G28" s="384">
        <f t="shared" si="4"/>
        <v>-1.4705882352941124</v>
      </c>
      <c r="H28" s="386">
        <v>1120</v>
      </c>
      <c r="I28" s="386">
        <v>1293</v>
      </c>
      <c r="J28" s="384">
        <f>((I28/H28) -      1)*100</f>
        <v>15.446428571428573</v>
      </c>
    </row>
    <row r="29" spans="1:10" s="248" customFormat="1" ht="12.95" customHeight="1">
      <c r="A29" s="382" t="s">
        <v>417</v>
      </c>
      <c r="B29" s="386">
        <v>1360</v>
      </c>
      <c r="C29" s="386">
        <v>1360</v>
      </c>
      <c r="D29" s="384">
        <f t="shared" si="3"/>
        <v>0</v>
      </c>
      <c r="E29" s="386">
        <v>1353.4</v>
      </c>
      <c r="F29" s="386">
        <v>1353</v>
      </c>
      <c r="G29" s="384">
        <f t="shared" si="4"/>
        <v>-2.9555194325414647E-2</v>
      </c>
      <c r="H29" s="386">
        <v>1413.4</v>
      </c>
      <c r="I29" s="386">
        <v>1413</v>
      </c>
      <c r="J29" s="384">
        <f>((I29/H29) -      1)*100</f>
        <v>-2.8300551860771517E-2</v>
      </c>
    </row>
    <row r="30" spans="1:10" s="247" customFormat="1" ht="12.95" customHeight="1">
      <c r="A30" s="382" t="s">
        <v>433</v>
      </c>
      <c r="B30" s="386">
        <v>1240</v>
      </c>
      <c r="C30" s="386">
        <v>1240</v>
      </c>
      <c r="D30" s="384">
        <f t="shared" si="3"/>
        <v>0</v>
      </c>
      <c r="E30" s="386">
        <v>1310</v>
      </c>
      <c r="F30" s="386">
        <v>1310</v>
      </c>
      <c r="G30" s="384">
        <f t="shared" si="4"/>
        <v>0</v>
      </c>
      <c r="H30" s="386" t="s">
        <v>428</v>
      </c>
      <c r="I30" s="386" t="s">
        <v>395</v>
      </c>
      <c r="J30" s="384" t="s">
        <v>394</v>
      </c>
    </row>
    <row r="31" spans="1:10" s="248" customFormat="1" ht="12.95" customHeight="1">
      <c r="A31" s="382" t="s">
        <v>419</v>
      </c>
      <c r="B31" s="386">
        <v>1495</v>
      </c>
      <c r="C31" s="386">
        <v>1485</v>
      </c>
      <c r="D31" s="384">
        <f t="shared" si="3"/>
        <v>-0.66889632107023367</v>
      </c>
      <c r="E31" s="386">
        <v>1493.4</v>
      </c>
      <c r="F31" s="386">
        <v>1505</v>
      </c>
      <c r="G31" s="384">
        <f t="shared" si="4"/>
        <v>0.77675103790009192</v>
      </c>
      <c r="H31" s="386">
        <v>1200</v>
      </c>
      <c r="I31" s="386">
        <v>1240</v>
      </c>
      <c r="J31" s="384">
        <f t="shared" ref="J31" si="5">((I31/H31) -      1)*100</f>
        <v>3.3333333333333437</v>
      </c>
    </row>
    <row r="32" spans="1:10" s="247" customFormat="1" ht="12.95" customHeight="1">
      <c r="A32" s="382" t="s">
        <v>420</v>
      </c>
      <c r="B32" s="386">
        <v>1350</v>
      </c>
      <c r="C32" s="386">
        <v>1265</v>
      </c>
      <c r="D32" s="384">
        <f t="shared" si="3"/>
        <v>-6.2962962962962994</v>
      </c>
      <c r="E32" s="386">
        <v>1250</v>
      </c>
      <c r="F32" s="386">
        <v>1260</v>
      </c>
      <c r="G32" s="384">
        <f>((F32/E32) -      1)*100</f>
        <v>0.80000000000000071</v>
      </c>
      <c r="H32" s="386" t="s">
        <v>428</v>
      </c>
      <c r="I32" s="386" t="s">
        <v>395</v>
      </c>
      <c r="J32" s="384" t="s">
        <v>394</v>
      </c>
    </row>
    <row r="33" spans="1:10" s="248" customFormat="1" ht="12.95" customHeight="1">
      <c r="A33" s="382" t="s">
        <v>421</v>
      </c>
      <c r="B33" s="386">
        <v>1666.6</v>
      </c>
      <c r="C33" s="386">
        <v>1600</v>
      </c>
      <c r="D33" s="384">
        <f t="shared" si="3"/>
        <v>-3.9961598463938541</v>
      </c>
      <c r="E33" s="386">
        <v>1680</v>
      </c>
      <c r="F33" s="386">
        <v>1600</v>
      </c>
      <c r="G33" s="384">
        <f>((F33/E33) -      1)*100</f>
        <v>-4.7619047619047672</v>
      </c>
      <c r="H33" s="386" t="s">
        <v>428</v>
      </c>
      <c r="I33" s="386" t="s">
        <v>395</v>
      </c>
      <c r="J33" s="384" t="s">
        <v>394</v>
      </c>
    </row>
    <row r="34" spans="1:10" s="248" customFormat="1" ht="12.95" customHeight="1">
      <c r="A34" s="380" t="s">
        <v>211</v>
      </c>
      <c r="B34" s="283">
        <f>AVERAGE(B35:B40)</f>
        <v>1375.1666666666667</v>
      </c>
      <c r="C34" s="283">
        <f>AVERAGE(C35:C40)</f>
        <v>1354.1666666666667</v>
      </c>
      <c r="D34" s="381">
        <f t="shared" si="3"/>
        <v>-1.5270876257423294</v>
      </c>
      <c r="E34" s="283">
        <f>AVERAGE(E35:E40)</f>
        <v>1435.5555555555557</v>
      </c>
      <c r="F34" s="283">
        <f>AVERAGE(F35:F40)</f>
        <v>1311.6666666666667</v>
      </c>
      <c r="G34" s="381">
        <f>((F34/E34) -      1)*100</f>
        <v>-8.6300309597523217</v>
      </c>
      <c r="H34" s="283">
        <f>AVERAGE(H35:H40)</f>
        <v>895.33333333333337</v>
      </c>
      <c r="I34" s="283">
        <f>AVERAGE(I35:I40)</f>
        <v>997</v>
      </c>
      <c r="J34" s="381">
        <f t="shared" ref="J34:J41" si="6">((I34/H34) -      1)*100</f>
        <v>11.355174981384963</v>
      </c>
    </row>
    <row r="35" spans="1:10" s="247" customFormat="1" ht="12.95" customHeight="1">
      <c r="A35" s="382" t="s">
        <v>212</v>
      </c>
      <c r="B35" s="386">
        <v>1510</v>
      </c>
      <c r="C35" s="386">
        <v>1400</v>
      </c>
      <c r="D35" s="384">
        <f t="shared" si="3"/>
        <v>-7.2847682119205341</v>
      </c>
      <c r="E35" s="386" t="s">
        <v>428</v>
      </c>
      <c r="F35" s="386" t="s">
        <v>395</v>
      </c>
      <c r="G35" s="384" t="s">
        <v>394</v>
      </c>
      <c r="H35" s="386">
        <v>940</v>
      </c>
      <c r="I35" s="386">
        <v>920</v>
      </c>
      <c r="J35" s="384">
        <f t="shared" si="6"/>
        <v>-2.1276595744680882</v>
      </c>
    </row>
    <row r="36" spans="1:10" ht="12.95" customHeight="1">
      <c r="A36" s="382" t="s">
        <v>213</v>
      </c>
      <c r="B36" s="386">
        <v>1372.5</v>
      </c>
      <c r="C36" s="386">
        <v>1345</v>
      </c>
      <c r="D36" s="384">
        <f t="shared" si="3"/>
        <v>-2.0036429872495432</v>
      </c>
      <c r="E36" s="386" t="s">
        <v>428</v>
      </c>
      <c r="F36" s="386" t="s">
        <v>395</v>
      </c>
      <c r="G36" s="384" t="s">
        <v>394</v>
      </c>
      <c r="H36" s="386">
        <v>900</v>
      </c>
      <c r="I36" s="386" t="s">
        <v>395</v>
      </c>
      <c r="J36" s="384" t="s">
        <v>394</v>
      </c>
    </row>
    <row r="37" spans="1:10" ht="12.95" customHeight="1">
      <c r="A37" s="382" t="s">
        <v>434</v>
      </c>
      <c r="B37" s="386" t="s">
        <v>428</v>
      </c>
      <c r="C37" s="386">
        <v>1500</v>
      </c>
      <c r="D37" s="384" t="s">
        <v>394</v>
      </c>
      <c r="E37" s="386" t="s">
        <v>428</v>
      </c>
      <c r="F37" s="386" t="s">
        <v>395</v>
      </c>
      <c r="G37" s="384" t="s">
        <v>394</v>
      </c>
      <c r="H37" s="386" t="s">
        <v>428</v>
      </c>
      <c r="I37" s="386">
        <v>1700</v>
      </c>
      <c r="J37" s="384" t="s">
        <v>394</v>
      </c>
    </row>
    <row r="38" spans="1:10" s="248" customFormat="1" ht="12.95" customHeight="1">
      <c r="A38" s="382" t="s">
        <v>313</v>
      </c>
      <c r="B38" s="386">
        <v>1300</v>
      </c>
      <c r="C38" s="386">
        <v>1350</v>
      </c>
      <c r="D38" s="384">
        <f t="shared" si="3"/>
        <v>3.8461538461538547</v>
      </c>
      <c r="E38" s="386">
        <v>1560</v>
      </c>
      <c r="F38" s="386">
        <v>1360</v>
      </c>
      <c r="G38" s="384">
        <f>((F38/E38) -      1)*100</f>
        <v>-12.820512820512819</v>
      </c>
      <c r="H38" s="386">
        <v>840</v>
      </c>
      <c r="I38" s="386">
        <v>810</v>
      </c>
      <c r="J38" s="384">
        <f t="shared" si="6"/>
        <v>-3.5714285714285698</v>
      </c>
    </row>
    <row r="39" spans="1:10" s="247" customFormat="1" ht="12.95" customHeight="1">
      <c r="A39" s="382" t="s">
        <v>190</v>
      </c>
      <c r="B39" s="386">
        <v>1346.666666666667</v>
      </c>
      <c r="C39" s="386">
        <v>1270</v>
      </c>
      <c r="D39" s="384">
        <f t="shared" si="3"/>
        <v>-5.6930693069307097</v>
      </c>
      <c r="E39" s="386">
        <v>1333.3333333333335</v>
      </c>
      <c r="F39" s="386">
        <v>1275</v>
      </c>
      <c r="G39" s="384">
        <f>((F39/E39) -      1)*100</f>
        <v>-4.3750000000000071</v>
      </c>
      <c r="H39" s="386">
        <v>823.33333333333348</v>
      </c>
      <c r="I39" s="386">
        <v>775</v>
      </c>
      <c r="J39" s="384">
        <f t="shared" si="6"/>
        <v>-5.8704453441295712</v>
      </c>
    </row>
    <row r="40" spans="1:10" s="247" customFormat="1" ht="12.95" customHeight="1">
      <c r="A40" s="382" t="s">
        <v>214</v>
      </c>
      <c r="B40" s="386">
        <v>1346.6666666666665</v>
      </c>
      <c r="C40" s="386">
        <v>1260</v>
      </c>
      <c r="D40" s="384">
        <f t="shared" si="3"/>
        <v>-6.4356435643564307</v>
      </c>
      <c r="E40" s="386">
        <v>1413.3333333333335</v>
      </c>
      <c r="F40" s="386">
        <v>1300</v>
      </c>
      <c r="G40" s="384">
        <f>((F40/E40) -      1)*100</f>
        <v>-8.0188679245283172</v>
      </c>
      <c r="H40" s="386">
        <v>973.33333333333326</v>
      </c>
      <c r="I40" s="386">
        <v>780</v>
      </c>
      <c r="J40" s="384">
        <f t="shared" si="6"/>
        <v>-19.863013698630127</v>
      </c>
    </row>
    <row r="41" spans="1:10" s="247" customFormat="1" ht="12.95" customHeight="1">
      <c r="A41" s="380" t="s">
        <v>206</v>
      </c>
      <c r="B41" s="283">
        <f>AVERAGE(B42:B45)</f>
        <v>1464.15</v>
      </c>
      <c r="C41" s="283">
        <f>AVERAGE(C42:C45)</f>
        <v>1472.5</v>
      </c>
      <c r="D41" s="381">
        <f t="shared" si="3"/>
        <v>0.57029675921183021</v>
      </c>
      <c r="E41" s="283">
        <f>AVERAGE(E42:E45)</f>
        <v>1375.85</v>
      </c>
      <c r="F41" s="283">
        <f>AVERAGE(F42:F45)</f>
        <v>1449.25</v>
      </c>
      <c r="G41" s="381">
        <f t="shared" ref="G41:G47" si="7">((F41 -      E41)/E41)*100</f>
        <v>5.3348838899589417</v>
      </c>
      <c r="H41" s="283">
        <f>AVERAGE(H42:H45)</f>
        <v>930</v>
      </c>
      <c r="I41" s="283">
        <f>AVERAGE(I42:I45)</f>
        <v>965</v>
      </c>
      <c r="J41" s="381">
        <f t="shared" si="6"/>
        <v>3.7634408602150504</v>
      </c>
    </row>
    <row r="42" spans="1:10" s="247" customFormat="1" ht="12.95" customHeight="1">
      <c r="A42" s="382" t="s">
        <v>207</v>
      </c>
      <c r="B42" s="386">
        <v>1580</v>
      </c>
      <c r="C42" s="386">
        <v>1700</v>
      </c>
      <c r="D42" s="384">
        <f t="shared" si="3"/>
        <v>7.5949367088607556</v>
      </c>
      <c r="E42" s="386">
        <v>1500</v>
      </c>
      <c r="F42" s="386">
        <v>1700</v>
      </c>
      <c r="G42" s="384">
        <f t="shared" si="7"/>
        <v>13.333333333333334</v>
      </c>
      <c r="H42" s="386" t="s">
        <v>428</v>
      </c>
      <c r="I42" s="386" t="s">
        <v>395</v>
      </c>
      <c r="J42" s="384" t="s">
        <v>394</v>
      </c>
    </row>
    <row r="43" spans="1:10" s="248" customFormat="1" ht="12.95" customHeight="1">
      <c r="A43" s="382" t="s">
        <v>208</v>
      </c>
      <c r="B43" s="386">
        <v>1390</v>
      </c>
      <c r="C43" s="386">
        <v>1390</v>
      </c>
      <c r="D43" s="384">
        <f t="shared" si="3"/>
        <v>0</v>
      </c>
      <c r="E43" s="386">
        <v>1290</v>
      </c>
      <c r="F43" s="386">
        <v>1290</v>
      </c>
      <c r="G43" s="384">
        <f t="shared" si="7"/>
        <v>0</v>
      </c>
      <c r="H43" s="386">
        <v>960</v>
      </c>
      <c r="I43" s="386">
        <v>1030</v>
      </c>
      <c r="J43" s="384">
        <f>((I43 -      H43)/H43)*100</f>
        <v>7.291666666666667</v>
      </c>
    </row>
    <row r="44" spans="1:10" s="248" customFormat="1" ht="12.95" customHeight="1">
      <c r="A44" s="382" t="s">
        <v>130</v>
      </c>
      <c r="B44" s="386">
        <v>1366.6</v>
      </c>
      <c r="C44" s="386">
        <v>1300</v>
      </c>
      <c r="D44" s="384">
        <f t="shared" si="3"/>
        <v>-4.8734084589492133</v>
      </c>
      <c r="E44" s="386">
        <v>1273.4000000000001</v>
      </c>
      <c r="F44" s="386">
        <v>1307</v>
      </c>
      <c r="G44" s="384">
        <f t="shared" si="7"/>
        <v>2.6386053086225778</v>
      </c>
      <c r="H44" s="386">
        <v>900</v>
      </c>
      <c r="I44" s="386">
        <v>900</v>
      </c>
      <c r="J44" s="384">
        <f>((I44 -      H44)/H44)*100</f>
        <v>0</v>
      </c>
    </row>
    <row r="45" spans="1:10" s="247" customFormat="1" ht="12.95" customHeight="1">
      <c r="A45" s="382" t="s">
        <v>209</v>
      </c>
      <c r="B45" s="387">
        <v>1520</v>
      </c>
      <c r="C45" s="387">
        <v>1500</v>
      </c>
      <c r="D45" s="384">
        <f t="shared" si="3"/>
        <v>-1.3157894736842146</v>
      </c>
      <c r="E45" s="387">
        <v>1440</v>
      </c>
      <c r="F45" s="387">
        <v>1500</v>
      </c>
      <c r="G45" s="384">
        <f t="shared" si="7"/>
        <v>4.1666666666666661</v>
      </c>
      <c r="H45" s="387" t="s">
        <v>428</v>
      </c>
      <c r="I45" s="387" t="s">
        <v>395</v>
      </c>
      <c r="J45" s="384" t="s">
        <v>394</v>
      </c>
    </row>
    <row r="46" spans="1:10" ht="12.95" customHeight="1">
      <c r="A46" s="380" t="s">
        <v>210</v>
      </c>
      <c r="B46" s="388">
        <f>AVERAGE(B47:B50)</f>
        <v>1313.335</v>
      </c>
      <c r="C46" s="388">
        <f>AVERAGE(C47:C50)</f>
        <v>1420</v>
      </c>
      <c r="D46" s="381">
        <f t="shared" si="3"/>
        <v>8.1216902009007654</v>
      </c>
      <c r="E46" s="388">
        <f>AVERAGE(E47:E50)</f>
        <v>1400</v>
      </c>
      <c r="F46" s="388">
        <f>AVERAGE(F47:F50)</f>
        <v>1480</v>
      </c>
      <c r="G46" s="381">
        <f t="shared" si="7"/>
        <v>5.7142857142857144</v>
      </c>
      <c r="H46" s="388">
        <f>AVERAGE(H47:H50)</f>
        <v>960</v>
      </c>
      <c r="I46" s="388">
        <f>AVERAGE(I47:I50)</f>
        <v>935</v>
      </c>
      <c r="J46" s="381">
        <f t="shared" ref="J46:J47" si="8">((I46/H46) -      1)*100</f>
        <v>-2.604166666666663</v>
      </c>
    </row>
    <row r="47" spans="1:10" s="247" customFormat="1" ht="12.95" customHeight="1">
      <c r="A47" s="382" t="s">
        <v>534</v>
      </c>
      <c r="B47" s="387">
        <v>1380</v>
      </c>
      <c r="C47" s="387">
        <v>1480</v>
      </c>
      <c r="D47" s="384">
        <f t="shared" si="3"/>
        <v>7.2463768115942129</v>
      </c>
      <c r="E47" s="387">
        <v>1400</v>
      </c>
      <c r="F47" s="387">
        <v>1480</v>
      </c>
      <c r="G47" s="384">
        <f t="shared" si="7"/>
        <v>5.7142857142857144</v>
      </c>
      <c r="H47" s="387">
        <v>960</v>
      </c>
      <c r="I47" s="387">
        <v>940</v>
      </c>
      <c r="J47" s="384">
        <f t="shared" si="8"/>
        <v>-2.083333333333337</v>
      </c>
    </row>
    <row r="48" spans="1:10" s="247" customFormat="1" ht="12.95" customHeight="1">
      <c r="A48" s="389" t="s">
        <v>131</v>
      </c>
      <c r="B48" s="390">
        <v>1246.67</v>
      </c>
      <c r="C48" s="390">
        <v>1360</v>
      </c>
      <c r="D48" s="391">
        <f t="shared" si="3"/>
        <v>9.090617404766288</v>
      </c>
      <c r="E48" s="390" t="s">
        <v>395</v>
      </c>
      <c r="F48" s="390" t="s">
        <v>395</v>
      </c>
      <c r="G48" s="391" t="s">
        <v>394</v>
      </c>
      <c r="H48" s="390" t="s">
        <v>395</v>
      </c>
      <c r="I48" s="390">
        <v>930</v>
      </c>
      <c r="J48" s="391" t="s">
        <v>394</v>
      </c>
    </row>
    <row r="49" spans="1:10" s="247" customFormat="1" ht="12.95" customHeight="1">
      <c r="A49" s="392" t="s">
        <v>145</v>
      </c>
      <c r="B49" s="392"/>
      <c r="C49" s="392"/>
      <c r="D49" s="392"/>
      <c r="E49" s="379"/>
      <c r="F49" s="393"/>
      <c r="G49" s="394"/>
      <c r="H49" s="395"/>
      <c r="I49" s="396"/>
      <c r="J49" s="395"/>
    </row>
    <row r="50" spans="1:10" s="247" customFormat="1" ht="12.95" customHeight="1">
      <c r="A50" s="392" t="s">
        <v>66</v>
      </c>
      <c r="B50" s="392"/>
      <c r="C50" s="392"/>
      <c r="D50" s="392"/>
      <c r="E50" s="379"/>
      <c r="F50" s="379"/>
      <c r="G50" s="395"/>
      <c r="H50" s="395"/>
      <c r="I50" s="396"/>
      <c r="J50" s="395"/>
    </row>
    <row r="51" spans="1:10" s="247" customFormat="1" ht="12.95" customHeight="1"/>
    <row r="52" spans="1:10" s="247" customFormat="1" ht="12.95" customHeight="1"/>
    <row r="53" spans="1:10" s="247" customFormat="1" ht="12.95" customHeight="1"/>
    <row r="54" spans="1:10" s="247" customFormat="1" ht="12.95" customHeight="1"/>
    <row r="55" spans="1:10" s="247" customFormat="1" ht="12.95" customHeight="1"/>
    <row r="56" spans="1:10" s="247" customFormat="1" ht="12.95" customHeight="1"/>
    <row r="57" spans="1:10" s="247" customFormat="1" ht="12.95" customHeight="1"/>
    <row r="58" spans="1:10" s="247" customFormat="1" ht="4.5" customHeight="1"/>
    <row r="59" spans="1:10" s="247" customFormat="1" ht="12.95" customHeight="1"/>
    <row r="60" spans="1:10" s="247" customFormat="1" ht="12.95" customHeight="1"/>
    <row r="61" spans="1:10" s="247" customFormat="1" ht="12.95" customHeight="1"/>
    <row r="62" spans="1:10" s="247" customFormat="1" ht="12.95" customHeight="1"/>
    <row r="63" spans="1:10" s="247" customFormat="1" ht="12.95" customHeight="1"/>
    <row r="64" spans="1:10" s="247" customFormat="1" ht="12.95" customHeight="1"/>
    <row r="65" s="247" customFormat="1" ht="12.95" customHeight="1"/>
    <row r="66" s="247" customFormat="1" ht="12.95" customHeight="1"/>
    <row r="67" ht="12.95" customHeight="1"/>
    <row r="68" s="247" customFormat="1" ht="12.95" customHeight="1"/>
    <row r="69" s="247" customFormat="1" ht="12.95" customHeight="1"/>
    <row r="70" s="248" customFormat="1" ht="12.95" customHeight="1"/>
    <row r="71" s="247" customFormat="1" ht="12.95" customHeight="1"/>
    <row r="72" s="247" customFormat="1" ht="12.95" customHeight="1"/>
    <row r="73" s="247" customFormat="1" ht="12.95" customHeight="1"/>
    <row r="74" s="247" customFormat="1" ht="12.95" customHeight="1"/>
    <row r="75" s="247" customFormat="1" ht="12.95" customHeight="1"/>
    <row r="76" s="247" customFormat="1" ht="12.95" customHeight="1"/>
    <row r="77" s="247" customFormat="1" ht="12.95" customHeight="1"/>
    <row r="78" s="248" customFormat="1" ht="12.95" customHeight="1"/>
    <row r="79" s="247" customFormat="1" ht="12.95" customHeight="1"/>
    <row r="80" ht="12.95" customHeight="1"/>
    <row r="81" s="247" customFormat="1" ht="11.1" customHeight="1"/>
    <row r="82" s="247" customFormat="1" ht="11.1" customHeight="1"/>
    <row r="83" s="247" customFormat="1" ht="11.1" customHeight="1"/>
    <row r="84" s="248" customFormat="1" ht="11.1" customHeight="1"/>
    <row r="85" s="247" customFormat="1" ht="11.1" customHeight="1"/>
    <row r="86" ht="11.1" customHeight="1"/>
    <row r="87" s="247" customFormat="1" ht="11.1" customHeight="1"/>
    <row r="88" s="247" customFormat="1" ht="11.1" customHeight="1"/>
    <row r="89" s="247" customFormat="1" ht="11.1" customHeight="1"/>
    <row r="90" s="247" customFormat="1" ht="11.1" customHeight="1"/>
    <row r="91" s="247" customFormat="1" ht="11.1" customHeight="1"/>
    <row r="92" s="247" customFormat="1" ht="11.1" customHeight="1"/>
    <row r="93" s="248" customFormat="1" ht="11.1" customHeight="1"/>
    <row r="94" s="247" customFormat="1" ht="11.1" customHeight="1"/>
    <row r="95" ht="11.1" customHeight="1"/>
    <row r="96" s="247" customFormat="1" ht="11.1" customHeight="1"/>
    <row r="97" s="247" customFormat="1" ht="11.1" customHeight="1"/>
    <row r="98" s="247" customFormat="1" ht="11.1" customHeight="1"/>
    <row r="99" s="247" customFormat="1" ht="11.1" customHeight="1"/>
    <row r="100" s="247" customFormat="1" ht="11.1" customHeight="1"/>
    <row r="101" ht="11.1" customHeight="1"/>
    <row r="102" s="247" customFormat="1" ht="11.1" customHeight="1"/>
    <row r="103" s="247" customFormat="1" ht="11.1" customHeight="1"/>
    <row r="104" s="247" customFormat="1" ht="11.1" customHeight="1"/>
    <row r="105" s="247" customFormat="1" ht="14.1" customHeight="1"/>
    <row r="106" s="247" customFormat="1" ht="14.1" customHeight="1"/>
    <row r="107" s="247" customFormat="1" ht="12" customHeight="1"/>
    <row r="108" s="247" customFormat="1" ht="11.1" customHeight="1"/>
    <row r="109" s="247" customFormat="1" ht="11.1" customHeight="1"/>
    <row r="110" s="247" customFormat="1" ht="11.1" customHeight="1"/>
    <row r="111" s="247" customFormat="1" ht="11.1" customHeight="1"/>
    <row r="112" s="247" customFormat="1" ht="11.1" customHeight="1"/>
    <row r="113" s="247" customFormat="1" ht="11.1" customHeight="1"/>
    <row r="114" s="248" customFormat="1" ht="11.1" customHeight="1"/>
    <row r="115" s="248" customFormat="1" ht="11.1" customHeight="1"/>
    <row r="116" s="248" customFormat="1" ht="11.1" customHeight="1"/>
    <row r="117" s="246" customFormat="1" ht="11.1" customHeight="1"/>
    <row r="118" s="248" customFormat="1" ht="11.1" customHeight="1"/>
    <row r="119" ht="11.1" customHeight="1"/>
    <row r="120" ht="11.1" customHeight="1"/>
    <row r="121" ht="11.1" customHeight="1"/>
    <row r="122" s="246" customFormat="1" ht="11.1" customHeight="1"/>
    <row r="123" s="248" customFormat="1" ht="11.1" customHeight="1"/>
    <row r="124" s="248" customFormat="1" ht="11.1" customHeight="1"/>
    <row r="125" s="248" customFormat="1" ht="11.1" customHeight="1"/>
    <row r="126" s="248" customFormat="1" ht="11.1" customHeight="1"/>
    <row r="127" s="248" customFormat="1" ht="11.1" customHeight="1"/>
    <row r="128" s="248" customFormat="1" ht="11.1" customHeight="1"/>
    <row r="129" ht="11.1" customHeight="1"/>
    <row r="130" s="248" customFormat="1" ht="11.1" customHeight="1"/>
    <row r="131" s="248" customFormat="1" ht="11.1" customHeight="1"/>
    <row r="132" s="247" customFormat="1" ht="11.1" customHeight="1"/>
    <row r="133" s="247" customFormat="1" ht="11.1" customHeight="1"/>
    <row r="134" s="248" customFormat="1" ht="11.1" customHeight="1"/>
    <row r="135" ht="11.1" customHeight="1"/>
    <row r="136" ht="11.1" customHeight="1"/>
    <row r="137" ht="11.1" customHeight="1"/>
    <row r="138" s="248" customFormat="1" ht="11.1" customHeight="1"/>
    <row r="139" ht="11.1" customHeight="1"/>
    <row r="140" s="248" customFormat="1" ht="11.1" customHeight="1"/>
    <row r="141" s="248" customFormat="1" ht="11.1" customHeight="1"/>
    <row r="142" s="248" customFormat="1" ht="11.1" customHeight="1"/>
    <row r="143" s="248" customFormat="1" ht="11.1" customHeight="1"/>
    <row r="144" s="248" customFormat="1" ht="11.1" customHeight="1"/>
    <row r="145" s="248" customFormat="1" ht="11.1" customHeight="1"/>
    <row r="146" s="248" customFormat="1" ht="11.1" customHeight="1"/>
    <row r="147" ht="11.1" customHeight="1"/>
    <row r="148" ht="11.1" customHeight="1"/>
    <row r="149" s="248" customFormat="1" ht="11.1" customHeight="1"/>
    <row r="150" s="248" customFormat="1" ht="11.1" customHeight="1"/>
    <row r="151" s="248" customFormat="1" ht="11.1" customHeight="1"/>
    <row r="152" s="248" customFormat="1" ht="11.1" customHeight="1"/>
    <row r="153" s="248" customFormat="1" ht="11.1" customHeight="1"/>
    <row r="154" s="246" customFormat="1" ht="11.1" customHeight="1"/>
    <row r="155" ht="11.1" customHeight="1"/>
    <row r="156" ht="11.1" customHeight="1"/>
    <row r="157" s="246" customFormat="1" ht="11.1" customHeight="1"/>
    <row r="158" ht="11.1" customHeight="1"/>
    <row r="159" s="248" customFormat="1" ht="11.1" customHeight="1"/>
    <row r="160" s="248" customFormat="1" ht="11.1" customHeight="1"/>
    <row r="161" ht="11.1" customHeight="1"/>
    <row r="162" s="248" customFormat="1" ht="11.1" customHeight="1"/>
    <row r="163" s="248" customFormat="1" ht="11.1" customHeight="1"/>
    <row r="164" s="248" customFormat="1" ht="11.1" customHeight="1"/>
    <row r="165" ht="11.1" customHeight="1"/>
    <row r="166" s="248" customFormat="1" ht="11.1" customHeight="1"/>
    <row r="167" s="248" customFormat="1" ht="11.1" customHeight="1"/>
    <row r="168" s="248" customFormat="1" ht="12.75"/>
    <row r="169" s="248" customFormat="1" ht="9" customHeight="1"/>
    <row r="170" s="248" customFormat="1" ht="14.1" customHeight="1"/>
    <row r="171" s="246" customFormat="1" ht="14.1" customHeight="1"/>
    <row r="172" s="248" customFormat="1" ht="14.1" customHeight="1"/>
    <row r="173" s="248" customFormat="1" ht="14.1" customHeight="1"/>
    <row r="174" s="248" customFormat="1" ht="14.1" customHeight="1"/>
  </sheetData>
  <mergeCells count="4">
    <mergeCell ref="A5:A6"/>
    <mergeCell ref="B5:D5"/>
    <mergeCell ref="E5:G5"/>
    <mergeCell ref="H5:J5"/>
  </mergeCells>
  <phoneticPr fontId="19" type="noConversion"/>
  <printOptions horizontalCentered="1" verticalCentered="1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J166"/>
  <sheetViews>
    <sheetView showGridLines="0" zoomScale="120" zoomScaleNormal="120" workbookViewId="0">
      <selection activeCell="A3" sqref="A3"/>
    </sheetView>
  </sheetViews>
  <sheetFormatPr baseColWidth="10" defaultColWidth="10.85546875" defaultRowHeight="12.75"/>
  <cols>
    <col min="1" max="1" width="15.7109375" style="245" customWidth="1"/>
    <col min="2" max="3" width="7.7109375" style="245" customWidth="1"/>
    <col min="4" max="4" width="6.7109375" style="245" customWidth="1"/>
    <col min="5" max="6" width="7.7109375" style="245" customWidth="1"/>
    <col min="7" max="7" width="6.7109375" style="245" customWidth="1"/>
    <col min="8" max="9" width="7.7109375" style="245" customWidth="1"/>
    <col min="10" max="10" width="6.7109375" style="245" customWidth="1"/>
    <col min="11" max="16384" width="10.85546875" style="245"/>
  </cols>
  <sheetData>
    <row r="1" spans="1:10" s="249" customFormat="1" ht="15.95" customHeight="1">
      <c r="A1" s="34" t="s">
        <v>535</v>
      </c>
      <c r="B1" s="55"/>
      <c r="C1" s="55"/>
      <c r="D1" s="55"/>
      <c r="E1" s="55"/>
      <c r="F1" s="55"/>
      <c r="G1" s="55"/>
      <c r="H1" s="55"/>
      <c r="I1" s="55"/>
      <c r="J1" s="55"/>
    </row>
    <row r="2" spans="1:10" s="249" customFormat="1" ht="11.1" customHeight="1">
      <c r="A2" s="544" t="s">
        <v>536</v>
      </c>
      <c r="B2" s="55"/>
      <c r="C2" s="55"/>
      <c r="D2" s="55"/>
      <c r="E2" s="55"/>
      <c r="F2" s="55"/>
      <c r="G2" s="55"/>
      <c r="H2" s="55"/>
      <c r="I2" s="55"/>
      <c r="J2" s="55"/>
    </row>
    <row r="3" spans="1:10" ht="11.1" customHeight="1">
      <c r="A3" s="4" t="s">
        <v>393</v>
      </c>
      <c r="B3" s="55"/>
      <c r="C3" s="55"/>
      <c r="D3" s="24"/>
      <c r="E3" s="24"/>
      <c r="F3" s="24"/>
      <c r="G3" s="24"/>
      <c r="H3" s="24"/>
      <c r="I3" s="24"/>
      <c r="J3" s="24"/>
    </row>
    <row r="4" spans="1:10" ht="3" customHeight="1">
      <c r="A4" s="24"/>
      <c r="B4" s="24"/>
      <c r="C4" s="24"/>
      <c r="D4" s="24"/>
      <c r="E4" s="24"/>
      <c r="F4" s="24"/>
      <c r="G4" s="24"/>
      <c r="H4" s="24"/>
      <c r="I4" s="24"/>
      <c r="J4" s="24"/>
    </row>
    <row r="5" spans="1:10" ht="12.95" customHeight="1">
      <c r="A5" s="618" t="s">
        <v>276</v>
      </c>
      <c r="B5" s="620" t="s">
        <v>106</v>
      </c>
      <c r="C5" s="621"/>
      <c r="D5" s="622"/>
      <c r="E5" s="620" t="s">
        <v>107</v>
      </c>
      <c r="F5" s="621"/>
      <c r="G5" s="622"/>
      <c r="H5" s="620" t="s">
        <v>540</v>
      </c>
      <c r="I5" s="621"/>
      <c r="J5" s="622"/>
    </row>
    <row r="6" spans="1:10" ht="12.95" customHeight="1">
      <c r="A6" s="619"/>
      <c r="B6" s="17">
        <v>2019</v>
      </c>
      <c r="C6" s="17">
        <v>2020</v>
      </c>
      <c r="D6" s="17" t="s">
        <v>105</v>
      </c>
      <c r="E6" s="17">
        <v>2019</v>
      </c>
      <c r="F6" s="17">
        <v>2020</v>
      </c>
      <c r="G6" s="17" t="s">
        <v>105</v>
      </c>
      <c r="H6" s="17">
        <v>2019</v>
      </c>
      <c r="I6" s="17">
        <v>2020</v>
      </c>
      <c r="J6" s="17" t="s">
        <v>105</v>
      </c>
    </row>
    <row r="7" spans="1:10" ht="2.1" customHeight="1">
      <c r="A7" s="303"/>
      <c r="B7" s="304"/>
      <c r="C7" s="305"/>
      <c r="D7" s="305"/>
      <c r="E7" s="305"/>
      <c r="F7" s="305"/>
      <c r="G7" s="305"/>
      <c r="H7" s="305"/>
      <c r="I7" s="305"/>
      <c r="J7" s="305"/>
    </row>
    <row r="8" spans="1:10" s="246" customFormat="1" ht="12.95" customHeight="1">
      <c r="A8" s="397" t="s">
        <v>251</v>
      </c>
      <c r="B8" s="283">
        <f>AVERAGE(B9:B15)</f>
        <v>1953.2142857142858</v>
      </c>
      <c r="C8" s="283">
        <f>AVERAGE(C9:C15)</f>
        <v>1767.1428571428571</v>
      </c>
      <c r="D8" s="398">
        <f t="shared" ref="D8:D42" si="0">((C8/B8)-      1)*100</f>
        <v>-9.5264216492960347</v>
      </c>
      <c r="E8" s="283">
        <f>AVERAGE(E9:E15)</f>
        <v>1866.6666666666665</v>
      </c>
      <c r="F8" s="283">
        <f>AVERAGE(F9:F15)</f>
        <v>1900</v>
      </c>
      <c r="G8" s="381">
        <f>((F8/E8)-      1)*100</f>
        <v>1.7857142857143016</v>
      </c>
      <c r="H8" s="283" t="s">
        <v>539</v>
      </c>
      <c r="I8" s="283" t="s">
        <v>539</v>
      </c>
      <c r="J8" s="399" t="s">
        <v>323</v>
      </c>
    </row>
    <row r="9" spans="1:10" s="247" customFormat="1" ht="12.95" customHeight="1">
      <c r="A9" s="400" t="s">
        <v>57</v>
      </c>
      <c r="B9" s="383">
        <v>1806.6666666666665</v>
      </c>
      <c r="C9" s="383">
        <v>1687</v>
      </c>
      <c r="D9" s="110">
        <f t="shared" si="0"/>
        <v>-6.6236162361623556</v>
      </c>
      <c r="E9" s="383">
        <v>1866.6666666666665</v>
      </c>
      <c r="F9" s="77" t="s">
        <v>538</v>
      </c>
      <c r="G9" s="384" t="s">
        <v>323</v>
      </c>
      <c r="H9" s="383" t="s">
        <v>291</v>
      </c>
      <c r="I9" s="383" t="s">
        <v>291</v>
      </c>
      <c r="J9" s="399" t="s">
        <v>323</v>
      </c>
    </row>
    <row r="10" spans="1:10" s="247" customFormat="1" ht="12.95" customHeight="1">
      <c r="A10" s="400" t="s">
        <v>252</v>
      </c>
      <c r="B10" s="77">
        <v>1825</v>
      </c>
      <c r="C10" s="77">
        <v>1853</v>
      </c>
      <c r="D10" s="110">
        <f t="shared" si="0"/>
        <v>1.5342465753424683</v>
      </c>
      <c r="E10" s="77" t="s">
        <v>291</v>
      </c>
      <c r="F10" s="77" t="s">
        <v>291</v>
      </c>
      <c r="G10" s="384" t="s">
        <v>323</v>
      </c>
      <c r="H10" s="77" t="s">
        <v>291</v>
      </c>
      <c r="I10" s="77" t="s">
        <v>291</v>
      </c>
      <c r="J10" s="399" t="s">
        <v>323</v>
      </c>
    </row>
    <row r="11" spans="1:10" s="247" customFormat="1" ht="12.95" customHeight="1">
      <c r="A11" s="400" t="s">
        <v>253</v>
      </c>
      <c r="B11" s="383">
        <v>2700</v>
      </c>
      <c r="C11" s="383">
        <v>1747</v>
      </c>
      <c r="D11" s="110">
        <f t="shared" si="0"/>
        <v>-35.296296296296291</v>
      </c>
      <c r="E11" s="383" t="s">
        <v>291</v>
      </c>
      <c r="F11" s="383" t="s">
        <v>291</v>
      </c>
      <c r="G11" s="384" t="s">
        <v>323</v>
      </c>
      <c r="H11" s="383" t="s">
        <v>291</v>
      </c>
      <c r="I11" s="383" t="s">
        <v>291</v>
      </c>
      <c r="J11" s="399" t="s">
        <v>323</v>
      </c>
    </row>
    <row r="12" spans="1:10" s="247" customFormat="1" ht="12.95" customHeight="1">
      <c r="A12" s="400" t="s">
        <v>254</v>
      </c>
      <c r="B12" s="77">
        <v>1775</v>
      </c>
      <c r="C12" s="77">
        <v>1775</v>
      </c>
      <c r="D12" s="110">
        <f t="shared" si="0"/>
        <v>0</v>
      </c>
      <c r="E12" s="77" t="s">
        <v>291</v>
      </c>
      <c r="F12" s="77" t="s">
        <v>291</v>
      </c>
      <c r="G12" s="384" t="s">
        <v>323</v>
      </c>
      <c r="H12" s="77" t="s">
        <v>291</v>
      </c>
      <c r="I12" s="77" t="s">
        <v>291</v>
      </c>
      <c r="J12" s="399" t="s">
        <v>323</v>
      </c>
    </row>
    <row r="13" spans="1:10" s="247" customFormat="1" ht="12.95" customHeight="1">
      <c r="A13" s="400" t="s">
        <v>255</v>
      </c>
      <c r="B13" s="383">
        <v>1925.833333333333</v>
      </c>
      <c r="C13" s="383">
        <v>1808</v>
      </c>
      <c r="D13" s="110">
        <f t="shared" si="0"/>
        <v>-6.1185633924707776</v>
      </c>
      <c r="E13" s="383" t="s">
        <v>291</v>
      </c>
      <c r="F13" s="383" t="s">
        <v>291</v>
      </c>
      <c r="G13" s="384" t="s">
        <v>323</v>
      </c>
      <c r="H13" s="383" t="s">
        <v>291</v>
      </c>
      <c r="I13" s="383" t="s">
        <v>291</v>
      </c>
      <c r="J13" s="399" t="s">
        <v>323</v>
      </c>
    </row>
    <row r="14" spans="1:10" s="247" customFormat="1" ht="12.95" customHeight="1">
      <c r="A14" s="400" t="s">
        <v>256</v>
      </c>
      <c r="B14" s="77">
        <v>1900</v>
      </c>
      <c r="C14" s="77">
        <v>1900</v>
      </c>
      <c r="D14" s="110">
        <f t="shared" si="0"/>
        <v>0</v>
      </c>
      <c r="E14" s="77" t="s">
        <v>291</v>
      </c>
      <c r="F14" s="77" t="s">
        <v>291</v>
      </c>
      <c r="G14" s="384" t="s">
        <v>323</v>
      </c>
      <c r="H14" s="77" t="s">
        <v>291</v>
      </c>
      <c r="I14" s="77" t="s">
        <v>291</v>
      </c>
      <c r="J14" s="399" t="s">
        <v>323</v>
      </c>
    </row>
    <row r="15" spans="1:10" s="248" customFormat="1" ht="12.95" customHeight="1">
      <c r="A15" s="400" t="s">
        <v>257</v>
      </c>
      <c r="B15" s="383">
        <v>1740</v>
      </c>
      <c r="C15" s="383">
        <v>1600</v>
      </c>
      <c r="D15" s="110">
        <f t="shared" si="0"/>
        <v>-8.045977011494255</v>
      </c>
      <c r="E15" s="383" t="s">
        <v>291</v>
      </c>
      <c r="F15" s="383">
        <v>1900</v>
      </c>
      <c r="G15" s="384" t="s">
        <v>323</v>
      </c>
      <c r="H15" s="383" t="s">
        <v>291</v>
      </c>
      <c r="I15" s="383" t="s">
        <v>291</v>
      </c>
      <c r="J15" s="399" t="s">
        <v>323</v>
      </c>
    </row>
    <row r="16" spans="1:10" s="247" customFormat="1" ht="12.95" customHeight="1">
      <c r="A16" s="397" t="s">
        <v>258</v>
      </c>
      <c r="B16" s="283">
        <f>AVERAGE(B17:B22)</f>
        <v>2062.3399999999997</v>
      </c>
      <c r="C16" s="283">
        <f>AVERAGE(C17:C22)</f>
        <v>2044.6666666666667</v>
      </c>
      <c r="D16" s="398">
        <f t="shared" si="0"/>
        <v>-0.85695536785074244</v>
      </c>
      <c r="E16" s="283">
        <f>AVERAGE(E17:E22)</f>
        <v>2225</v>
      </c>
      <c r="F16" s="283">
        <f>AVERAGE(F17:F22)</f>
        <v>2147.6</v>
      </c>
      <c r="G16" s="381">
        <f t="shared" ref="G16:G22" si="1">((F16/E16)-      1)*100</f>
        <v>-3.4786516853932636</v>
      </c>
      <c r="H16" s="283">
        <f>AVERAGE(H17:H22)</f>
        <v>978.86666666666667</v>
      </c>
      <c r="I16" s="283">
        <f>AVERAGE(I17:I22)</f>
        <v>953</v>
      </c>
      <c r="J16" s="398">
        <f>((I16/H16)-      1)*100</f>
        <v>-2.6425117482803295</v>
      </c>
    </row>
    <row r="17" spans="1:10" s="247" customFormat="1" ht="12.95" customHeight="1">
      <c r="A17" s="400" t="s">
        <v>259</v>
      </c>
      <c r="B17" s="77">
        <v>1850</v>
      </c>
      <c r="C17" s="77">
        <v>1760</v>
      </c>
      <c r="D17" s="110">
        <f t="shared" si="0"/>
        <v>-4.8648648648648596</v>
      </c>
      <c r="E17" s="77">
        <v>1920</v>
      </c>
      <c r="F17" s="77">
        <v>1950</v>
      </c>
      <c r="G17" s="384">
        <f t="shared" si="1"/>
        <v>1.5625</v>
      </c>
      <c r="H17" s="77">
        <v>866.59999999999991</v>
      </c>
      <c r="I17" s="77">
        <v>953</v>
      </c>
      <c r="J17" s="110" t="s">
        <v>323</v>
      </c>
    </row>
    <row r="18" spans="1:10" s="247" customFormat="1" ht="12.95" customHeight="1">
      <c r="A18" s="400" t="s">
        <v>260</v>
      </c>
      <c r="B18" s="77">
        <v>1800</v>
      </c>
      <c r="C18" s="77">
        <v>1790</v>
      </c>
      <c r="D18" s="110">
        <f t="shared" si="0"/>
        <v>-0.55555555555555358</v>
      </c>
      <c r="E18" s="77">
        <v>1900</v>
      </c>
      <c r="F18" s="77">
        <v>1900</v>
      </c>
      <c r="G18" s="384">
        <f t="shared" si="1"/>
        <v>0</v>
      </c>
      <c r="H18" s="77" t="s">
        <v>537</v>
      </c>
      <c r="I18" s="77" t="s">
        <v>291</v>
      </c>
      <c r="J18" s="110" t="s">
        <v>323</v>
      </c>
    </row>
    <row r="19" spans="1:10" s="247" customFormat="1" ht="12.95" customHeight="1">
      <c r="A19" s="400" t="s">
        <v>262</v>
      </c>
      <c r="B19" s="77">
        <v>2118.2999999999997</v>
      </c>
      <c r="C19" s="77">
        <v>1888</v>
      </c>
      <c r="D19" s="110">
        <f t="shared" si="0"/>
        <v>-10.871925600717546</v>
      </c>
      <c r="E19" s="77">
        <v>1960</v>
      </c>
      <c r="F19" s="77">
        <v>1668</v>
      </c>
      <c r="G19" s="384">
        <f t="shared" si="1"/>
        <v>-14.897959183673471</v>
      </c>
      <c r="H19" s="77">
        <v>1230</v>
      </c>
      <c r="I19" s="77">
        <v>1119</v>
      </c>
      <c r="J19" s="110">
        <f>((I19/H19)-      1)*100</f>
        <v>-9.0243902439024364</v>
      </c>
    </row>
    <row r="20" spans="1:10" s="248" customFormat="1" ht="12.95" customHeight="1">
      <c r="A20" s="400" t="s">
        <v>263</v>
      </c>
      <c r="B20" s="77" t="s">
        <v>428</v>
      </c>
      <c r="C20" s="77">
        <v>2400</v>
      </c>
      <c r="D20" s="110" t="s">
        <v>323</v>
      </c>
      <c r="E20" s="77">
        <v>2400</v>
      </c>
      <c r="F20" s="77" t="s">
        <v>291</v>
      </c>
      <c r="G20" s="384" t="s">
        <v>323</v>
      </c>
      <c r="H20" s="77" t="s">
        <v>537</v>
      </c>
      <c r="I20" s="77">
        <v>900</v>
      </c>
      <c r="J20" s="110" t="s">
        <v>323</v>
      </c>
    </row>
    <row r="21" spans="1:10" s="247" customFormat="1" ht="12.95" customHeight="1">
      <c r="A21" s="400" t="s">
        <v>264</v>
      </c>
      <c r="B21" s="386">
        <v>2613.3999999999996</v>
      </c>
      <c r="C21" s="386">
        <v>2500</v>
      </c>
      <c r="D21" s="110">
        <f t="shared" si="0"/>
        <v>-4.3391750210453717</v>
      </c>
      <c r="E21" s="386">
        <v>2620</v>
      </c>
      <c r="F21" s="386">
        <v>2670</v>
      </c>
      <c r="G21" s="384">
        <f t="shared" si="1"/>
        <v>1.9083969465648831</v>
      </c>
      <c r="H21" s="386">
        <v>840</v>
      </c>
      <c r="I21" s="386">
        <v>840</v>
      </c>
      <c r="J21" s="110">
        <f>((I21/H21)-      1)*100</f>
        <v>0</v>
      </c>
    </row>
    <row r="22" spans="1:10" s="244" customFormat="1" ht="12.95" customHeight="1">
      <c r="A22" s="400" t="s">
        <v>265</v>
      </c>
      <c r="B22" s="386">
        <v>1930</v>
      </c>
      <c r="C22" s="386">
        <v>1930</v>
      </c>
      <c r="D22" s="110">
        <f t="shared" si="0"/>
        <v>0</v>
      </c>
      <c r="E22" s="386">
        <v>2550</v>
      </c>
      <c r="F22" s="386">
        <v>2550</v>
      </c>
      <c r="G22" s="384">
        <f t="shared" si="1"/>
        <v>0</v>
      </c>
      <c r="H22" s="386" t="s">
        <v>537</v>
      </c>
      <c r="I22" s="386" t="s">
        <v>291</v>
      </c>
      <c r="J22" s="110" t="s">
        <v>323</v>
      </c>
    </row>
    <row r="23" spans="1:10" s="247" customFormat="1" ht="12.95" customHeight="1">
      <c r="A23" s="397" t="s">
        <v>429</v>
      </c>
      <c r="B23" s="283">
        <f>AVERAGE(B24:B31)</f>
        <v>1883.3375000000001</v>
      </c>
      <c r="C23" s="283">
        <f>AVERAGE(C24:C31)</f>
        <v>1836.15</v>
      </c>
      <c r="D23" s="398">
        <f t="shared" si="0"/>
        <v>-2.5055254302534746</v>
      </c>
      <c r="E23" s="283">
        <f>AVERAGE(E24:E31)</f>
        <v>1842.1428571428571</v>
      </c>
      <c r="F23" s="283">
        <f>AVERAGE(F24:F31)</f>
        <v>1853.15</v>
      </c>
      <c r="G23" s="381">
        <f>((F23/E23)-      1)*100</f>
        <v>0.59751841799147165</v>
      </c>
      <c r="H23" s="110" t="s">
        <v>323</v>
      </c>
      <c r="I23" s="110" t="s">
        <v>323</v>
      </c>
      <c r="J23" s="110" t="s">
        <v>323</v>
      </c>
    </row>
    <row r="24" spans="1:10" s="247" customFormat="1" ht="12.95" customHeight="1">
      <c r="A24" s="400" t="s">
        <v>430</v>
      </c>
      <c r="B24" s="386">
        <v>1907.6</v>
      </c>
      <c r="C24" s="386">
        <v>1872.6</v>
      </c>
      <c r="D24" s="110">
        <f t="shared" si="0"/>
        <v>-1.8347661983644348</v>
      </c>
      <c r="E24" s="386">
        <v>1915</v>
      </c>
      <c r="F24" s="386">
        <v>1912.6</v>
      </c>
      <c r="G24" s="384">
        <f>((F24/E24)-      1)*100</f>
        <v>-0.12532637075718389</v>
      </c>
      <c r="H24" s="386" t="s">
        <v>291</v>
      </c>
      <c r="I24" s="386" t="s">
        <v>291</v>
      </c>
      <c r="J24" s="110" t="s">
        <v>323</v>
      </c>
    </row>
    <row r="25" spans="1:10" s="247" customFormat="1" ht="12.95" customHeight="1">
      <c r="A25" s="400" t="s">
        <v>431</v>
      </c>
      <c r="B25" s="386">
        <v>1830</v>
      </c>
      <c r="C25" s="386">
        <v>1825</v>
      </c>
      <c r="D25" s="110">
        <f t="shared" si="0"/>
        <v>-0.2732240437158473</v>
      </c>
      <c r="E25" s="386">
        <v>1760</v>
      </c>
      <c r="F25" s="386">
        <v>1800</v>
      </c>
      <c r="G25" s="384">
        <f>((F25/E25)-      1)*100</f>
        <v>2.2727272727272707</v>
      </c>
      <c r="H25" s="386" t="s">
        <v>291</v>
      </c>
      <c r="I25" s="386" t="s">
        <v>291</v>
      </c>
      <c r="J25" s="110" t="s">
        <v>323</v>
      </c>
    </row>
    <row r="26" spans="1:10" s="247" customFormat="1" ht="12.95" customHeight="1">
      <c r="A26" s="400" t="s">
        <v>432</v>
      </c>
      <c r="B26" s="386">
        <v>1840</v>
      </c>
      <c r="C26" s="386">
        <v>1760</v>
      </c>
      <c r="D26" s="110">
        <f t="shared" si="0"/>
        <v>-4.3478260869565188</v>
      </c>
      <c r="E26" s="386">
        <v>1900</v>
      </c>
      <c r="F26" s="386" t="s">
        <v>291</v>
      </c>
      <c r="G26" s="384" t="s">
        <v>323</v>
      </c>
      <c r="H26" s="386" t="s">
        <v>291</v>
      </c>
      <c r="I26" s="386" t="s">
        <v>291</v>
      </c>
      <c r="J26" s="110" t="s">
        <v>323</v>
      </c>
    </row>
    <row r="27" spans="1:10" s="247" customFormat="1" ht="12.95" customHeight="1">
      <c r="A27" s="400" t="s">
        <v>417</v>
      </c>
      <c r="B27" s="386">
        <v>1846.6</v>
      </c>
      <c r="C27" s="386">
        <v>1846.6</v>
      </c>
      <c r="D27" s="110">
        <f t="shared" si="0"/>
        <v>0</v>
      </c>
      <c r="E27" s="386" t="s">
        <v>537</v>
      </c>
      <c r="F27" s="386" t="s">
        <v>291</v>
      </c>
      <c r="G27" s="384" t="s">
        <v>323</v>
      </c>
      <c r="H27" s="386" t="s">
        <v>291</v>
      </c>
      <c r="I27" s="386" t="s">
        <v>291</v>
      </c>
      <c r="J27" s="110" t="s">
        <v>323</v>
      </c>
    </row>
    <row r="28" spans="1:10" s="244" customFormat="1" ht="12.95" customHeight="1">
      <c r="A28" s="400" t="s">
        <v>433</v>
      </c>
      <c r="B28" s="386">
        <v>1830</v>
      </c>
      <c r="C28" s="386">
        <v>1830</v>
      </c>
      <c r="D28" s="110">
        <f t="shared" si="0"/>
        <v>0</v>
      </c>
      <c r="E28" s="386">
        <v>1620</v>
      </c>
      <c r="F28" s="386">
        <v>1620</v>
      </c>
      <c r="G28" s="384">
        <f t="shared" ref="G28:G29" si="2">((F28/E28)-      1)*100</f>
        <v>0</v>
      </c>
      <c r="H28" s="386" t="s">
        <v>291</v>
      </c>
      <c r="I28" s="386" t="s">
        <v>291</v>
      </c>
      <c r="J28" s="110" t="s">
        <v>323</v>
      </c>
    </row>
    <row r="29" spans="1:10" s="247" customFormat="1" ht="12.95" customHeight="1">
      <c r="A29" s="400" t="s">
        <v>419</v>
      </c>
      <c r="B29" s="386">
        <v>2020</v>
      </c>
      <c r="C29" s="386">
        <v>2020</v>
      </c>
      <c r="D29" s="110">
        <f t="shared" si="0"/>
        <v>0</v>
      </c>
      <c r="E29" s="386">
        <v>2100</v>
      </c>
      <c r="F29" s="386">
        <v>2080</v>
      </c>
      <c r="G29" s="384">
        <f t="shared" si="2"/>
        <v>-0.952380952380949</v>
      </c>
      <c r="H29" s="386" t="s">
        <v>291</v>
      </c>
      <c r="I29" s="386" t="s">
        <v>291</v>
      </c>
      <c r="J29" s="110" t="s">
        <v>323</v>
      </c>
    </row>
    <row r="30" spans="1:10" s="247" customFormat="1" ht="12.95" customHeight="1">
      <c r="A30" s="400" t="s">
        <v>420</v>
      </c>
      <c r="B30" s="386">
        <v>1775</v>
      </c>
      <c r="C30" s="386">
        <v>1735</v>
      </c>
      <c r="D30" s="110">
        <f t="shared" si="0"/>
        <v>-2.2535211267605604</v>
      </c>
      <c r="E30" s="386">
        <v>1600</v>
      </c>
      <c r="F30" s="386" t="s">
        <v>291</v>
      </c>
      <c r="G30" s="384" t="s">
        <v>323</v>
      </c>
      <c r="H30" s="386" t="s">
        <v>291</v>
      </c>
      <c r="I30" s="386" t="s">
        <v>291</v>
      </c>
      <c r="J30" s="110" t="s">
        <v>323</v>
      </c>
    </row>
    <row r="31" spans="1:10" s="247" customFormat="1" ht="12.95" customHeight="1">
      <c r="A31" s="400" t="s">
        <v>421</v>
      </c>
      <c r="B31" s="386">
        <v>2017.5</v>
      </c>
      <c r="C31" s="386">
        <v>1800</v>
      </c>
      <c r="D31" s="110">
        <f t="shared" si="0"/>
        <v>-10.780669144981413</v>
      </c>
      <c r="E31" s="386">
        <v>2000</v>
      </c>
      <c r="F31" s="386" t="s">
        <v>291</v>
      </c>
      <c r="G31" s="384" t="s">
        <v>323</v>
      </c>
      <c r="H31" s="386" t="s">
        <v>291</v>
      </c>
      <c r="I31" s="386" t="s">
        <v>291</v>
      </c>
      <c r="J31" s="110" t="s">
        <v>323</v>
      </c>
    </row>
    <row r="32" spans="1:10" s="247" customFormat="1" ht="12.95" customHeight="1">
      <c r="A32" s="397" t="s">
        <v>211</v>
      </c>
      <c r="B32" s="283">
        <f>AVERAGE(B33:B37)</f>
        <v>1918.3333333333333</v>
      </c>
      <c r="C32" s="283">
        <f>AVERAGE(C33:C37)</f>
        <v>1846</v>
      </c>
      <c r="D32" s="398">
        <f t="shared" si="0"/>
        <v>-3.7706342311033869</v>
      </c>
      <c r="E32" s="283">
        <f>AVERAGE(E33:E37)</f>
        <v>2215</v>
      </c>
      <c r="F32" s="283">
        <f>AVERAGE(F33:F37)</f>
        <v>1680</v>
      </c>
      <c r="G32" s="381">
        <f>((F32/E32)-      1)*100</f>
        <v>-24.153498871331823</v>
      </c>
      <c r="H32" s="283">
        <f>AVERAGE(H33:H37)</f>
        <v>855</v>
      </c>
      <c r="I32" s="283">
        <f>AVERAGE(I33:I37)</f>
        <v>1230</v>
      </c>
      <c r="J32" s="398">
        <f>((I32/H32)-      1)*100</f>
        <v>43.859649122807021</v>
      </c>
    </row>
    <row r="33" spans="1:10" s="247" customFormat="1" ht="12.95" customHeight="1">
      <c r="A33" s="400" t="s">
        <v>212</v>
      </c>
      <c r="B33" s="386">
        <v>1950</v>
      </c>
      <c r="C33" s="386">
        <v>1960</v>
      </c>
      <c r="D33" s="110">
        <f t="shared" si="0"/>
        <v>0.512820512820511</v>
      </c>
      <c r="E33" s="386" t="s">
        <v>291</v>
      </c>
      <c r="F33" s="386" t="s">
        <v>291</v>
      </c>
      <c r="G33" s="384" t="s">
        <v>323</v>
      </c>
      <c r="H33" s="386" t="s">
        <v>537</v>
      </c>
      <c r="I33" s="386" t="s">
        <v>291</v>
      </c>
      <c r="J33" s="110" t="s">
        <v>323</v>
      </c>
    </row>
    <row r="34" spans="1:10" s="247" customFormat="1" ht="12.95" customHeight="1">
      <c r="A34" s="400" t="s">
        <v>213</v>
      </c>
      <c r="B34" s="386">
        <v>1795</v>
      </c>
      <c r="C34" s="386">
        <v>1670</v>
      </c>
      <c r="D34" s="110">
        <f t="shared" si="0"/>
        <v>-6.9637883008356489</v>
      </c>
      <c r="E34" s="386" t="s">
        <v>291</v>
      </c>
      <c r="F34" s="386" t="s">
        <v>291</v>
      </c>
      <c r="G34" s="384" t="s">
        <v>323</v>
      </c>
      <c r="H34" s="386" t="s">
        <v>537</v>
      </c>
      <c r="I34" s="386" t="s">
        <v>291</v>
      </c>
      <c r="J34" s="110" t="s">
        <v>323</v>
      </c>
    </row>
    <row r="35" spans="1:10" s="247" customFormat="1" ht="12.95" customHeight="1">
      <c r="A35" s="400" t="s">
        <v>313</v>
      </c>
      <c r="B35" s="386">
        <v>2200</v>
      </c>
      <c r="C35" s="386">
        <v>1920</v>
      </c>
      <c r="D35" s="110">
        <f t="shared" si="0"/>
        <v>-12.727272727272732</v>
      </c>
      <c r="E35" s="386">
        <v>2040</v>
      </c>
      <c r="F35" s="386">
        <v>1960</v>
      </c>
      <c r="G35" s="384">
        <f>((F35/E35)-      1)*100</f>
        <v>-3.9215686274509776</v>
      </c>
      <c r="H35" s="386" t="s">
        <v>537</v>
      </c>
      <c r="I35" s="386">
        <v>1700</v>
      </c>
      <c r="J35" s="110" t="s">
        <v>323</v>
      </c>
    </row>
    <row r="36" spans="1:10" s="244" customFormat="1" ht="12.95" customHeight="1">
      <c r="A36" s="400" t="s">
        <v>190</v>
      </c>
      <c r="B36" s="386">
        <v>1833.333333333333</v>
      </c>
      <c r="C36" s="386">
        <v>1820</v>
      </c>
      <c r="D36" s="110">
        <f t="shared" si="0"/>
        <v>-0.72727272727270975</v>
      </c>
      <c r="E36" s="386" t="s">
        <v>291</v>
      </c>
      <c r="F36" s="386">
        <v>1400</v>
      </c>
      <c r="G36" s="384" t="s">
        <v>323</v>
      </c>
      <c r="H36" s="386">
        <v>710</v>
      </c>
      <c r="I36" s="386">
        <v>760</v>
      </c>
      <c r="J36" s="110">
        <f>((I36/H36)-      1)*100</f>
        <v>7.0422535211267512</v>
      </c>
    </row>
    <row r="37" spans="1:10" s="248" customFormat="1" ht="12.95" customHeight="1">
      <c r="A37" s="400" t="s">
        <v>214</v>
      </c>
      <c r="B37" s="386">
        <v>1813.3333333333335</v>
      </c>
      <c r="C37" s="386">
        <v>1860</v>
      </c>
      <c r="D37" s="110">
        <f t="shared" si="0"/>
        <v>2.5735294117646967</v>
      </c>
      <c r="E37" s="386">
        <v>2390</v>
      </c>
      <c r="F37" s="386" t="s">
        <v>291</v>
      </c>
      <c r="G37" s="384" t="s">
        <v>323</v>
      </c>
      <c r="H37" s="77">
        <v>1000</v>
      </c>
      <c r="I37" s="77" t="s">
        <v>291</v>
      </c>
      <c r="J37" s="110" t="s">
        <v>323</v>
      </c>
    </row>
    <row r="38" spans="1:10" s="247" customFormat="1" ht="12.95" customHeight="1">
      <c r="A38" s="397" t="s">
        <v>206</v>
      </c>
      <c r="B38" s="283">
        <f>AVERAGE(B39:B42)</f>
        <v>1919.15</v>
      </c>
      <c r="C38" s="283">
        <f>AVERAGE(C39:C42)</f>
        <v>1912.5</v>
      </c>
      <c r="D38" s="398">
        <f t="shared" si="0"/>
        <v>-0.34650756845479025</v>
      </c>
      <c r="E38" s="283">
        <f>AVERAGE(E39:E42)</f>
        <v>1960</v>
      </c>
      <c r="F38" s="283">
        <f>AVERAGE(F39:F42)</f>
        <v>2000</v>
      </c>
      <c r="G38" s="381">
        <f t="shared" ref="G38" si="3">((F38/E38)-      1)*100</f>
        <v>2.0408163265306145</v>
      </c>
      <c r="H38" s="283" t="s">
        <v>223</v>
      </c>
      <c r="I38" s="283" t="s">
        <v>396</v>
      </c>
      <c r="J38" s="398" t="s">
        <v>323</v>
      </c>
    </row>
    <row r="39" spans="1:10" s="247" customFormat="1" ht="12.95" customHeight="1">
      <c r="A39" s="400" t="s">
        <v>207</v>
      </c>
      <c r="B39" s="386">
        <v>2000</v>
      </c>
      <c r="C39" s="386">
        <v>2000</v>
      </c>
      <c r="D39" s="110">
        <f t="shared" si="0"/>
        <v>0</v>
      </c>
      <c r="E39" s="386" t="s">
        <v>537</v>
      </c>
      <c r="F39" s="386" t="s">
        <v>291</v>
      </c>
      <c r="G39" s="384" t="s">
        <v>323</v>
      </c>
      <c r="H39" s="386" t="s">
        <v>291</v>
      </c>
      <c r="I39" s="386" t="s">
        <v>291</v>
      </c>
      <c r="J39" s="110" t="s">
        <v>323</v>
      </c>
    </row>
    <row r="40" spans="1:10" s="247" customFormat="1" ht="12.95" customHeight="1">
      <c r="A40" s="400" t="s">
        <v>208</v>
      </c>
      <c r="B40" s="386">
        <v>1850</v>
      </c>
      <c r="C40" s="386">
        <v>1850</v>
      </c>
      <c r="D40" s="110">
        <f t="shared" si="0"/>
        <v>0</v>
      </c>
      <c r="E40" s="386" t="s">
        <v>537</v>
      </c>
      <c r="F40" s="386" t="s">
        <v>291</v>
      </c>
      <c r="G40" s="384" t="s">
        <v>323</v>
      </c>
      <c r="H40" s="386" t="s">
        <v>291</v>
      </c>
      <c r="I40" s="386" t="s">
        <v>291</v>
      </c>
      <c r="J40" s="110" t="s">
        <v>323</v>
      </c>
    </row>
    <row r="41" spans="1:10" s="247" customFormat="1" ht="12.95" customHeight="1">
      <c r="A41" s="400" t="s">
        <v>130</v>
      </c>
      <c r="B41" s="386">
        <v>1826.6</v>
      </c>
      <c r="C41" s="386">
        <v>1800</v>
      </c>
      <c r="D41" s="110">
        <f t="shared" si="0"/>
        <v>-1.4562575276469869</v>
      </c>
      <c r="E41" s="386">
        <v>1960</v>
      </c>
      <c r="F41" s="386" t="s">
        <v>291</v>
      </c>
      <c r="G41" s="384" t="s">
        <v>323</v>
      </c>
      <c r="H41" s="386" t="s">
        <v>291</v>
      </c>
      <c r="I41" s="386" t="s">
        <v>291</v>
      </c>
      <c r="J41" s="110" t="s">
        <v>323</v>
      </c>
    </row>
    <row r="42" spans="1:10" s="247" customFormat="1" ht="12.95" customHeight="1">
      <c r="A42" s="400" t="s">
        <v>209</v>
      </c>
      <c r="B42" s="387">
        <v>2000</v>
      </c>
      <c r="C42" s="387">
        <v>2000</v>
      </c>
      <c r="D42" s="110">
        <f t="shared" si="0"/>
        <v>0</v>
      </c>
      <c r="E42" s="387">
        <v>1960</v>
      </c>
      <c r="F42" s="387">
        <v>2000</v>
      </c>
      <c r="G42" s="384">
        <v>0</v>
      </c>
      <c r="H42" s="387" t="s">
        <v>291</v>
      </c>
      <c r="I42" s="387" t="s">
        <v>291</v>
      </c>
      <c r="J42" s="110" t="s">
        <v>323</v>
      </c>
    </row>
    <row r="43" spans="1:10" s="247" customFormat="1" ht="12.95" customHeight="1">
      <c r="A43" s="380" t="s">
        <v>210</v>
      </c>
      <c r="B43" s="388">
        <f>AVERAGE(B44:B47)</f>
        <v>1780</v>
      </c>
      <c r="C43" s="388">
        <f>AVERAGE(C44:C47)</f>
        <v>1880</v>
      </c>
      <c r="D43" s="381">
        <f t="shared" ref="D43:D45" si="4">((C43/B43) -      1)*100</f>
        <v>5.6179775280898792</v>
      </c>
      <c r="E43" s="388">
        <f>AVERAGE(E44:E47)</f>
        <v>1980</v>
      </c>
      <c r="F43" s="388">
        <f>AVERAGE(F44:F47)</f>
        <v>1973.4</v>
      </c>
      <c r="G43" s="381">
        <f t="shared" ref="G43:G45" si="5">((F43 -      E43)/E43)*100</f>
        <v>-0.33333333333332876</v>
      </c>
      <c r="H43" s="398" t="s">
        <v>539</v>
      </c>
      <c r="I43" s="398" t="s">
        <v>539</v>
      </c>
      <c r="J43" s="398" t="s">
        <v>323</v>
      </c>
    </row>
    <row r="44" spans="1:10" s="247" customFormat="1" ht="12.95" customHeight="1">
      <c r="A44" s="382" t="s">
        <v>534</v>
      </c>
      <c r="B44" s="387">
        <v>1840</v>
      </c>
      <c r="C44" s="387">
        <v>1960</v>
      </c>
      <c r="D44" s="384">
        <f t="shared" si="4"/>
        <v>6.5217391304347894</v>
      </c>
      <c r="E44" s="387" t="s">
        <v>291</v>
      </c>
      <c r="F44" s="387" t="s">
        <v>291</v>
      </c>
      <c r="G44" s="384" t="s">
        <v>323</v>
      </c>
      <c r="H44" s="387" t="s">
        <v>291</v>
      </c>
      <c r="I44" s="387" t="s">
        <v>291</v>
      </c>
      <c r="J44" s="110" t="s">
        <v>323</v>
      </c>
    </row>
    <row r="45" spans="1:10" s="247" customFormat="1" ht="12.95" customHeight="1">
      <c r="A45" s="389" t="s">
        <v>131</v>
      </c>
      <c r="B45" s="387">
        <v>1720</v>
      </c>
      <c r="C45" s="390">
        <v>1800</v>
      </c>
      <c r="D45" s="384">
        <f t="shared" si="4"/>
        <v>4.6511627906976827</v>
      </c>
      <c r="E45" s="390">
        <v>1980</v>
      </c>
      <c r="F45" s="387">
        <v>1973.4</v>
      </c>
      <c r="G45" s="384">
        <f t="shared" si="5"/>
        <v>-0.33333333333332876</v>
      </c>
      <c r="H45" s="387" t="s">
        <v>291</v>
      </c>
      <c r="I45" s="387" t="s">
        <v>291</v>
      </c>
      <c r="J45" s="110" t="s">
        <v>323</v>
      </c>
    </row>
    <row r="46" spans="1:10" s="247" customFormat="1" ht="9.9499999999999993" customHeight="1">
      <c r="A46" s="401" t="s">
        <v>145</v>
      </c>
      <c r="B46" s="402"/>
      <c r="C46" s="403"/>
      <c r="D46" s="404"/>
      <c r="E46" s="405"/>
      <c r="F46" s="402"/>
      <c r="G46" s="404"/>
      <c r="H46" s="402"/>
      <c r="I46" s="402"/>
      <c r="J46" s="404"/>
    </row>
    <row r="47" spans="1:10" s="246" customFormat="1" ht="9.9499999999999993" customHeight="1">
      <c r="A47" s="401" t="s">
        <v>66</v>
      </c>
      <c r="B47" s="24"/>
      <c r="C47" s="24"/>
      <c r="D47" s="24"/>
      <c r="E47" s="405"/>
      <c r="F47" s="405"/>
      <c r="G47" s="24"/>
      <c r="H47" s="405"/>
      <c r="I47" s="405"/>
      <c r="J47" s="406"/>
    </row>
    <row r="48" spans="1:10" s="247" customFormat="1" ht="12.95" customHeight="1"/>
    <row r="49" s="247" customFormat="1" ht="12.95" customHeight="1"/>
    <row r="50" s="247" customFormat="1" ht="12.95" customHeight="1"/>
    <row r="51" s="247" customFormat="1" ht="12.95" customHeight="1"/>
    <row r="52" s="247" customFormat="1" ht="12.95" customHeight="1"/>
    <row r="53" s="247" customFormat="1" ht="4.5" customHeight="1"/>
    <row r="54" s="247" customFormat="1" ht="12.95" customHeight="1"/>
    <row r="55" s="247" customFormat="1" ht="12.95" customHeight="1"/>
    <row r="56" s="247" customFormat="1" ht="12.95" customHeight="1"/>
    <row r="57" s="247" customFormat="1" ht="12.95" customHeight="1"/>
    <row r="58" s="247" customFormat="1" ht="12.95" customHeight="1"/>
    <row r="59" ht="12.95" customHeight="1"/>
    <row r="60" s="247" customFormat="1" ht="12.95" customHeight="1"/>
    <row r="61" s="247" customFormat="1" ht="12.95" customHeight="1"/>
    <row r="62" s="247" customFormat="1" ht="12.95" customHeight="1"/>
    <row r="63" s="244" customFormat="1" ht="12.95" customHeight="1"/>
    <row r="64" s="247" customFormat="1" ht="12.95" customHeight="1"/>
    <row r="65" s="247" customFormat="1" ht="12.95" customHeight="1"/>
    <row r="66" s="247" customFormat="1" ht="12.95" customHeight="1"/>
    <row r="67" s="247" customFormat="1" ht="12.95" customHeight="1"/>
    <row r="68" s="248" customFormat="1" ht="12.95" customHeight="1"/>
    <row r="69" s="247" customFormat="1" ht="12.95" customHeight="1"/>
    <row r="70" s="247" customFormat="1" ht="12.95" customHeight="1"/>
    <row r="71" s="247" customFormat="1" ht="12.95" customHeight="1"/>
    <row r="72" s="247" customFormat="1" ht="12.95" customHeight="1"/>
    <row r="73" s="244" customFormat="1" ht="12.95" customHeight="1"/>
    <row r="74" s="247" customFormat="1" ht="12.95" customHeight="1"/>
    <row r="75" s="247" customFormat="1" ht="12.95" customHeight="1"/>
    <row r="76" s="248" customFormat="1" ht="12.95" customHeight="1"/>
    <row r="77" s="247" customFormat="1" ht="10.5" customHeight="1"/>
    <row r="78" s="247" customFormat="1" ht="10.5" customHeight="1"/>
    <row r="79" s="244" customFormat="1" ht="10.5" customHeight="1"/>
    <row r="80" s="247" customFormat="1" ht="10.5" customHeight="1"/>
    <row r="81" s="247" customFormat="1" ht="10.5" customHeight="1"/>
    <row r="82" s="248" customFormat="1" ht="10.5" customHeight="1"/>
    <row r="83" s="247" customFormat="1" ht="10.5" customHeight="1"/>
    <row r="84" s="247" customFormat="1" ht="10.5" customHeight="1"/>
    <row r="85" s="247" customFormat="1" ht="10.5" customHeight="1"/>
    <row r="86" s="247" customFormat="1" ht="10.5" customHeight="1"/>
    <row r="87" s="247" customFormat="1" ht="10.5" customHeight="1"/>
    <row r="88" s="244" customFormat="1" ht="10.5" customHeight="1"/>
    <row r="89" s="247" customFormat="1" ht="10.5" customHeight="1"/>
    <row r="90" s="248" customFormat="1" ht="10.5" customHeight="1"/>
    <row r="91" s="247" customFormat="1" ht="10.5" customHeight="1"/>
    <row r="92" s="247" customFormat="1" ht="10.5" customHeight="1"/>
    <row r="93" s="244" customFormat="1" ht="10.5" customHeight="1"/>
    <row r="94" s="247" customFormat="1" ht="10.5" customHeight="1"/>
    <row r="95" s="247" customFormat="1" ht="10.5" customHeight="1"/>
    <row r="96" s="247" customFormat="1" ht="10.5" customHeight="1"/>
    <row r="97" s="247" customFormat="1" ht="10.5" customHeight="1"/>
    <row r="98" s="247" customFormat="1" ht="10.5" customHeight="1"/>
    <row r="99" s="247" customFormat="1" ht="10.5" customHeight="1"/>
    <row r="100" s="247" customFormat="1" ht="10.5" customHeight="1"/>
    <row r="101" s="244" customFormat="1" ht="10.5" customHeight="1"/>
    <row r="102" s="248" customFormat="1" ht="10.5" customHeight="1"/>
    <row r="103" s="247" customFormat="1" ht="10.5" customHeight="1"/>
    <row r="104" s="247" customFormat="1" ht="10.5" customHeight="1"/>
    <row r="105" s="247" customFormat="1" ht="10.5" customHeight="1"/>
    <row r="106" s="247" customFormat="1" ht="10.5" customHeight="1"/>
    <row r="107" s="247" customFormat="1" ht="10.5" customHeight="1"/>
    <row r="108" s="247" customFormat="1" ht="10.5" customHeight="1"/>
    <row r="109" s="247" customFormat="1" ht="10.5" customHeight="1"/>
    <row r="110" s="247" customFormat="1" ht="10.5" customHeight="1"/>
    <row r="111" s="247" customFormat="1" ht="10.5" customHeight="1"/>
    <row r="112" s="247" customFormat="1" ht="10.5" customHeight="1"/>
    <row r="113" s="247" customFormat="1" ht="10.5" customHeight="1"/>
    <row r="114" s="248" customFormat="1" ht="10.5" customHeight="1"/>
    <row r="115" s="247" customFormat="1" ht="10.5" customHeight="1"/>
    <row r="116" s="247" customFormat="1" ht="10.5" customHeight="1"/>
    <row r="117" s="247" customFormat="1" ht="10.5" customHeight="1"/>
    <row r="118" s="248" customFormat="1" ht="10.5" customHeight="1"/>
    <row r="119" s="247" customFormat="1" ht="10.5" customHeight="1"/>
    <row r="120" s="247" customFormat="1" ht="10.5" customHeight="1"/>
    <row r="121" s="248" customFormat="1" ht="10.5" customHeight="1"/>
    <row r="122" s="247" customFormat="1" ht="10.5" customHeight="1"/>
    <row r="123" s="247" customFormat="1" ht="10.5" customHeight="1"/>
    <row r="124" s="248" customFormat="1" ht="10.5" customHeight="1"/>
    <row r="125" ht="10.5" customHeight="1"/>
    <row r="126" s="244" customFormat="1" ht="10.5" customHeight="1"/>
    <row r="127" s="247" customFormat="1" ht="10.5" customHeight="1"/>
    <row r="128" s="247" customFormat="1" ht="11.1" customHeight="1"/>
    <row r="129" s="247" customFormat="1" ht="11.1" customHeight="1"/>
    <row r="130" s="247" customFormat="1" ht="11.1" customHeight="1"/>
    <row r="131" s="247" customFormat="1" ht="11.1" customHeight="1"/>
    <row r="132" ht="12.95" customHeight="1"/>
    <row r="133" ht="12.95" customHeight="1"/>
    <row r="134" ht="12.95" customHeight="1"/>
    <row r="135" s="248" customFormat="1" ht="11.1" customHeight="1"/>
    <row r="136" s="248" customFormat="1" ht="11.1" customHeight="1"/>
    <row r="137" s="247" customFormat="1" ht="11.1" customHeight="1"/>
    <row r="138" s="244" customFormat="1" ht="11.1" customHeight="1"/>
    <row r="139" s="244" customFormat="1" ht="11.1" customHeight="1"/>
    <row r="140" s="248" customFormat="1" ht="11.1" customHeight="1"/>
    <row r="141" s="247" customFormat="1" ht="11.1" customHeight="1"/>
    <row r="142" s="247" customFormat="1" ht="11.1" customHeight="1"/>
    <row r="143" s="247" customFormat="1" ht="11.1" customHeight="1"/>
    <row r="144" s="244" customFormat="1" ht="11.1" customHeight="1"/>
    <row r="145" s="247" customFormat="1" ht="11.1" customHeight="1"/>
    <row r="146" s="246" customFormat="1" ht="11.1" customHeight="1"/>
    <row r="147" s="246" customFormat="1" ht="11.1" customHeight="1"/>
    <row r="148" s="247" customFormat="1" ht="11.1" customHeight="1"/>
    <row r="149" s="247" customFormat="1" ht="11.1" customHeight="1"/>
    <row r="150" s="247" customFormat="1" ht="11.1" customHeight="1"/>
    <row r="151" s="244" customFormat="1" ht="11.1" customHeight="1"/>
    <row r="152" s="244" customFormat="1" ht="11.1" customHeight="1"/>
    <row r="153" s="247" customFormat="1" ht="11.1" customHeight="1"/>
    <row r="154" s="247" customFormat="1" ht="11.1" customHeight="1"/>
    <row r="155" s="248" customFormat="1" ht="11.1" customHeight="1"/>
    <row r="156" s="247" customFormat="1" ht="11.1" customHeight="1"/>
    <row r="157" s="247" customFormat="1" ht="11.1" customHeight="1"/>
    <row r="158" s="247" customFormat="1" ht="11.1" customHeight="1"/>
    <row r="159" s="244" customFormat="1" ht="11.1" customHeight="1"/>
    <row r="160" s="248" customFormat="1" ht="11.1" customHeight="1"/>
    <row r="161" s="247" customFormat="1" ht="11.1" customHeight="1"/>
    <row r="162" s="247" customFormat="1" ht="11.1" customHeight="1"/>
    <row r="163" s="248" customFormat="1" ht="11.1" customHeight="1"/>
    <row r="164" s="247" customFormat="1"/>
    <row r="165" s="247" customFormat="1"/>
    <row r="166" s="247" customFormat="1"/>
  </sheetData>
  <mergeCells count="4">
    <mergeCell ref="A5:A6"/>
    <mergeCell ref="B5:D5"/>
    <mergeCell ref="E5:G5"/>
    <mergeCell ref="H5:J5"/>
  </mergeCells>
  <phoneticPr fontId="19" type="noConversion"/>
  <printOptions horizontalCentered="1"/>
  <pageMargins left="0" right="0" top="0" bottom="0" header="0" footer="0"/>
  <pageSetup paperSize="9" orientation="portrait" r:id="rId1"/>
  <rowBreaks count="1" manualBreakCount="1">
    <brk id="49" max="16383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J453"/>
  <sheetViews>
    <sheetView showGridLines="0" zoomScale="120" zoomScaleNormal="120" zoomScalePageLayoutView="150" workbookViewId="0">
      <selection activeCell="A3" sqref="A3"/>
    </sheetView>
  </sheetViews>
  <sheetFormatPr baseColWidth="10" defaultColWidth="10.85546875" defaultRowHeight="12.75"/>
  <cols>
    <col min="1" max="1" width="15.7109375" style="245" customWidth="1"/>
    <col min="2" max="3" width="7.7109375" style="245" customWidth="1"/>
    <col min="4" max="4" width="6.7109375" style="245" customWidth="1"/>
    <col min="5" max="6" width="7.7109375" style="245" customWidth="1"/>
    <col min="7" max="7" width="6.7109375" style="245" customWidth="1"/>
    <col min="8" max="9" width="7.7109375" style="245" customWidth="1"/>
    <col min="10" max="10" width="6.7109375" style="245" customWidth="1"/>
    <col min="11" max="16384" width="10.85546875" style="245"/>
  </cols>
  <sheetData>
    <row r="1" spans="1:10" ht="15.95" customHeight="1">
      <c r="A1" s="34" t="s">
        <v>541</v>
      </c>
      <c r="B1" s="55"/>
      <c r="C1" s="55"/>
      <c r="D1" s="24"/>
      <c r="E1" s="24"/>
      <c r="F1" s="24"/>
      <c r="G1" s="24"/>
      <c r="H1" s="24"/>
      <c r="I1" s="24"/>
      <c r="J1" s="24"/>
    </row>
    <row r="2" spans="1:10" ht="12" customHeight="1">
      <c r="A2" s="4" t="s">
        <v>436</v>
      </c>
      <c r="B2" s="55"/>
      <c r="C2" s="55"/>
      <c r="D2" s="24"/>
      <c r="E2" s="24"/>
      <c r="F2" s="24"/>
      <c r="G2" s="24"/>
      <c r="H2" s="24"/>
      <c r="I2" s="24"/>
      <c r="J2" s="24"/>
    </row>
    <row r="3" spans="1:10" ht="12" customHeight="1">
      <c r="A3" s="4" t="s">
        <v>393</v>
      </c>
      <c r="B3" s="55"/>
      <c r="C3" s="55"/>
      <c r="D3" s="24"/>
      <c r="E3" s="24"/>
      <c r="F3" s="24"/>
      <c r="G3" s="24"/>
      <c r="H3" s="24"/>
      <c r="I3" s="24"/>
      <c r="J3" s="24"/>
    </row>
    <row r="4" spans="1:10" ht="2.1" customHeight="1">
      <c r="A4" s="24"/>
      <c r="B4" s="24"/>
      <c r="C4" s="24"/>
      <c r="D4" s="24"/>
      <c r="E4" s="24"/>
      <c r="F4" s="24"/>
      <c r="G4" s="24"/>
      <c r="H4" s="24"/>
      <c r="I4" s="24"/>
      <c r="J4" s="24"/>
    </row>
    <row r="5" spans="1:10" ht="12.95" customHeight="1">
      <c r="A5" s="618" t="s">
        <v>276</v>
      </c>
      <c r="B5" s="620" t="s">
        <v>383</v>
      </c>
      <c r="C5" s="621"/>
      <c r="D5" s="622"/>
      <c r="E5" s="620" t="s">
        <v>384</v>
      </c>
      <c r="F5" s="621"/>
      <c r="G5" s="622"/>
      <c r="H5" s="620" t="s">
        <v>385</v>
      </c>
      <c r="I5" s="621"/>
      <c r="J5" s="622"/>
    </row>
    <row r="6" spans="1:10" ht="12.95" customHeight="1">
      <c r="A6" s="619"/>
      <c r="B6" s="17">
        <v>2019</v>
      </c>
      <c r="C6" s="17">
        <v>2020</v>
      </c>
      <c r="D6" s="17" t="s">
        <v>105</v>
      </c>
      <c r="E6" s="17">
        <v>2019</v>
      </c>
      <c r="F6" s="17">
        <v>2020</v>
      </c>
      <c r="G6" s="17" t="s">
        <v>105</v>
      </c>
      <c r="H6" s="17">
        <v>2019</v>
      </c>
      <c r="I6" s="17">
        <v>2020</v>
      </c>
      <c r="J6" s="17" t="s">
        <v>105</v>
      </c>
    </row>
    <row r="7" spans="1:10" ht="2.1" customHeight="1">
      <c r="A7" s="303"/>
      <c r="B7" s="304"/>
      <c r="C7" s="305"/>
      <c r="D7" s="305"/>
      <c r="E7" s="305"/>
      <c r="F7" s="305"/>
      <c r="G7" s="305"/>
      <c r="H7" s="305"/>
      <c r="I7" s="305"/>
      <c r="J7" s="305"/>
    </row>
    <row r="8" spans="1:10" s="244" customFormat="1" ht="12" customHeight="1">
      <c r="A8" s="87" t="s">
        <v>251</v>
      </c>
      <c r="B8" s="78">
        <f>AVERAGE(B9:B14)</f>
        <v>1497.5</v>
      </c>
      <c r="C8" s="78">
        <f>AVERAGE(C9:C15)</f>
        <v>1476.8333333333333</v>
      </c>
      <c r="D8" s="398">
        <f t="shared" ref="D8:D10" si="0">((C8/B8)-      1)*100</f>
        <v>-1.3800779076238223</v>
      </c>
      <c r="E8" s="78">
        <f>AVERAGE(E9:E14)</f>
        <v>2538.333333333333</v>
      </c>
      <c r="F8" s="78">
        <f>AVERAGE(F9:F15)</f>
        <v>2401.8000000000002</v>
      </c>
      <c r="G8" s="381">
        <f>((F8/E8)-      1)*100</f>
        <v>-5.3788575180564457</v>
      </c>
      <c r="H8" s="78">
        <f>AVERAGE(H9:H14)</f>
        <v>1856.6666666666667</v>
      </c>
      <c r="I8" s="78">
        <f>AVERAGE(I9:I14)</f>
        <v>1784.4444444444446</v>
      </c>
      <c r="J8" s="398">
        <f>((I8/H8)-      1)*100</f>
        <v>-3.8898862956313507</v>
      </c>
    </row>
    <row r="9" spans="1:10" s="247" customFormat="1" ht="12" customHeight="1">
      <c r="A9" s="192" t="s">
        <v>57</v>
      </c>
      <c r="B9" s="196">
        <v>1320</v>
      </c>
      <c r="C9" s="196">
        <v>1387</v>
      </c>
      <c r="D9" s="110">
        <f t="shared" si="0"/>
        <v>5.0757575757575779</v>
      </c>
      <c r="E9" s="196">
        <v>2246.6666666666665</v>
      </c>
      <c r="F9" s="196">
        <v>2247</v>
      </c>
      <c r="G9" s="384">
        <f>((F9/E9)-      1)*100</f>
        <v>1.4836795252226587E-2</v>
      </c>
      <c r="H9" s="196" t="s">
        <v>326</v>
      </c>
      <c r="I9" s="196">
        <v>1640</v>
      </c>
      <c r="J9" s="110" t="s">
        <v>323</v>
      </c>
    </row>
    <row r="10" spans="1:10" s="247" customFormat="1" ht="12" customHeight="1">
      <c r="A10" s="192" t="s">
        <v>252</v>
      </c>
      <c r="B10" s="191">
        <v>1700</v>
      </c>
      <c r="C10" s="191">
        <v>1700</v>
      </c>
      <c r="D10" s="110">
        <f t="shared" si="0"/>
        <v>0</v>
      </c>
      <c r="E10" s="191">
        <v>3035</v>
      </c>
      <c r="F10" s="191">
        <v>3035</v>
      </c>
      <c r="G10" s="384">
        <f>((F10/E10)-      1)*100</f>
        <v>0</v>
      </c>
      <c r="H10" s="191">
        <v>2100</v>
      </c>
      <c r="I10" s="191">
        <v>2100</v>
      </c>
      <c r="J10" s="110">
        <f>((I10/H10)-      1)*100</f>
        <v>0</v>
      </c>
    </row>
    <row r="11" spans="1:10" s="247" customFormat="1" ht="12" customHeight="1">
      <c r="A11" s="192" t="s">
        <v>253</v>
      </c>
      <c r="B11" s="196" t="s">
        <v>326</v>
      </c>
      <c r="C11" s="196" t="s">
        <v>326</v>
      </c>
      <c r="D11" s="110" t="s">
        <v>323</v>
      </c>
      <c r="E11" s="196">
        <v>2480</v>
      </c>
      <c r="F11" s="196">
        <v>2317</v>
      </c>
      <c r="G11" s="384">
        <f>((F11/E11)-      1)*100</f>
        <v>-6.5725806451612856</v>
      </c>
      <c r="H11" s="196" t="s">
        <v>326</v>
      </c>
      <c r="I11" s="196" t="s">
        <v>326</v>
      </c>
      <c r="J11" s="110" t="s">
        <v>323</v>
      </c>
    </row>
    <row r="12" spans="1:10" s="247" customFormat="1" ht="12" customHeight="1">
      <c r="A12" s="192" t="s">
        <v>254</v>
      </c>
      <c r="B12" s="191">
        <v>1215</v>
      </c>
      <c r="C12" s="191">
        <v>1215</v>
      </c>
      <c r="D12" s="110">
        <f t="shared" ref="D12:D37" si="1">((C12/B12)-      1)*100</f>
        <v>0</v>
      </c>
      <c r="E12" s="191">
        <v>2210</v>
      </c>
      <c r="F12" s="191">
        <v>2210</v>
      </c>
      <c r="G12" s="384">
        <f>((F12/E12)-      1)*100</f>
        <v>0</v>
      </c>
      <c r="H12" s="191">
        <v>1613.3333333333335</v>
      </c>
      <c r="I12" s="191">
        <v>1613.3333333333335</v>
      </c>
      <c r="J12" s="110">
        <f>((I12/H12)-      1)*100</f>
        <v>0</v>
      </c>
    </row>
    <row r="13" spans="1:10" s="247" customFormat="1" ht="12" customHeight="1">
      <c r="A13" s="192" t="s">
        <v>255</v>
      </c>
      <c r="B13" s="196">
        <v>1492.5</v>
      </c>
      <c r="C13" s="196">
        <v>1499</v>
      </c>
      <c r="D13" s="110">
        <f t="shared" si="1"/>
        <v>0.43551088777218361</v>
      </c>
      <c r="E13" s="196">
        <v>2720</v>
      </c>
      <c r="F13" s="191" t="s">
        <v>326</v>
      </c>
      <c r="G13" s="384" t="s">
        <v>323</v>
      </c>
      <c r="H13" s="196" t="s">
        <v>326</v>
      </c>
      <c r="I13" s="196" t="s">
        <v>326</v>
      </c>
      <c r="J13" s="110" t="s">
        <v>323</v>
      </c>
    </row>
    <row r="14" spans="1:10" s="247" customFormat="1" ht="12" customHeight="1">
      <c r="A14" s="192" t="s">
        <v>256</v>
      </c>
      <c r="B14" s="191">
        <v>1760</v>
      </c>
      <c r="C14" s="191">
        <v>1760</v>
      </c>
      <c r="D14" s="110">
        <f t="shared" si="1"/>
        <v>0</v>
      </c>
      <c r="E14" s="191" t="s">
        <v>326</v>
      </c>
      <c r="F14" s="191" t="s">
        <v>326</v>
      </c>
      <c r="G14" s="384" t="s">
        <v>323</v>
      </c>
      <c r="H14" s="191" t="s">
        <v>326</v>
      </c>
      <c r="I14" s="191" t="s">
        <v>326</v>
      </c>
      <c r="J14" s="110" t="s">
        <v>323</v>
      </c>
    </row>
    <row r="15" spans="1:10" s="248" customFormat="1" ht="12" customHeight="1">
      <c r="A15" s="192" t="s">
        <v>257</v>
      </c>
      <c r="B15" s="191">
        <v>1160</v>
      </c>
      <c r="C15" s="191">
        <v>1300</v>
      </c>
      <c r="D15" s="110" t="s">
        <v>323</v>
      </c>
      <c r="E15" s="191">
        <v>2140</v>
      </c>
      <c r="F15" s="191">
        <v>2200</v>
      </c>
      <c r="G15" s="384" t="s">
        <v>323</v>
      </c>
      <c r="H15" s="191" t="s">
        <v>326</v>
      </c>
      <c r="I15" s="191" t="s">
        <v>326</v>
      </c>
      <c r="J15" s="110" t="s">
        <v>323</v>
      </c>
    </row>
    <row r="16" spans="1:10" s="247" customFormat="1" ht="12" customHeight="1">
      <c r="A16" s="87" t="s">
        <v>258</v>
      </c>
      <c r="B16" s="78">
        <f>AVERAGE(B17:B21)</f>
        <v>1824.1599999999999</v>
      </c>
      <c r="C16" s="78">
        <f>AVERAGE(C17:C22)</f>
        <v>1866.8333333333333</v>
      </c>
      <c r="D16" s="398">
        <f t="shared" si="1"/>
        <v>2.33934157822413</v>
      </c>
      <c r="E16" s="78">
        <f>AVERAGE(E17:E21)</f>
        <v>2362.7999999999997</v>
      </c>
      <c r="F16" s="78">
        <f>AVERAGE(F17:F21)</f>
        <v>2148.25</v>
      </c>
      <c r="G16" s="381">
        <f>((F16/E16)-      1)*100</f>
        <v>-9.0803284239038273</v>
      </c>
      <c r="H16" s="78">
        <f>AVERAGE(H17:H21)</f>
        <v>2023.3</v>
      </c>
      <c r="I16" s="78">
        <f>AVERAGE(I17:I21)</f>
        <v>1816.5</v>
      </c>
      <c r="J16" s="398">
        <f>((I16/H16)-      1)*100</f>
        <v>-10.220926209657488</v>
      </c>
    </row>
    <row r="17" spans="1:10" s="247" customFormat="1" ht="12" customHeight="1">
      <c r="A17" s="192" t="s">
        <v>259</v>
      </c>
      <c r="B17" s="191">
        <v>1413.4</v>
      </c>
      <c r="C17" s="191">
        <v>1440</v>
      </c>
      <c r="D17" s="110">
        <f t="shared" si="1"/>
        <v>1.8819866987406231</v>
      </c>
      <c r="E17" s="191">
        <v>2293.4</v>
      </c>
      <c r="F17" s="191">
        <v>2420</v>
      </c>
      <c r="G17" s="384">
        <f>((F17/E17)-      1)*100</f>
        <v>5.5201883666172513</v>
      </c>
      <c r="H17" s="191">
        <v>1646.6</v>
      </c>
      <c r="I17" s="191">
        <v>1833</v>
      </c>
      <c r="J17" s="110">
        <f>((I17/H17)-      1)*100</f>
        <v>11.320296368274029</v>
      </c>
    </row>
    <row r="18" spans="1:10" s="248" customFormat="1" ht="12" customHeight="1">
      <c r="A18" s="192" t="s">
        <v>260</v>
      </c>
      <c r="B18" s="191">
        <v>1506.6</v>
      </c>
      <c r="C18" s="191">
        <v>1447</v>
      </c>
      <c r="D18" s="110">
        <f t="shared" si="1"/>
        <v>-3.9559272534182899</v>
      </c>
      <c r="E18" s="191">
        <v>2300</v>
      </c>
      <c r="F18" s="191">
        <v>1700</v>
      </c>
      <c r="G18" s="384">
        <f>((F18/E18)-      1)*100</f>
        <v>-26.086956521739136</v>
      </c>
      <c r="H18" s="191" t="s">
        <v>326</v>
      </c>
      <c r="I18" s="191" t="s">
        <v>326</v>
      </c>
      <c r="J18" s="110" t="s">
        <v>323</v>
      </c>
    </row>
    <row r="19" spans="1:10" s="247" customFormat="1" ht="12" customHeight="1">
      <c r="A19" s="192" t="s">
        <v>262</v>
      </c>
      <c r="B19" s="191">
        <v>1980.7999999999997</v>
      </c>
      <c r="C19" s="191">
        <v>1924</v>
      </c>
      <c r="D19" s="110">
        <f t="shared" si="1"/>
        <v>-2.8675282714054839</v>
      </c>
      <c r="E19" s="191">
        <v>2495</v>
      </c>
      <c r="F19" s="191">
        <v>1553</v>
      </c>
      <c r="G19" s="384">
        <f>((F19/E19)-      1)*100</f>
        <v>-37.755511022044089</v>
      </c>
      <c r="H19" s="191">
        <v>2400</v>
      </c>
      <c r="I19" s="191">
        <v>1800</v>
      </c>
      <c r="J19" s="110">
        <f>((I19/H19)-      1)*100</f>
        <v>-25</v>
      </c>
    </row>
    <row r="20" spans="1:10" s="247" customFormat="1" ht="12" customHeight="1">
      <c r="A20" s="192" t="s">
        <v>264</v>
      </c>
      <c r="B20" s="319">
        <v>2400</v>
      </c>
      <c r="C20" s="319">
        <v>2690</v>
      </c>
      <c r="D20" s="110">
        <f t="shared" si="1"/>
        <v>12.083333333333336</v>
      </c>
      <c r="E20" s="319" t="s">
        <v>326</v>
      </c>
      <c r="F20" s="319">
        <v>2920</v>
      </c>
      <c r="G20" s="384" t="s">
        <v>323</v>
      </c>
      <c r="H20" s="319" t="s">
        <v>326</v>
      </c>
      <c r="I20" s="319" t="s">
        <v>326</v>
      </c>
      <c r="J20" s="110" t="s">
        <v>323</v>
      </c>
    </row>
    <row r="21" spans="1:10" s="247" customFormat="1" ht="12" customHeight="1">
      <c r="A21" s="192" t="s">
        <v>334</v>
      </c>
      <c r="B21" s="319">
        <v>1820</v>
      </c>
      <c r="C21" s="319">
        <v>1600</v>
      </c>
      <c r="D21" s="110">
        <f t="shared" si="1"/>
        <v>-12.087912087912089</v>
      </c>
      <c r="E21" s="319" t="s">
        <v>326</v>
      </c>
      <c r="F21" s="319" t="s">
        <v>326</v>
      </c>
      <c r="G21" s="384" t="s">
        <v>323</v>
      </c>
      <c r="H21" s="319" t="s">
        <v>326</v>
      </c>
      <c r="I21" s="319" t="s">
        <v>326</v>
      </c>
      <c r="J21" s="110" t="s">
        <v>323</v>
      </c>
    </row>
    <row r="22" spans="1:10" s="244" customFormat="1" ht="12" customHeight="1">
      <c r="A22" s="192" t="s">
        <v>266</v>
      </c>
      <c r="B22" s="319" t="s">
        <v>326</v>
      </c>
      <c r="C22" s="319">
        <v>2100</v>
      </c>
      <c r="D22" s="110" t="s">
        <v>323</v>
      </c>
      <c r="E22" s="319" t="s">
        <v>326</v>
      </c>
      <c r="F22" s="319" t="s">
        <v>326</v>
      </c>
      <c r="G22" s="384" t="s">
        <v>323</v>
      </c>
      <c r="H22" s="319" t="s">
        <v>326</v>
      </c>
      <c r="I22" s="319" t="s">
        <v>326</v>
      </c>
      <c r="J22" s="110" t="s">
        <v>323</v>
      </c>
    </row>
    <row r="23" spans="1:10" s="247" customFormat="1" ht="12" customHeight="1">
      <c r="A23" s="87" t="s">
        <v>429</v>
      </c>
      <c r="B23" s="78">
        <f>AVERAGE(B24:B31)</f>
        <v>1388.7625</v>
      </c>
      <c r="C23" s="78">
        <f>AVERAGE(C24:C31)</f>
        <v>1428.45</v>
      </c>
      <c r="D23" s="398">
        <f t="shared" si="1"/>
        <v>2.8577600561651151</v>
      </c>
      <c r="E23" s="78">
        <f>AVERAGE(E24:E31)</f>
        <v>2456.9</v>
      </c>
      <c r="F23" s="78">
        <f>AVERAGE(F24:F31)</f>
        <v>2438.52</v>
      </c>
      <c r="G23" s="381">
        <f>((F23/E23)-      1)*100</f>
        <v>-0.74809719565306354</v>
      </c>
      <c r="H23" s="78">
        <f>AVERAGE(H24:H31)</f>
        <v>1926</v>
      </c>
      <c r="I23" s="78">
        <f>AVERAGE(I24:I31)</f>
        <v>1831.9</v>
      </c>
      <c r="J23" s="398">
        <f>((I23/H23)-      1)*100</f>
        <v>-4.8857736240913718</v>
      </c>
    </row>
    <row r="24" spans="1:10" s="247" customFormat="1" ht="12" customHeight="1">
      <c r="A24" s="192" t="s">
        <v>430</v>
      </c>
      <c r="B24" s="319">
        <v>1397.6</v>
      </c>
      <c r="C24" s="319">
        <v>1442.6</v>
      </c>
      <c r="D24" s="110">
        <f t="shared" si="1"/>
        <v>3.2198053806525406</v>
      </c>
      <c r="E24" s="319">
        <v>2497.6</v>
      </c>
      <c r="F24" s="319">
        <v>2502.6</v>
      </c>
      <c r="G24" s="384">
        <f>((F24/E24)-      1)*100</f>
        <v>0.20019218449711662</v>
      </c>
      <c r="H24" s="319">
        <v>2175</v>
      </c>
      <c r="I24" s="319">
        <v>1867.6</v>
      </c>
      <c r="J24" s="110">
        <f>((I24/H24)-      1)*100</f>
        <v>-14.133333333333342</v>
      </c>
    </row>
    <row r="25" spans="1:10" s="247" customFormat="1" ht="12" customHeight="1">
      <c r="A25" s="192" t="s">
        <v>431</v>
      </c>
      <c r="B25" s="319">
        <v>1335</v>
      </c>
      <c r="C25" s="319">
        <v>1405</v>
      </c>
      <c r="D25" s="110">
        <f t="shared" si="1"/>
        <v>5.2434456928838857</v>
      </c>
      <c r="E25" s="319" t="s">
        <v>326</v>
      </c>
      <c r="F25" s="319">
        <v>2400</v>
      </c>
      <c r="G25" s="384" t="s">
        <v>323</v>
      </c>
      <c r="H25" s="319" t="s">
        <v>326</v>
      </c>
      <c r="I25" s="319" t="s">
        <v>326</v>
      </c>
      <c r="J25" s="110" t="s">
        <v>323</v>
      </c>
    </row>
    <row r="26" spans="1:10" s="246" customFormat="1" ht="12" customHeight="1">
      <c r="A26" s="192" t="s">
        <v>432</v>
      </c>
      <c r="B26" s="319">
        <v>1380</v>
      </c>
      <c r="C26" s="319">
        <v>1400</v>
      </c>
      <c r="D26" s="110">
        <f t="shared" si="1"/>
        <v>1.449275362318847</v>
      </c>
      <c r="E26" s="319">
        <v>2360</v>
      </c>
      <c r="F26" s="319">
        <v>2360</v>
      </c>
      <c r="G26" s="384">
        <f>((F26/E26)-      1)*100</f>
        <v>0</v>
      </c>
      <c r="H26" s="319">
        <v>2120</v>
      </c>
      <c r="I26" s="319">
        <v>1900</v>
      </c>
      <c r="J26" s="110">
        <f>((I26/H26)-      1)*100</f>
        <v>-10.377358490566035</v>
      </c>
    </row>
    <row r="27" spans="1:10" s="247" customFormat="1" ht="12" customHeight="1">
      <c r="A27" s="192" t="s">
        <v>417</v>
      </c>
      <c r="B27" s="319">
        <v>1300</v>
      </c>
      <c r="C27" s="319">
        <v>1300</v>
      </c>
      <c r="D27" s="110">
        <f t="shared" si="1"/>
        <v>0</v>
      </c>
      <c r="E27" s="319">
        <v>2480</v>
      </c>
      <c r="F27" s="319">
        <v>2480</v>
      </c>
      <c r="G27" s="384">
        <f>((F27/E27)-      1)*100</f>
        <v>0</v>
      </c>
      <c r="H27" s="319">
        <v>1840</v>
      </c>
      <c r="I27" s="319">
        <v>1840</v>
      </c>
      <c r="J27" s="110">
        <f>((I27/H27)-      1)*100</f>
        <v>0</v>
      </c>
    </row>
    <row r="28" spans="1:10" s="247" customFormat="1" ht="12" customHeight="1">
      <c r="A28" s="192" t="s">
        <v>433</v>
      </c>
      <c r="B28" s="319">
        <v>1300</v>
      </c>
      <c r="C28" s="319">
        <v>1300</v>
      </c>
      <c r="D28" s="110">
        <f t="shared" si="1"/>
        <v>0</v>
      </c>
      <c r="E28" s="319" t="s">
        <v>326</v>
      </c>
      <c r="F28" s="319" t="s">
        <v>326</v>
      </c>
      <c r="G28" s="384" t="s">
        <v>323</v>
      </c>
      <c r="H28" s="319" t="s">
        <v>326</v>
      </c>
      <c r="I28" s="319" t="s">
        <v>326</v>
      </c>
      <c r="J28" s="110" t="s">
        <v>323</v>
      </c>
    </row>
    <row r="29" spans="1:10" s="247" customFormat="1" ht="12" customHeight="1">
      <c r="A29" s="192" t="s">
        <v>419</v>
      </c>
      <c r="B29" s="319">
        <v>1420</v>
      </c>
      <c r="C29" s="319">
        <v>1490</v>
      </c>
      <c r="D29" s="110">
        <f t="shared" si="1"/>
        <v>4.9295774647887258</v>
      </c>
      <c r="E29" s="319">
        <v>2490</v>
      </c>
      <c r="F29" s="319">
        <v>2450</v>
      </c>
      <c r="G29" s="384">
        <f>((F29/E29)-      1)*100</f>
        <v>-1.6064257028112428</v>
      </c>
      <c r="H29" s="319">
        <v>1720</v>
      </c>
      <c r="I29" s="319">
        <v>1720</v>
      </c>
      <c r="J29" s="110">
        <f>((I29/H29)-      1)*100</f>
        <v>0</v>
      </c>
    </row>
    <row r="30" spans="1:10" s="247" customFormat="1" ht="12" customHeight="1">
      <c r="A30" s="192" t="s">
        <v>420</v>
      </c>
      <c r="B30" s="319">
        <v>1245</v>
      </c>
      <c r="C30" s="319">
        <v>1330</v>
      </c>
      <c r="D30" s="110">
        <f t="shared" si="1"/>
        <v>6.8273092369477872</v>
      </c>
      <c r="E30" s="319" t="s">
        <v>326</v>
      </c>
      <c r="F30" s="319" t="s">
        <v>326</v>
      </c>
      <c r="G30" s="384" t="s">
        <v>323</v>
      </c>
      <c r="H30" s="319" t="s">
        <v>326</v>
      </c>
      <c r="I30" s="319" t="s">
        <v>326</v>
      </c>
      <c r="J30" s="110" t="s">
        <v>323</v>
      </c>
    </row>
    <row r="31" spans="1:10" s="247" customFormat="1" ht="12" customHeight="1">
      <c r="A31" s="192" t="s">
        <v>421</v>
      </c>
      <c r="B31" s="319">
        <v>1732.5</v>
      </c>
      <c r="C31" s="319">
        <v>1760</v>
      </c>
      <c r="D31" s="110">
        <f t="shared" si="1"/>
        <v>1.5873015873015817</v>
      </c>
      <c r="E31" s="319" t="s">
        <v>326</v>
      </c>
      <c r="F31" s="319" t="s">
        <v>326</v>
      </c>
      <c r="G31" s="384" t="s">
        <v>323</v>
      </c>
      <c r="H31" s="319">
        <v>1775</v>
      </c>
      <c r="I31" s="319" t="s">
        <v>326</v>
      </c>
      <c r="J31" s="110" t="s">
        <v>323</v>
      </c>
    </row>
    <row r="32" spans="1:10" s="247" customFormat="1" ht="12" customHeight="1">
      <c r="A32" s="87" t="s">
        <v>211</v>
      </c>
      <c r="B32" s="78">
        <f>AVERAGE(B33:B37)</f>
        <v>1744.1666666666667</v>
      </c>
      <c r="C32" s="78">
        <f>AVERAGE(C33:C37)</f>
        <v>1695</v>
      </c>
      <c r="D32" s="398">
        <f t="shared" si="1"/>
        <v>-2.8189202102245625</v>
      </c>
      <c r="E32" s="78">
        <f>AVERAGE(E33:E37)</f>
        <v>2705.5555555555552</v>
      </c>
      <c r="F32" s="78">
        <f>AVERAGE(F33:F37)</f>
        <v>2313.3333333333335</v>
      </c>
      <c r="G32" s="381">
        <f>((F32/E32)-      1)*100</f>
        <v>-14.49691991786446</v>
      </c>
      <c r="H32" s="78">
        <f>AVERAGE(H33:H37)</f>
        <v>1846.6666666666667</v>
      </c>
      <c r="I32" s="78">
        <f>AVERAGE(I33:I37)</f>
        <v>1860</v>
      </c>
      <c r="J32" s="398">
        <f>((I32/H32)-      1)*100</f>
        <v>0.72202166064980755</v>
      </c>
    </row>
    <row r="33" spans="1:10" s="248" customFormat="1" ht="12" customHeight="1">
      <c r="A33" s="192" t="s">
        <v>212</v>
      </c>
      <c r="B33" s="319">
        <v>1740</v>
      </c>
      <c r="C33" s="319">
        <v>1700</v>
      </c>
      <c r="D33" s="110">
        <f t="shared" si="1"/>
        <v>-2.2988505747126409</v>
      </c>
      <c r="E33" s="319" t="s">
        <v>326</v>
      </c>
      <c r="F33" s="319" t="s">
        <v>326</v>
      </c>
      <c r="G33" s="384" t="s">
        <v>323</v>
      </c>
      <c r="H33" s="319" t="s">
        <v>326</v>
      </c>
      <c r="I33" s="319" t="s">
        <v>326</v>
      </c>
      <c r="J33" s="110" t="s">
        <v>323</v>
      </c>
    </row>
    <row r="34" spans="1:10" s="244" customFormat="1" ht="12" customHeight="1">
      <c r="A34" s="192" t="s">
        <v>213</v>
      </c>
      <c r="B34" s="319">
        <v>1747.5</v>
      </c>
      <c r="C34" s="319">
        <v>1695</v>
      </c>
      <c r="D34" s="110">
        <f t="shared" si="1"/>
        <v>-3.0042918454935674</v>
      </c>
      <c r="E34" s="319" t="s">
        <v>326</v>
      </c>
      <c r="F34" s="319" t="s">
        <v>326</v>
      </c>
      <c r="G34" s="384" t="s">
        <v>323</v>
      </c>
      <c r="H34" s="319">
        <v>1500</v>
      </c>
      <c r="I34" s="319" t="s">
        <v>326</v>
      </c>
      <c r="J34" s="110" t="s">
        <v>323</v>
      </c>
    </row>
    <row r="35" spans="1:10" s="247" customFormat="1" ht="12" customHeight="1">
      <c r="A35" s="192" t="s">
        <v>313</v>
      </c>
      <c r="B35" s="319">
        <v>1713.3333333333335</v>
      </c>
      <c r="C35" s="319">
        <v>1960</v>
      </c>
      <c r="D35" s="110">
        <f t="shared" si="1"/>
        <v>14.396887159533067</v>
      </c>
      <c r="E35" s="319">
        <v>3200</v>
      </c>
      <c r="F35" s="319">
        <v>2180</v>
      </c>
      <c r="G35" s="384">
        <f t="shared" ref="G35:G40" si="2">((F35/E35)-      1)*100</f>
        <v>-31.874999999999996</v>
      </c>
      <c r="H35" s="319">
        <v>2040</v>
      </c>
      <c r="I35" s="319">
        <v>2040</v>
      </c>
      <c r="J35" s="110">
        <f>((I35/H35)-      1)*100</f>
        <v>0</v>
      </c>
    </row>
    <row r="36" spans="1:10" s="247" customFormat="1" ht="12" customHeight="1">
      <c r="A36" s="192" t="s">
        <v>190</v>
      </c>
      <c r="B36" s="319">
        <v>1720</v>
      </c>
      <c r="C36" s="319">
        <v>1600</v>
      </c>
      <c r="D36" s="110">
        <f t="shared" si="1"/>
        <v>-6.9767441860465134</v>
      </c>
      <c r="E36" s="319">
        <v>2470</v>
      </c>
      <c r="F36" s="319">
        <v>2400</v>
      </c>
      <c r="G36" s="384">
        <f t="shared" si="2"/>
        <v>-2.8340080971659964</v>
      </c>
      <c r="H36" s="319">
        <v>2000</v>
      </c>
      <c r="I36" s="319">
        <v>1800</v>
      </c>
      <c r="J36" s="110">
        <f>((I36/H36)-      1)*100</f>
        <v>-9.9999999999999982</v>
      </c>
    </row>
    <row r="37" spans="1:10" s="247" customFormat="1" ht="12" customHeight="1">
      <c r="A37" s="192" t="s">
        <v>214</v>
      </c>
      <c r="B37" s="319">
        <v>1800</v>
      </c>
      <c r="C37" s="319">
        <v>1520</v>
      </c>
      <c r="D37" s="110">
        <f t="shared" si="1"/>
        <v>-15.555555555555555</v>
      </c>
      <c r="E37" s="319">
        <v>2446.6666666666665</v>
      </c>
      <c r="F37" s="319">
        <v>2360</v>
      </c>
      <c r="G37" s="384">
        <f t="shared" si="2"/>
        <v>-3.5422343324250649</v>
      </c>
      <c r="H37" s="319" t="s">
        <v>326</v>
      </c>
      <c r="I37" s="319">
        <v>1740</v>
      </c>
      <c r="J37" s="110" t="s">
        <v>323</v>
      </c>
    </row>
    <row r="38" spans="1:10" s="247" customFormat="1" ht="12" customHeight="1">
      <c r="A38" s="87" t="s">
        <v>206</v>
      </c>
      <c r="B38" s="78">
        <f>AVERAGE(B39:B40)</f>
        <v>2000</v>
      </c>
      <c r="C38" s="78">
        <f>AVERAGE(C39:C40)</f>
        <v>1625</v>
      </c>
      <c r="D38" s="398">
        <f>((C38/B38)-      1)*100</f>
        <v>-18.75</v>
      </c>
      <c r="E38" s="78">
        <f>AVERAGE(E39:E40)</f>
        <v>2326.6999999999998</v>
      </c>
      <c r="F38" s="78">
        <f>AVERAGE(F39:F40)</f>
        <v>2333.5</v>
      </c>
      <c r="G38" s="381">
        <f t="shared" si="2"/>
        <v>0.29225942321744469</v>
      </c>
      <c r="H38" s="78">
        <f>AVERAGE(H39:H40)</f>
        <v>1530</v>
      </c>
      <c r="I38" s="78">
        <f>AVERAGE(I39:I40)</f>
        <v>1890</v>
      </c>
      <c r="J38" s="398">
        <f>((I38/H38)-      1)*100</f>
        <v>23.529411764705888</v>
      </c>
    </row>
    <row r="39" spans="1:10" s="247" customFormat="1" ht="12" customHeight="1">
      <c r="A39" s="192" t="s">
        <v>307</v>
      </c>
      <c r="B39" s="191">
        <v>1700</v>
      </c>
      <c r="C39" s="191">
        <v>1700</v>
      </c>
      <c r="D39" s="110">
        <f>((C39/B39)-      1)*100</f>
        <v>0</v>
      </c>
      <c r="E39" s="191">
        <v>2320</v>
      </c>
      <c r="F39" s="191">
        <v>2320</v>
      </c>
      <c r="G39" s="384">
        <f t="shared" si="2"/>
        <v>0</v>
      </c>
      <c r="H39" s="191">
        <v>1860</v>
      </c>
      <c r="I39" s="191">
        <v>1890</v>
      </c>
      <c r="J39" s="110">
        <f>((I39/H39)-      1)*100</f>
        <v>1.6129032258064502</v>
      </c>
    </row>
    <row r="40" spans="1:10" s="247" customFormat="1" ht="12" customHeight="1">
      <c r="A40" s="192" t="s">
        <v>130</v>
      </c>
      <c r="B40" s="328">
        <v>2300</v>
      </c>
      <c r="C40" s="328">
        <v>1550</v>
      </c>
      <c r="D40" s="110">
        <f>((C40/B40)-      1)*100</f>
        <v>-32.608695652173914</v>
      </c>
      <c r="E40" s="328">
        <v>2333.4</v>
      </c>
      <c r="F40" s="328">
        <v>2347</v>
      </c>
      <c r="G40" s="384">
        <f t="shared" si="2"/>
        <v>0.5828404902717077</v>
      </c>
      <c r="H40" s="328">
        <v>1200</v>
      </c>
      <c r="I40" s="319" t="s">
        <v>326</v>
      </c>
      <c r="J40" s="110" t="s">
        <v>323</v>
      </c>
    </row>
    <row r="41" spans="1:10" s="247" customFormat="1" ht="12" customHeight="1">
      <c r="A41" s="380" t="s">
        <v>210</v>
      </c>
      <c r="B41" s="388">
        <f>AVERAGE(B42:B45)</f>
        <v>1300</v>
      </c>
      <c r="C41" s="388">
        <f>AVERAGE(C42:C45)</f>
        <v>1330</v>
      </c>
      <c r="D41" s="381">
        <f t="shared" ref="D41:D43" si="3">((C41/B41) -      1)*100</f>
        <v>2.3076923076922995</v>
      </c>
      <c r="E41" s="388">
        <f>AVERAGE(E42:E45)</f>
        <v>2335</v>
      </c>
      <c r="F41" s="388">
        <f>AVERAGE(F42:F45)</f>
        <v>2436.6999999999998</v>
      </c>
      <c r="G41" s="381">
        <f t="shared" ref="G41:G43" si="4">((F41 -      E41)/E41)*100</f>
        <v>4.3554603854389651</v>
      </c>
      <c r="H41" s="388" t="s">
        <v>323</v>
      </c>
      <c r="I41" s="388" t="s">
        <v>323</v>
      </c>
      <c r="J41" s="381" t="s">
        <v>323</v>
      </c>
    </row>
    <row r="42" spans="1:10" s="248" customFormat="1" ht="12" customHeight="1">
      <c r="A42" s="382" t="s">
        <v>435</v>
      </c>
      <c r="B42" s="387" t="s">
        <v>326</v>
      </c>
      <c r="C42" s="387" t="s">
        <v>326</v>
      </c>
      <c r="D42" s="384" t="s">
        <v>323</v>
      </c>
      <c r="E42" s="387">
        <v>2360</v>
      </c>
      <c r="F42" s="387">
        <v>2500</v>
      </c>
      <c r="G42" s="384">
        <f t="shared" si="4"/>
        <v>5.9322033898305087</v>
      </c>
      <c r="H42" s="387" t="s">
        <v>326</v>
      </c>
      <c r="I42" s="387" t="s">
        <v>326</v>
      </c>
      <c r="J42" s="384" t="s">
        <v>323</v>
      </c>
    </row>
    <row r="43" spans="1:10" s="244" customFormat="1" ht="12" customHeight="1">
      <c r="A43" s="389" t="s">
        <v>131</v>
      </c>
      <c r="B43" s="390">
        <v>1300</v>
      </c>
      <c r="C43" s="390">
        <v>1330</v>
      </c>
      <c r="D43" s="391">
        <f t="shared" si="3"/>
        <v>2.3076923076922995</v>
      </c>
      <c r="E43" s="390">
        <v>2310</v>
      </c>
      <c r="F43" s="390">
        <v>2373.4</v>
      </c>
      <c r="G43" s="384">
        <f t="shared" si="4"/>
        <v>2.7445887445887487</v>
      </c>
      <c r="H43" s="387" t="s">
        <v>326</v>
      </c>
      <c r="I43" s="387" t="s">
        <v>326</v>
      </c>
      <c r="J43" s="384" t="s">
        <v>323</v>
      </c>
    </row>
    <row r="44" spans="1:10" s="247" customFormat="1" ht="12" customHeight="1">
      <c r="A44" s="401" t="s">
        <v>145</v>
      </c>
      <c r="B44" s="407"/>
      <c r="C44" s="408"/>
      <c r="D44" s="409"/>
      <c r="E44" s="405"/>
      <c r="F44" s="405"/>
      <c r="G44" s="410"/>
      <c r="H44" s="402"/>
      <c r="I44" s="402"/>
      <c r="J44" s="411"/>
    </row>
    <row r="45" spans="1:10" s="247" customFormat="1" ht="12" customHeight="1">
      <c r="A45" s="401" t="s">
        <v>397</v>
      </c>
      <c r="B45" s="407"/>
      <c r="C45" s="407"/>
      <c r="D45" s="409"/>
      <c r="E45" s="405"/>
      <c r="F45" s="405"/>
      <c r="G45" s="412"/>
      <c r="H45" s="405"/>
      <c r="I45" s="405"/>
      <c r="J45" s="409"/>
    </row>
    <row r="46" spans="1:10" s="247" customFormat="1" ht="12" customHeight="1"/>
    <row r="47" spans="1:10" s="247" customFormat="1" ht="12" customHeight="1"/>
    <row r="48" spans="1:10" s="247" customFormat="1" ht="12" customHeight="1"/>
    <row r="49" s="247" customFormat="1" ht="12" customHeight="1"/>
    <row r="50" s="247" customFormat="1" ht="12" customHeight="1"/>
    <row r="51" ht="12" customHeight="1"/>
    <row r="52" s="244" customFormat="1" ht="12" customHeight="1"/>
    <row r="53" s="247" customFormat="1" ht="12" customHeight="1"/>
    <row r="54" s="247" customFormat="1" ht="12" customHeight="1"/>
    <row r="55" s="247" customFormat="1" ht="12" customHeight="1"/>
    <row r="56" s="247" customFormat="1" ht="12" customHeight="1"/>
    <row r="57" s="248" customFormat="1" ht="12" customHeight="1"/>
    <row r="58" s="247" customFormat="1" ht="12" customHeight="1"/>
    <row r="59" s="247" customFormat="1" ht="12" customHeight="1"/>
    <row r="60" s="247" customFormat="1" ht="12" customHeight="1"/>
    <row r="61" s="244" customFormat="1" ht="12" customHeight="1"/>
    <row r="62" s="247" customFormat="1" ht="9" customHeight="1"/>
    <row r="63" s="247" customFormat="1" ht="9" customHeight="1"/>
    <row r="64" s="247" customFormat="1" ht="11.25" customHeight="1"/>
    <row r="65" s="247" customFormat="1" ht="11.25" customHeight="1"/>
    <row r="66" s="247" customFormat="1" ht="11.25" customHeight="1"/>
    <row r="67" s="247" customFormat="1" ht="11.1" customHeight="1"/>
    <row r="68" ht="2.1" customHeight="1"/>
    <row r="69" ht="12.95" customHeight="1"/>
    <row r="70" ht="12.95" customHeight="1"/>
    <row r="71" ht="2.1" customHeight="1"/>
    <row r="72" s="248" customFormat="1" ht="11.1" customHeight="1"/>
    <row r="73" s="247" customFormat="1" ht="11.1" customHeight="1"/>
    <row r="74" s="244" customFormat="1" ht="14.1" customHeight="1"/>
    <row r="75" s="247" customFormat="1" ht="11.1" customHeight="1"/>
    <row r="76" s="247" customFormat="1" ht="11.1" customHeight="1"/>
    <row r="77" s="248" customFormat="1" ht="11.1" customHeight="1"/>
    <row r="78" s="247" customFormat="1" ht="11.1" customHeight="1"/>
    <row r="79" s="247" customFormat="1" ht="11.1" customHeight="1"/>
    <row r="80" s="247" customFormat="1" ht="11.1" customHeight="1"/>
    <row r="81" s="247" customFormat="1" ht="11.1" customHeight="1"/>
    <row r="82" s="244" customFormat="1" ht="14.1" customHeight="1"/>
    <row r="83" s="247" customFormat="1" ht="11.1" customHeight="1"/>
    <row r="84" s="247" customFormat="1" ht="11.1" customHeight="1"/>
    <row r="85" s="248" customFormat="1" ht="11.1" customHeight="1"/>
    <row r="86" s="247" customFormat="1" ht="11.1" customHeight="1"/>
    <row r="87" s="247" customFormat="1" ht="11.1" customHeight="1"/>
    <row r="88" s="244" customFormat="1" ht="14.1" customHeight="1"/>
    <row r="89" s="244" customFormat="1" ht="14.1" customHeight="1"/>
    <row r="90" s="247" customFormat="1" ht="11.1" customHeight="1"/>
    <row r="91" s="247" customFormat="1" ht="11.1" customHeight="1"/>
    <row r="92" s="247" customFormat="1" ht="11.1" customHeight="1"/>
    <row r="93" s="247" customFormat="1" ht="11.1" customHeight="1"/>
    <row r="94" s="247" customFormat="1" ht="11.1" customHeight="1"/>
    <row r="95" s="247" customFormat="1" ht="11.1" customHeight="1"/>
    <row r="96" s="244" customFormat="1" ht="14.1" customHeight="1"/>
    <row r="97" s="247" customFormat="1" ht="11.1" customHeight="1"/>
    <row r="98" s="247" customFormat="1" ht="11.1" customHeight="1"/>
    <row r="99" s="247" customFormat="1" ht="11.1" customHeight="1"/>
    <row r="100" s="247" customFormat="1" ht="11.1" customHeight="1"/>
    <row r="101" s="247" customFormat="1" ht="11.1" customHeight="1"/>
    <row r="102" s="247" customFormat="1" ht="11.1" customHeight="1"/>
    <row r="103" s="247" customFormat="1" ht="11.1" customHeight="1"/>
    <row r="104" s="247" customFormat="1" ht="11.1" customHeight="1"/>
    <row r="105" s="247" customFormat="1" ht="11.1" customHeight="1"/>
    <row r="106" s="247" customFormat="1" ht="11.1" customHeight="1"/>
    <row r="107" s="247" customFormat="1" ht="11.1" customHeight="1"/>
    <row r="108" s="247" customFormat="1" ht="11.1" customHeight="1"/>
    <row r="109" s="248" customFormat="1" ht="11.1" customHeight="1"/>
    <row r="110" s="247" customFormat="1" ht="11.1" customHeight="1"/>
    <row r="111" s="247" customFormat="1" ht="11.1" customHeight="1"/>
    <row r="112" s="247" customFormat="1" ht="11.1" customHeight="1"/>
    <row r="113" s="248" customFormat="1" ht="11.1" customHeight="1"/>
    <row r="114" s="247" customFormat="1" ht="11.1" customHeight="1"/>
    <row r="115" s="248" customFormat="1" ht="11.1" customHeight="1"/>
    <row r="116" s="247" customFormat="1" ht="11.1" customHeight="1"/>
    <row r="117" s="247" customFormat="1" ht="11.1" customHeight="1"/>
    <row r="118" s="247" customFormat="1" ht="11.1" customHeight="1"/>
    <row r="119" s="247" customFormat="1" ht="11.1" customHeight="1"/>
    <row r="120" s="244" customFormat="1" ht="14.1" customHeight="1"/>
    <row r="121" s="247" customFormat="1" ht="11.1" customHeight="1"/>
    <row r="122" s="247" customFormat="1" ht="6.95" customHeight="1"/>
    <row r="123" s="247" customFormat="1" ht="6.95" customHeight="1"/>
    <row r="124" s="247" customFormat="1" ht="12" customHeight="1"/>
    <row r="125" ht="12.95" customHeight="1"/>
    <row r="126" ht="12.95" customHeight="1"/>
    <row r="127" s="248" customFormat="1" ht="12.75" customHeight="1"/>
    <row r="128" s="247" customFormat="1" ht="11.1" customHeight="1"/>
    <row r="129" s="247" customFormat="1" ht="11.1" customHeight="1"/>
    <row r="130" s="247" customFormat="1" ht="11.1" customHeight="1"/>
    <row r="131" s="244" customFormat="1" ht="14.1" customHeight="1"/>
    <row r="132" s="244" customFormat="1" ht="14.1" customHeight="1"/>
    <row r="133" s="248" customFormat="1" ht="11.1" customHeight="1"/>
    <row r="134" s="247" customFormat="1" ht="11.1" customHeight="1"/>
    <row r="135" s="247" customFormat="1" ht="11.1" customHeight="1"/>
    <row r="136" s="244" customFormat="1" ht="14.1" customHeight="1"/>
    <row r="137" s="248" customFormat="1" ht="11.1" customHeight="1"/>
    <row r="138" s="244" customFormat="1" ht="14.1" customHeight="1"/>
    <row r="139" s="244" customFormat="1" ht="14.1" customHeight="1"/>
    <row r="140" s="247" customFormat="1" ht="11.1" customHeight="1"/>
    <row r="141" s="247" customFormat="1" ht="11.1" customHeight="1"/>
    <row r="142" s="247" customFormat="1" ht="11.1" customHeight="1"/>
    <row r="143" s="244" customFormat="1" ht="14.1" customHeight="1"/>
    <row r="144" s="244" customFormat="1" ht="14.1" customHeight="1"/>
    <row r="145" s="247" customFormat="1" ht="11.1" customHeight="1"/>
    <row r="146" s="247" customFormat="1" ht="11.1" customHeight="1"/>
    <row r="147" s="247" customFormat="1" ht="11.1" customHeight="1"/>
    <row r="148" s="247" customFormat="1" ht="11.1" customHeight="1"/>
    <row r="149" s="250" customFormat="1"/>
    <row r="150" s="247" customFormat="1" ht="11.1" customHeight="1"/>
    <row r="151" s="247" customFormat="1" ht="11.1" customHeight="1"/>
    <row r="152" s="248" customFormat="1" ht="10.5" customHeight="1"/>
    <row r="153" s="247" customFormat="1" ht="11.1" customHeight="1"/>
    <row r="154" s="247" customFormat="1" ht="11.1" customHeight="1"/>
    <row r="155" s="247" customFormat="1" ht="11.1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</sheetData>
  <mergeCells count="4">
    <mergeCell ref="A5:A6"/>
    <mergeCell ref="B5:D5"/>
    <mergeCell ref="E5:G5"/>
    <mergeCell ref="H5:J5"/>
  </mergeCells>
  <phoneticPr fontId="19" type="noConversion"/>
  <printOptions horizontalCentered="1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J82"/>
  <sheetViews>
    <sheetView showGridLines="0" zoomScale="120" zoomScaleNormal="120" zoomScalePageLayoutView="145" workbookViewId="0">
      <selection sqref="A1:J27"/>
    </sheetView>
  </sheetViews>
  <sheetFormatPr baseColWidth="10" defaultColWidth="10.85546875" defaultRowHeight="12.75"/>
  <cols>
    <col min="1" max="1" width="16.28515625" style="245" customWidth="1"/>
    <col min="2" max="3" width="7.7109375" style="245" customWidth="1"/>
    <col min="4" max="4" width="6.7109375" style="245" customWidth="1"/>
    <col min="5" max="6" width="7.7109375" style="245" customWidth="1"/>
    <col min="7" max="7" width="6.7109375" style="245" customWidth="1"/>
    <col min="8" max="9" width="7.7109375" style="245" customWidth="1"/>
    <col min="10" max="10" width="6.7109375" style="245" customWidth="1"/>
    <col min="11" max="16384" width="10.85546875" style="245"/>
  </cols>
  <sheetData>
    <row r="1" spans="1:10" s="247" customFormat="1" ht="16.5" customHeight="1">
      <c r="A1" s="34" t="s">
        <v>542</v>
      </c>
      <c r="B1" s="55"/>
      <c r="C1" s="55"/>
      <c r="D1" s="24"/>
      <c r="E1" s="24"/>
      <c r="F1" s="24"/>
      <c r="G1" s="24"/>
      <c r="H1" s="24"/>
      <c r="I1" s="24"/>
      <c r="J1" s="24"/>
    </row>
    <row r="2" spans="1:10" s="247" customFormat="1" ht="12.95" customHeight="1">
      <c r="A2" s="544" t="s">
        <v>436</v>
      </c>
      <c r="B2" s="55"/>
      <c r="C2" s="55"/>
      <c r="D2" s="24"/>
      <c r="E2" s="24"/>
      <c r="F2" s="24"/>
      <c r="G2" s="24"/>
      <c r="H2" s="24"/>
      <c r="I2" s="24"/>
      <c r="J2" s="24"/>
    </row>
    <row r="3" spans="1:10" s="246" customFormat="1" ht="12.95" customHeight="1">
      <c r="A3" s="34" t="s">
        <v>393</v>
      </c>
      <c r="B3" s="55"/>
      <c r="C3" s="55"/>
      <c r="D3" s="24"/>
      <c r="E3" s="24"/>
      <c r="F3" s="24"/>
      <c r="G3" s="24"/>
      <c r="H3" s="24"/>
      <c r="I3" s="24"/>
      <c r="J3" s="24"/>
    </row>
    <row r="4" spans="1:10" s="247" customFormat="1" ht="3" customHeight="1">
      <c r="A4" s="24"/>
      <c r="B4" s="24"/>
      <c r="C4" s="24"/>
      <c r="D4" s="24"/>
      <c r="E4" s="24"/>
      <c r="F4" s="24"/>
      <c r="G4" s="24"/>
      <c r="H4" s="24"/>
      <c r="I4" s="24"/>
      <c r="J4" s="24"/>
    </row>
    <row r="5" spans="1:10" s="247" customFormat="1" ht="12" customHeight="1">
      <c r="A5" s="618" t="s">
        <v>276</v>
      </c>
      <c r="B5" s="620" t="s">
        <v>108</v>
      </c>
      <c r="C5" s="621"/>
      <c r="D5" s="622"/>
      <c r="E5" s="620" t="s">
        <v>168</v>
      </c>
      <c r="F5" s="621"/>
      <c r="G5" s="622"/>
      <c r="H5" s="620" t="s">
        <v>109</v>
      </c>
      <c r="I5" s="621"/>
      <c r="J5" s="622"/>
    </row>
    <row r="6" spans="1:10" s="247" customFormat="1" ht="12" customHeight="1">
      <c r="A6" s="619"/>
      <c r="B6" s="17">
        <v>2019</v>
      </c>
      <c r="C6" s="17">
        <v>2020</v>
      </c>
      <c r="D6" s="17" t="s">
        <v>105</v>
      </c>
      <c r="E6" s="17">
        <v>2019</v>
      </c>
      <c r="F6" s="17">
        <v>2020</v>
      </c>
      <c r="G6" s="17" t="s">
        <v>105</v>
      </c>
      <c r="H6" s="17">
        <v>2019</v>
      </c>
      <c r="I6" s="17">
        <v>2020</v>
      </c>
      <c r="J6" s="17" t="s">
        <v>105</v>
      </c>
    </row>
    <row r="7" spans="1:10" s="247" customFormat="1" ht="5.25" customHeight="1">
      <c r="A7" s="303"/>
      <c r="B7" s="304"/>
      <c r="C7" s="305"/>
      <c r="D7" s="305"/>
      <c r="E7" s="305"/>
      <c r="F7" s="305"/>
      <c r="G7" s="305"/>
      <c r="H7" s="305"/>
      <c r="I7" s="305"/>
      <c r="J7" s="305"/>
    </row>
    <row r="8" spans="1:10" s="247" customFormat="1" ht="12" customHeight="1">
      <c r="A8" s="87" t="s">
        <v>251</v>
      </c>
      <c r="B8" s="335">
        <v>1273.3333333333333</v>
      </c>
      <c r="C8" s="335">
        <f>AVERAGE(C9:C11)</f>
        <v>1182.3333333333333</v>
      </c>
      <c r="D8" s="381">
        <f>((C8/B8) -    1)*100</f>
        <v>-7.1465968586387429</v>
      </c>
      <c r="E8" s="335">
        <f>AVERAGE(E9:E10)</f>
        <v>460</v>
      </c>
      <c r="F8" s="335">
        <f>AVERAGE(F9:F10)</f>
        <v>470</v>
      </c>
      <c r="G8" s="545">
        <f>((F8/E8) -    1)*100</f>
        <v>2.1739130434782705</v>
      </c>
      <c r="H8" s="335" t="s">
        <v>543</v>
      </c>
      <c r="I8" s="335" t="s">
        <v>543</v>
      </c>
      <c r="J8" s="381" t="s">
        <v>539</v>
      </c>
    </row>
    <row r="9" spans="1:10" s="247" customFormat="1" ht="12" customHeight="1">
      <c r="A9" s="192" t="s">
        <v>254</v>
      </c>
      <c r="B9" s="316">
        <v>1446.6666666666665</v>
      </c>
      <c r="C9" s="316">
        <v>1447</v>
      </c>
      <c r="D9" s="384">
        <f>((C9/B9) -    1)*100</f>
        <v>2.3041474654394989E-2</v>
      </c>
      <c r="E9" s="316">
        <v>460</v>
      </c>
      <c r="F9" s="316">
        <v>460</v>
      </c>
      <c r="G9" s="546">
        <f>((F9/E9) -    1)*100</f>
        <v>0</v>
      </c>
      <c r="H9" s="316" t="s">
        <v>326</v>
      </c>
      <c r="I9" s="316" t="s">
        <v>326</v>
      </c>
      <c r="J9" s="384" t="s">
        <v>539</v>
      </c>
    </row>
    <row r="10" spans="1:10" s="246" customFormat="1" ht="12" customHeight="1">
      <c r="A10" s="192" t="s">
        <v>256</v>
      </c>
      <c r="B10" s="316">
        <v>1100</v>
      </c>
      <c r="C10" s="316">
        <v>1100</v>
      </c>
      <c r="D10" s="384">
        <f>((C10/B10) -    1)*100</f>
        <v>0</v>
      </c>
      <c r="E10" s="316" t="s">
        <v>428</v>
      </c>
      <c r="F10" s="316">
        <v>480</v>
      </c>
      <c r="G10" s="384" t="s">
        <v>539</v>
      </c>
      <c r="H10" s="316" t="s">
        <v>326</v>
      </c>
      <c r="I10" s="316" t="s">
        <v>326</v>
      </c>
      <c r="J10" s="384" t="s">
        <v>539</v>
      </c>
    </row>
    <row r="11" spans="1:10" s="247" customFormat="1" ht="12" customHeight="1">
      <c r="A11" s="192" t="s">
        <v>437</v>
      </c>
      <c r="B11" s="316">
        <v>1000</v>
      </c>
      <c r="C11" s="316">
        <v>1000</v>
      </c>
      <c r="D11" s="384" t="s">
        <v>539</v>
      </c>
      <c r="E11" s="316" t="s">
        <v>428</v>
      </c>
      <c r="F11" s="316" t="s">
        <v>326</v>
      </c>
      <c r="G11" s="384" t="s">
        <v>539</v>
      </c>
      <c r="H11" s="316" t="s">
        <v>326</v>
      </c>
      <c r="I11" s="316" t="s">
        <v>326</v>
      </c>
      <c r="J11" s="384" t="s">
        <v>539</v>
      </c>
    </row>
    <row r="12" spans="1:10" s="247" customFormat="1" ht="12" customHeight="1">
      <c r="A12" s="87" t="s">
        <v>258</v>
      </c>
      <c r="B12" s="335">
        <f>AVERAGE(B13:B18)</f>
        <v>1474.4499999999998</v>
      </c>
      <c r="C12" s="335">
        <f>AVERAGE(C13:C18)</f>
        <v>1445.1666666666667</v>
      </c>
      <c r="D12" s="381">
        <f t="shared" ref="D12:D20" si="0">((C12/B12) -    1)*100</f>
        <v>-1.9860512959634535</v>
      </c>
      <c r="E12" s="335">
        <f>AVERAGE(E13:E18)</f>
        <v>434.32</v>
      </c>
      <c r="F12" s="335">
        <f>AVERAGE(F13:F18)</f>
        <v>450.83333333333331</v>
      </c>
      <c r="G12" s="381">
        <f>((F12/E12) -    1)*100</f>
        <v>3.8021121139559133</v>
      </c>
      <c r="H12" s="413" t="s">
        <v>543</v>
      </c>
      <c r="I12" s="413" t="s">
        <v>543</v>
      </c>
      <c r="J12" s="381" t="s">
        <v>539</v>
      </c>
    </row>
    <row r="13" spans="1:10" s="247" customFormat="1" ht="12" customHeight="1">
      <c r="A13" s="192" t="s">
        <v>262</v>
      </c>
      <c r="B13" s="316">
        <v>1493.2999999999997</v>
      </c>
      <c r="C13" s="316">
        <v>1298</v>
      </c>
      <c r="D13" s="384">
        <f t="shared" si="0"/>
        <v>-13.078416928949288</v>
      </c>
      <c r="E13" s="414">
        <v>340</v>
      </c>
      <c r="F13" s="316">
        <v>313</v>
      </c>
      <c r="G13" s="384">
        <f>((F13/E13) -    1)*100</f>
        <v>-7.9411764705882408</v>
      </c>
      <c r="H13" s="316" t="s">
        <v>326</v>
      </c>
      <c r="I13" s="316" t="s">
        <v>326</v>
      </c>
      <c r="J13" s="384" t="s">
        <v>539</v>
      </c>
    </row>
    <row r="14" spans="1:10" s="247" customFormat="1" ht="12" customHeight="1">
      <c r="A14" s="192" t="s">
        <v>261</v>
      </c>
      <c r="B14" s="316">
        <v>1390</v>
      </c>
      <c r="C14" s="316">
        <v>1390</v>
      </c>
      <c r="D14" s="384">
        <f t="shared" si="0"/>
        <v>0</v>
      </c>
      <c r="E14" s="414">
        <v>405</v>
      </c>
      <c r="F14" s="316">
        <v>405</v>
      </c>
      <c r="G14" s="384">
        <f>((F14/E14) -    1)*100</f>
        <v>0</v>
      </c>
      <c r="H14" s="316" t="s">
        <v>326</v>
      </c>
      <c r="I14" s="316" t="s">
        <v>326</v>
      </c>
      <c r="J14" s="384" t="s">
        <v>539</v>
      </c>
    </row>
    <row r="15" spans="1:10" s="247" customFormat="1" ht="12" customHeight="1">
      <c r="A15" s="192" t="s">
        <v>264</v>
      </c>
      <c r="B15" s="414">
        <v>1370</v>
      </c>
      <c r="C15" s="414">
        <v>1430</v>
      </c>
      <c r="D15" s="384">
        <f t="shared" si="0"/>
        <v>4.3795620437956151</v>
      </c>
      <c r="E15" s="414" t="s">
        <v>428</v>
      </c>
      <c r="F15" s="414">
        <v>700</v>
      </c>
      <c r="G15" s="384" t="s">
        <v>539</v>
      </c>
      <c r="H15" s="414" t="s">
        <v>326</v>
      </c>
      <c r="I15" s="414" t="s">
        <v>326</v>
      </c>
      <c r="J15" s="384" t="s">
        <v>539</v>
      </c>
    </row>
    <row r="16" spans="1:10" s="247" customFormat="1" ht="12" customHeight="1">
      <c r="A16" s="192" t="s">
        <v>265</v>
      </c>
      <c r="B16" s="414">
        <v>1393.4</v>
      </c>
      <c r="C16" s="414">
        <v>1553</v>
      </c>
      <c r="D16" s="384">
        <f t="shared" si="0"/>
        <v>11.453997416391548</v>
      </c>
      <c r="E16" s="414">
        <v>526.59999999999991</v>
      </c>
      <c r="F16" s="414">
        <v>527</v>
      </c>
      <c r="G16" s="384">
        <f>((F16/E16) -    1)*100</f>
        <v>7.5958982149648691E-2</v>
      </c>
      <c r="H16" s="414" t="s">
        <v>326</v>
      </c>
      <c r="I16" s="414" t="s">
        <v>326</v>
      </c>
      <c r="J16" s="384" t="s">
        <v>539</v>
      </c>
    </row>
    <row r="17" spans="1:10" s="247" customFormat="1" ht="12" customHeight="1">
      <c r="A17" s="192" t="s">
        <v>267</v>
      </c>
      <c r="B17" s="414">
        <v>1500</v>
      </c>
      <c r="C17" s="414">
        <v>1300</v>
      </c>
      <c r="D17" s="384">
        <f t="shared" si="0"/>
        <v>-13.33333333333333</v>
      </c>
      <c r="E17" s="414">
        <v>500</v>
      </c>
      <c r="F17" s="414">
        <v>400</v>
      </c>
      <c r="G17" s="384">
        <f>((F17/E17) -    1)*100</f>
        <v>-19.999999999999996</v>
      </c>
      <c r="H17" s="414" t="s">
        <v>326</v>
      </c>
      <c r="I17" s="414" t="s">
        <v>326</v>
      </c>
      <c r="J17" s="384" t="s">
        <v>539</v>
      </c>
    </row>
    <row r="18" spans="1:10" s="248" customFormat="1" ht="12" customHeight="1">
      <c r="A18" s="192" t="s">
        <v>334</v>
      </c>
      <c r="B18" s="414">
        <v>1700</v>
      </c>
      <c r="C18" s="414">
        <v>1700</v>
      </c>
      <c r="D18" s="384">
        <f t="shared" si="0"/>
        <v>0</v>
      </c>
      <c r="E18" s="316">
        <v>400</v>
      </c>
      <c r="F18" s="414">
        <v>360</v>
      </c>
      <c r="G18" s="384">
        <f>((F18/E18) -    1)*100</f>
        <v>-9.9999999999999982</v>
      </c>
      <c r="H18" s="414" t="s">
        <v>326</v>
      </c>
      <c r="I18" s="414" t="s">
        <v>326</v>
      </c>
      <c r="J18" s="384" t="s">
        <v>539</v>
      </c>
    </row>
    <row r="19" spans="1:10" s="247" customFormat="1" ht="12" customHeight="1">
      <c r="A19" s="87" t="s">
        <v>211</v>
      </c>
      <c r="B19" s="335">
        <v>1213.3333333333335</v>
      </c>
      <c r="C19" s="335">
        <f>AVERAGE(C20:C21)</f>
        <v>960</v>
      </c>
      <c r="D19" s="381">
        <f t="shared" si="0"/>
        <v>-20.879120879120894</v>
      </c>
      <c r="E19" s="415" t="s">
        <v>543</v>
      </c>
      <c r="F19" s="415" t="s">
        <v>543</v>
      </c>
      <c r="G19" s="381" t="s">
        <v>539</v>
      </c>
      <c r="H19" s="547">
        <f>AVERAGE(H20:H21)</f>
        <v>360</v>
      </c>
      <c r="I19" s="547">
        <f>AVERAGE(I20:I21)</f>
        <v>370</v>
      </c>
      <c r="J19" s="381">
        <f>((I19/H19) -    1)*100</f>
        <v>2.7777777777777679</v>
      </c>
    </row>
    <row r="20" spans="1:10" s="244" customFormat="1" ht="12" customHeight="1">
      <c r="A20" s="192" t="s">
        <v>313</v>
      </c>
      <c r="B20" s="414">
        <v>1160</v>
      </c>
      <c r="C20" s="414">
        <v>960</v>
      </c>
      <c r="D20" s="384">
        <f t="shared" si="0"/>
        <v>-17.241379310344829</v>
      </c>
      <c r="E20" s="414" t="s">
        <v>326</v>
      </c>
      <c r="F20" s="414" t="s">
        <v>326</v>
      </c>
      <c r="G20" s="384" t="s">
        <v>539</v>
      </c>
      <c r="H20" s="414">
        <v>360</v>
      </c>
      <c r="I20" s="414">
        <v>400</v>
      </c>
      <c r="J20" s="384">
        <v>-8.2417582417582462</v>
      </c>
    </row>
    <row r="21" spans="1:10" s="244" customFormat="1" ht="12" customHeight="1">
      <c r="A21" s="192" t="s">
        <v>190</v>
      </c>
      <c r="B21" s="414">
        <v>1266.6666666666667</v>
      </c>
      <c r="C21" s="414" t="s">
        <v>326</v>
      </c>
      <c r="D21" s="384" t="s">
        <v>539</v>
      </c>
      <c r="E21" s="414" t="s">
        <v>326</v>
      </c>
      <c r="F21" s="414" t="s">
        <v>326</v>
      </c>
      <c r="G21" s="384" t="s">
        <v>539</v>
      </c>
      <c r="H21" s="414" t="s">
        <v>326</v>
      </c>
      <c r="I21" s="414">
        <v>340</v>
      </c>
      <c r="J21" s="384" t="s">
        <v>539</v>
      </c>
    </row>
    <row r="22" spans="1:10" s="244" customFormat="1" ht="12" customHeight="1">
      <c r="A22" s="87" t="s">
        <v>206</v>
      </c>
      <c r="B22" s="335">
        <f>AVERAGE(B23:B25)</f>
        <v>1000</v>
      </c>
      <c r="C22" s="335">
        <f>AVERAGE(C23:C25)</f>
        <v>1000</v>
      </c>
      <c r="D22" s="381">
        <f>((C22/B22) -    1)*100</f>
        <v>0</v>
      </c>
      <c r="E22" s="415" t="s">
        <v>543</v>
      </c>
      <c r="F22" s="415" t="s">
        <v>543</v>
      </c>
      <c r="G22" s="381" t="s">
        <v>539</v>
      </c>
      <c r="H22" s="415">
        <f>AVERAGE(H23:H25)</f>
        <v>700</v>
      </c>
      <c r="I22" s="415">
        <f>AVERAGE(I23:I25)</f>
        <v>800</v>
      </c>
      <c r="J22" s="381">
        <f>((I22/H22) -    1)*100</f>
        <v>14.285714285714279</v>
      </c>
    </row>
    <row r="23" spans="1:10" s="247" customFormat="1" ht="12" customHeight="1">
      <c r="A23" s="192" t="s">
        <v>207</v>
      </c>
      <c r="B23" s="414">
        <v>1000</v>
      </c>
      <c r="C23" s="414">
        <v>1000</v>
      </c>
      <c r="D23" s="384">
        <f>((C23/B23) -    1)*100</f>
        <v>0</v>
      </c>
      <c r="E23" s="414" t="s">
        <v>326</v>
      </c>
      <c r="F23" s="414" t="s">
        <v>326</v>
      </c>
      <c r="G23" s="384" t="s">
        <v>539</v>
      </c>
      <c r="H23" s="414" t="s">
        <v>428</v>
      </c>
      <c r="I23" s="414" t="s">
        <v>326</v>
      </c>
      <c r="J23" s="384" t="s">
        <v>539</v>
      </c>
    </row>
    <row r="24" spans="1:10" s="248" customFormat="1" ht="12" customHeight="1">
      <c r="A24" s="192" t="s">
        <v>307</v>
      </c>
      <c r="B24" s="414">
        <v>1000</v>
      </c>
      <c r="C24" s="414" t="s">
        <v>326</v>
      </c>
      <c r="D24" s="384" t="s">
        <v>539</v>
      </c>
      <c r="E24" s="414" t="s">
        <v>326</v>
      </c>
      <c r="F24" s="414" t="s">
        <v>326</v>
      </c>
      <c r="G24" s="384" t="s">
        <v>539</v>
      </c>
      <c r="H24" s="414">
        <v>700</v>
      </c>
      <c r="I24" s="414">
        <v>800</v>
      </c>
      <c r="J24" s="384">
        <f>((I24/H24) -    1)*100</f>
        <v>14.285714285714279</v>
      </c>
    </row>
    <row r="25" spans="1:10" s="247" customFormat="1" ht="12" customHeight="1">
      <c r="A25" s="192" t="s">
        <v>209</v>
      </c>
      <c r="B25" s="414">
        <v>1000</v>
      </c>
      <c r="C25" s="414">
        <v>1000</v>
      </c>
      <c r="D25" s="391">
        <f>((C25/B25) -    1)*100</f>
        <v>0</v>
      </c>
      <c r="E25" s="416" t="s">
        <v>326</v>
      </c>
      <c r="F25" s="416" t="s">
        <v>326</v>
      </c>
      <c r="G25" s="391" t="s">
        <v>539</v>
      </c>
      <c r="H25" s="416">
        <v>700</v>
      </c>
      <c r="I25" s="416" t="s">
        <v>326</v>
      </c>
      <c r="J25" s="391" t="s">
        <v>539</v>
      </c>
    </row>
    <row r="26" spans="1:10" s="247" customFormat="1" ht="12" customHeight="1">
      <c r="A26" s="417" t="s">
        <v>145</v>
      </c>
      <c r="B26" s="417"/>
      <c r="C26" s="417"/>
      <c r="D26" s="406"/>
      <c r="E26" s="24"/>
      <c r="F26" s="24"/>
      <c r="G26" s="406"/>
      <c r="H26" s="24"/>
      <c r="I26" s="24"/>
      <c r="J26" s="406"/>
    </row>
    <row r="27" spans="1:10" s="247" customFormat="1" ht="12" customHeight="1">
      <c r="A27" s="401" t="s">
        <v>66</v>
      </c>
      <c r="B27" s="401"/>
      <c r="C27" s="401"/>
      <c r="D27" s="406"/>
      <c r="E27" s="24"/>
      <c r="F27" s="24"/>
      <c r="G27" s="406"/>
      <c r="H27" s="24"/>
      <c r="I27" s="24"/>
      <c r="J27" s="406"/>
    </row>
    <row r="28" spans="1:10" s="248" customFormat="1" ht="12" customHeight="1"/>
    <row r="29" spans="1:10" s="247" customFormat="1" ht="12" customHeight="1"/>
    <row r="30" spans="1:10" s="247" customFormat="1" ht="11.1" customHeight="1"/>
    <row r="31" spans="1:10" s="247" customFormat="1" ht="11.1" customHeight="1"/>
    <row r="32" spans="1:10" s="248" customFormat="1" ht="11.1" customHeight="1"/>
    <row r="33" s="247" customFormat="1" ht="11.1" customHeight="1"/>
    <row r="34" s="247" customFormat="1" ht="11.1" customHeight="1"/>
    <row r="35" s="247" customFormat="1" ht="11.1" customHeight="1"/>
    <row r="36" s="247" customFormat="1" ht="11.1" customHeight="1"/>
    <row r="37" s="247" customFormat="1" ht="11.1" customHeight="1"/>
    <row r="38" s="247" customFormat="1" ht="11.1" customHeight="1"/>
    <row r="39" s="247" customFormat="1" ht="11.1" customHeight="1"/>
    <row r="40" s="247" customFormat="1" ht="11.1" customHeight="1"/>
    <row r="41" s="247" customFormat="1" ht="11.1" customHeight="1"/>
    <row r="42" s="248" customFormat="1" ht="11.1" customHeight="1"/>
    <row r="43" s="248" customFormat="1" ht="11.1" customHeight="1"/>
    <row r="44" s="247" customFormat="1" ht="11.1" customHeight="1"/>
    <row r="45" s="247" customFormat="1" ht="11.1" customHeight="1"/>
    <row r="46" ht="12.75" customHeight="1"/>
    <row r="47" ht="2.1" customHeight="1"/>
    <row r="48" ht="15.95" customHeight="1"/>
    <row r="49" ht="15.95" customHeight="1"/>
    <row r="50" ht="2.1" customHeight="1"/>
    <row r="51" ht="11.1" customHeight="1"/>
    <row r="52" ht="11.1" customHeight="1"/>
    <row r="53" ht="11.1" customHeight="1"/>
    <row r="54" s="250" customFormat="1" ht="11.1" customHeight="1"/>
    <row r="55" ht="11.1" customHeight="1"/>
    <row r="56" ht="11.1" customHeight="1"/>
    <row r="57" ht="11.1" customHeight="1"/>
    <row r="58" ht="11.1" customHeight="1"/>
    <row r="59" ht="11.1" customHeight="1"/>
    <row r="60" ht="11.1" customHeight="1"/>
    <row r="61" ht="11.1" customHeight="1"/>
    <row r="62" s="244" customFormat="1" ht="11.1" customHeight="1"/>
    <row r="63" s="247" customFormat="1" ht="11.1" customHeight="1"/>
    <row r="64" s="247" customFormat="1" ht="11.1" customHeight="1"/>
    <row r="65" s="244" customFormat="1" ht="11.1" customHeight="1"/>
    <row r="66" s="247" customFormat="1" ht="11.1" customHeight="1"/>
    <row r="67" s="244" customFormat="1" ht="11.1" customHeight="1"/>
    <row r="68" s="247" customFormat="1" ht="11.1" customHeight="1"/>
    <row r="69" s="247" customFormat="1" ht="11.1" customHeight="1"/>
    <row r="70" s="244" customFormat="1" ht="11.1" customHeight="1"/>
    <row r="71" s="247" customFormat="1" ht="11.1" customHeight="1"/>
    <row r="72" s="247" customFormat="1" ht="11.1" customHeight="1"/>
    <row r="73" s="247" customFormat="1" ht="11.1" customHeight="1"/>
    <row r="74" s="244" customFormat="1" ht="11.1" customHeight="1"/>
    <row r="75" s="247" customFormat="1" ht="11.1" customHeight="1"/>
    <row r="76" s="247" customFormat="1" ht="11.1" customHeight="1"/>
    <row r="77" s="247" customFormat="1" ht="11.1" customHeight="1"/>
    <row r="78" s="247" customFormat="1" ht="11.1" customHeight="1"/>
    <row r="79" s="247" customFormat="1" ht="11.1" customHeight="1"/>
    <row r="80" s="247" customFormat="1" ht="11.1" customHeight="1"/>
    <row r="81" ht="9" customHeight="1"/>
    <row r="82" ht="9" customHeight="1"/>
  </sheetData>
  <mergeCells count="4">
    <mergeCell ref="A5:A6"/>
    <mergeCell ref="B5:D5"/>
    <mergeCell ref="E5:G5"/>
    <mergeCell ref="H5:J5"/>
  </mergeCells>
  <phoneticPr fontId="19" type="noConversion"/>
  <printOptions horizontalCentered="1"/>
  <pageMargins left="0" right="0" top="0" bottom="0" header="0" footer="0"/>
  <pageSetup paperSize="9" orientation="portrait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J41"/>
  <sheetViews>
    <sheetView showGridLines="0" zoomScale="120" zoomScaleNormal="120" workbookViewId="0">
      <selection activeCell="A29" sqref="A1:J29"/>
    </sheetView>
  </sheetViews>
  <sheetFormatPr baseColWidth="10" defaultRowHeight="12.75"/>
  <cols>
    <col min="1" max="1" width="15.7109375" customWidth="1"/>
    <col min="2" max="3" width="7.7109375" customWidth="1"/>
    <col min="4" max="4" width="6.7109375" customWidth="1"/>
    <col min="5" max="6" width="7.7109375" customWidth="1"/>
    <col min="7" max="7" width="6.7109375" customWidth="1"/>
    <col min="8" max="9" width="7.7109375" customWidth="1"/>
    <col min="10" max="10" width="6.7109375" customWidth="1"/>
  </cols>
  <sheetData>
    <row r="1" spans="1:10" ht="15.95" customHeight="1">
      <c r="A1" s="418" t="s">
        <v>544</v>
      </c>
      <c r="B1" s="419"/>
      <c r="C1" s="419"/>
      <c r="D1" s="420"/>
      <c r="E1" s="419"/>
      <c r="F1" s="419"/>
      <c r="G1" s="420"/>
      <c r="H1" s="419"/>
      <c r="I1" s="419"/>
      <c r="J1" s="420"/>
    </row>
    <row r="2" spans="1:10" ht="12" customHeight="1">
      <c r="A2" s="544" t="s">
        <v>439</v>
      </c>
      <c r="B2" s="419"/>
      <c r="C2" s="419"/>
      <c r="D2" s="420"/>
      <c r="E2" s="419"/>
      <c r="F2" s="419"/>
      <c r="G2" s="420"/>
      <c r="H2" s="419"/>
      <c r="I2" s="419"/>
      <c r="J2" s="420"/>
    </row>
    <row r="3" spans="1:10" ht="12" customHeight="1">
      <c r="A3" s="4" t="s">
        <v>438</v>
      </c>
      <c r="B3" s="419"/>
      <c r="C3" s="419"/>
      <c r="D3" s="420"/>
      <c r="E3" s="419"/>
      <c r="F3" s="419"/>
      <c r="G3" s="420"/>
      <c r="H3" s="419"/>
      <c r="I3" s="419"/>
      <c r="J3" s="420"/>
    </row>
    <row r="4" spans="1:10" ht="3" customHeight="1">
      <c r="A4" s="4"/>
      <c r="B4" s="306"/>
      <c r="C4" s="306"/>
      <c r="D4" s="421"/>
      <c r="E4" s="422"/>
      <c r="F4" s="422"/>
      <c r="G4" s="421"/>
      <c r="H4" s="422"/>
      <c r="I4" s="422"/>
      <c r="J4" s="421"/>
    </row>
    <row r="5" spans="1:10" ht="15" customHeight="1">
      <c r="A5" s="623" t="s">
        <v>398</v>
      </c>
      <c r="B5" s="625" t="s">
        <v>312</v>
      </c>
      <c r="C5" s="626"/>
      <c r="D5" s="627"/>
      <c r="E5" s="625" t="s">
        <v>311</v>
      </c>
      <c r="F5" s="626"/>
      <c r="G5" s="627"/>
      <c r="H5" s="625" t="s">
        <v>310</v>
      </c>
      <c r="I5" s="626"/>
      <c r="J5" s="627"/>
    </row>
    <row r="6" spans="1:10" ht="15" customHeight="1">
      <c r="A6" s="624"/>
      <c r="B6" s="423">
        <v>2019</v>
      </c>
      <c r="C6" s="423">
        <v>2020</v>
      </c>
      <c r="D6" s="423" t="s">
        <v>309</v>
      </c>
      <c r="E6" s="423">
        <v>2019</v>
      </c>
      <c r="F6" s="423">
        <v>2020</v>
      </c>
      <c r="G6" s="423" t="s">
        <v>309</v>
      </c>
      <c r="H6" s="423">
        <v>2019</v>
      </c>
      <c r="I6" s="423">
        <v>2020</v>
      </c>
      <c r="J6" s="423" t="s">
        <v>309</v>
      </c>
    </row>
    <row r="7" spans="1:10" ht="4.5" customHeight="1">
      <c r="A7" s="342"/>
      <c r="B7" s="359"/>
      <c r="C7" s="359"/>
      <c r="D7" s="93"/>
      <c r="E7" s="359"/>
      <c r="F7" s="359"/>
      <c r="G7" s="93"/>
      <c r="H7" s="359"/>
      <c r="I7" s="359"/>
      <c r="J7" s="93"/>
    </row>
    <row r="8" spans="1:10" ht="12.95" customHeight="1">
      <c r="A8" s="424" t="s">
        <v>251</v>
      </c>
      <c r="B8" s="312">
        <f>AVERAGE(B9:B13)</f>
        <v>57.5</v>
      </c>
      <c r="C8" s="307">
        <f>AVERAGE(C9:C14)</f>
        <v>56.305</v>
      </c>
      <c r="D8" s="398">
        <f t="shared" ref="D8:D18" si="0">((C8/B8)-    1)*100</f>
        <v>-2.0782608695652183</v>
      </c>
      <c r="E8" s="425">
        <f>AVERAGE(E9:E13)</f>
        <v>162.91666666666666</v>
      </c>
      <c r="F8" s="307">
        <f>AVERAGE(F9:F13)</f>
        <v>160.75</v>
      </c>
      <c r="G8" s="398">
        <f t="shared" ref="G8:G15" si="1">((F8/E8)-    1)*100</f>
        <v>-1.3299232736572852</v>
      </c>
      <c r="H8" s="425">
        <f>AVERAGE(H9:H14)</f>
        <v>53.75</v>
      </c>
      <c r="I8" s="425">
        <f>AVERAGE(I9:I14)</f>
        <v>50.79</v>
      </c>
      <c r="J8" s="398">
        <f t="shared" ref="J8:J12" si="2">((I8/H8)-    1)*100</f>
        <v>-5.5069767441860424</v>
      </c>
    </row>
    <row r="9" spans="1:10" ht="12.95" customHeight="1">
      <c r="A9" s="426" t="s">
        <v>57</v>
      </c>
      <c r="B9" s="427">
        <v>49</v>
      </c>
      <c r="C9" s="427">
        <v>47.33</v>
      </c>
      <c r="D9" s="110">
        <f t="shared" si="0"/>
        <v>-3.40816326530613</v>
      </c>
      <c r="E9" s="427">
        <v>154.66666666666666</v>
      </c>
      <c r="F9" s="428">
        <v>146</v>
      </c>
      <c r="G9" s="110">
        <f t="shared" si="1"/>
        <v>-5.6034482758620658</v>
      </c>
      <c r="H9" s="308">
        <v>46.5</v>
      </c>
      <c r="I9" s="308" t="s">
        <v>292</v>
      </c>
      <c r="J9" s="110" t="s">
        <v>295</v>
      </c>
    </row>
    <row r="10" spans="1:10" ht="12.95" customHeight="1">
      <c r="A10" s="426" t="s">
        <v>252</v>
      </c>
      <c r="B10" s="427">
        <v>71.5</v>
      </c>
      <c r="C10" s="427">
        <v>71.5</v>
      </c>
      <c r="D10" s="110">
        <f t="shared" si="0"/>
        <v>0</v>
      </c>
      <c r="E10" s="427">
        <v>172</v>
      </c>
      <c r="F10" s="428">
        <v>172</v>
      </c>
      <c r="G10" s="110">
        <f t="shared" si="1"/>
        <v>0</v>
      </c>
      <c r="H10" s="427">
        <v>71</v>
      </c>
      <c r="I10" s="427">
        <v>71</v>
      </c>
      <c r="J10" s="110">
        <f t="shared" si="2"/>
        <v>0</v>
      </c>
    </row>
    <row r="11" spans="1:10" ht="12.95" customHeight="1">
      <c r="A11" s="426" t="s">
        <v>254</v>
      </c>
      <c r="B11" s="427">
        <v>75</v>
      </c>
      <c r="C11" s="427">
        <v>75</v>
      </c>
      <c r="D11" s="110">
        <f t="shared" si="0"/>
        <v>0</v>
      </c>
      <c r="E11" s="308">
        <v>155</v>
      </c>
      <c r="F11" s="308">
        <v>155</v>
      </c>
      <c r="G11" s="110">
        <f t="shared" si="1"/>
        <v>0</v>
      </c>
      <c r="H11" s="427">
        <v>49</v>
      </c>
      <c r="I11" s="427">
        <v>49</v>
      </c>
      <c r="J11" s="110">
        <f t="shared" si="2"/>
        <v>0</v>
      </c>
    </row>
    <row r="12" spans="1:10" ht="12.95" customHeight="1">
      <c r="A12" s="426" t="s">
        <v>255</v>
      </c>
      <c r="B12" s="427">
        <v>45</v>
      </c>
      <c r="C12" s="427">
        <v>45</v>
      </c>
      <c r="D12" s="110">
        <f t="shared" si="0"/>
        <v>0</v>
      </c>
      <c r="E12" s="429" t="s">
        <v>292</v>
      </c>
      <c r="F12" s="429" t="s">
        <v>292</v>
      </c>
      <c r="G12" s="110" t="s">
        <v>295</v>
      </c>
      <c r="H12" s="427">
        <v>48.5</v>
      </c>
      <c r="I12" s="427">
        <v>48.5</v>
      </c>
      <c r="J12" s="110">
        <f t="shared" si="2"/>
        <v>0</v>
      </c>
    </row>
    <row r="13" spans="1:10" ht="12.95" customHeight="1">
      <c r="A13" s="426" t="s">
        <v>308</v>
      </c>
      <c r="B13" s="427">
        <v>47</v>
      </c>
      <c r="C13" s="427">
        <v>49</v>
      </c>
      <c r="D13" s="110">
        <f t="shared" si="0"/>
        <v>4.2553191489361764</v>
      </c>
      <c r="E13" s="427">
        <v>170</v>
      </c>
      <c r="F13" s="427">
        <v>170</v>
      </c>
      <c r="G13" s="110">
        <f t="shared" si="1"/>
        <v>0</v>
      </c>
      <c r="H13" s="307" t="s">
        <v>292</v>
      </c>
      <c r="I13" s="307" t="s">
        <v>292</v>
      </c>
      <c r="J13" s="111" t="s">
        <v>295</v>
      </c>
    </row>
    <row r="14" spans="1:10" ht="12.95" customHeight="1">
      <c r="A14" s="426" t="s">
        <v>257</v>
      </c>
      <c r="B14" s="429" t="s">
        <v>292</v>
      </c>
      <c r="C14" s="427">
        <v>50</v>
      </c>
      <c r="D14" s="110" t="s">
        <v>295</v>
      </c>
      <c r="E14" s="429" t="s">
        <v>292</v>
      </c>
      <c r="F14" s="429" t="s">
        <v>292</v>
      </c>
      <c r="G14" s="110" t="s">
        <v>295</v>
      </c>
      <c r="H14" s="307" t="s">
        <v>292</v>
      </c>
      <c r="I14" s="308">
        <v>34.659999999999997</v>
      </c>
      <c r="J14" s="398" t="s">
        <v>295</v>
      </c>
    </row>
    <row r="15" spans="1:10" ht="12.95" customHeight="1">
      <c r="A15" s="424" t="s">
        <v>258</v>
      </c>
      <c r="B15" s="312">
        <f>AVERAGE(B16:B18)</f>
        <v>66.333333333333329</v>
      </c>
      <c r="C15" s="307">
        <f>AVERAGE(C16:C18)</f>
        <v>59.306666666666672</v>
      </c>
      <c r="D15" s="398">
        <f t="shared" si="0"/>
        <v>-10.592964824120587</v>
      </c>
      <c r="E15" s="425">
        <f>AVERAGE(E16:E18)</f>
        <v>108.625</v>
      </c>
      <c r="F15" s="425">
        <f>AVERAGE(F16:F18)</f>
        <v>109.87333333333333</v>
      </c>
      <c r="G15" s="398">
        <f t="shared" si="1"/>
        <v>1.149213655542769</v>
      </c>
      <c r="H15" s="425">
        <f>AVERAGE(H16:H18)</f>
        <v>53.083333333333336</v>
      </c>
      <c r="I15" s="425">
        <f>AVERAGE(I16:I18)</f>
        <v>55.416666666666664</v>
      </c>
      <c r="J15" s="398">
        <f>((I15/H15)-    1)*100</f>
        <v>4.39560439560438</v>
      </c>
    </row>
    <row r="16" spans="1:10" ht="12.95" customHeight="1">
      <c r="A16" s="426" t="s">
        <v>259</v>
      </c>
      <c r="B16" s="427">
        <v>65</v>
      </c>
      <c r="C16" s="427">
        <v>60.67</v>
      </c>
      <c r="D16" s="110">
        <f t="shared" si="0"/>
        <v>-6.6615384615384627</v>
      </c>
      <c r="E16" s="429" t="s">
        <v>292</v>
      </c>
      <c r="F16" s="427">
        <v>121</v>
      </c>
      <c r="G16" s="111" t="s">
        <v>295</v>
      </c>
      <c r="H16" s="427">
        <v>60</v>
      </c>
      <c r="I16" s="427">
        <v>65</v>
      </c>
      <c r="J16" s="110">
        <f>((I16/H16)-    1)*100</f>
        <v>8.333333333333325</v>
      </c>
    </row>
    <row r="17" spans="1:10" ht="12.95" customHeight="1">
      <c r="A17" s="426" t="s">
        <v>261</v>
      </c>
      <c r="B17" s="427">
        <v>66.25</v>
      </c>
      <c r="C17" s="427">
        <v>50.75</v>
      </c>
      <c r="D17" s="110">
        <f t="shared" si="0"/>
        <v>-23.396226415094333</v>
      </c>
      <c r="E17" s="427">
        <v>100.5</v>
      </c>
      <c r="F17" s="427">
        <v>100.5</v>
      </c>
      <c r="G17" s="110">
        <f>((F17/E17)-    1)*100</f>
        <v>0</v>
      </c>
      <c r="H17" s="427">
        <v>45.25</v>
      </c>
      <c r="I17" s="427">
        <v>45.25</v>
      </c>
      <c r="J17" s="110" t="s">
        <v>295</v>
      </c>
    </row>
    <row r="18" spans="1:10" ht="12.95" customHeight="1">
      <c r="A18" s="426" t="s">
        <v>262</v>
      </c>
      <c r="B18" s="427">
        <v>67.75</v>
      </c>
      <c r="C18" s="427">
        <v>66.5</v>
      </c>
      <c r="D18" s="110">
        <f t="shared" si="0"/>
        <v>-1.8450184501844991</v>
      </c>
      <c r="E18" s="427">
        <v>116.75</v>
      </c>
      <c r="F18" s="427">
        <v>108.12</v>
      </c>
      <c r="G18" s="110">
        <f>((F18/E18)-    1)*100</f>
        <v>-7.3918629550321135</v>
      </c>
      <c r="H18" s="427">
        <v>54</v>
      </c>
      <c r="I18" s="427">
        <v>56</v>
      </c>
      <c r="J18" s="110">
        <f t="shared" ref="J18:J23" si="3">((I18/H18)-    1)*100</f>
        <v>3.7037037037036979</v>
      </c>
    </row>
    <row r="19" spans="1:10" ht="12.95" customHeight="1">
      <c r="A19" s="424" t="s">
        <v>211</v>
      </c>
      <c r="B19" s="430" t="s">
        <v>295</v>
      </c>
      <c r="C19" s="425">
        <f>AVERAGE(C20:C23)</f>
        <v>74.625</v>
      </c>
      <c r="D19" s="398" t="s">
        <v>295</v>
      </c>
      <c r="E19" s="431" t="s">
        <v>295</v>
      </c>
      <c r="F19" s="431" t="s">
        <v>545</v>
      </c>
      <c r="G19" s="307" t="s">
        <v>295</v>
      </c>
      <c r="H19" s="425">
        <f>AVERAGE(H20:H23)</f>
        <v>59.666666666666664</v>
      </c>
      <c r="I19" s="398">
        <f>AVERAGE(I20:I23)</f>
        <v>54.583333333333336</v>
      </c>
      <c r="J19" s="398">
        <f t="shared" si="3"/>
        <v>-8.5195530726256852</v>
      </c>
    </row>
    <row r="20" spans="1:10" ht="12.95" customHeight="1">
      <c r="A20" s="426" t="s">
        <v>212</v>
      </c>
      <c r="B20" s="429" t="s">
        <v>292</v>
      </c>
      <c r="C20" s="429" t="s">
        <v>292</v>
      </c>
      <c r="D20" s="110" t="s">
        <v>295</v>
      </c>
      <c r="E20" s="432" t="s">
        <v>292</v>
      </c>
      <c r="F20" s="429" t="s">
        <v>292</v>
      </c>
      <c r="G20" s="307" t="s">
        <v>295</v>
      </c>
      <c r="H20" s="427">
        <v>60</v>
      </c>
      <c r="I20" s="110">
        <v>50</v>
      </c>
      <c r="J20" s="110">
        <f t="shared" si="3"/>
        <v>-16.666666666666664</v>
      </c>
    </row>
    <row r="21" spans="1:10" ht="12.95" customHeight="1">
      <c r="A21" s="426" t="s">
        <v>213</v>
      </c>
      <c r="B21" s="429" t="s">
        <v>292</v>
      </c>
      <c r="C21" s="427">
        <v>70.25</v>
      </c>
      <c r="D21" s="110" t="s">
        <v>295</v>
      </c>
      <c r="E21" s="432" t="s">
        <v>292</v>
      </c>
      <c r="F21" s="429" t="s">
        <v>292</v>
      </c>
      <c r="G21" s="307" t="s">
        <v>295</v>
      </c>
      <c r="H21" s="432" t="s">
        <v>292</v>
      </c>
      <c r="I21" s="429" t="s">
        <v>292</v>
      </c>
      <c r="J21" s="307" t="s">
        <v>295</v>
      </c>
    </row>
    <row r="22" spans="1:10" ht="12.95" customHeight="1">
      <c r="A22" s="109" t="s">
        <v>190</v>
      </c>
      <c r="B22" s="429" t="s">
        <v>292</v>
      </c>
      <c r="C22" s="427">
        <v>79</v>
      </c>
      <c r="D22" s="110" t="s">
        <v>295</v>
      </c>
      <c r="E22" s="432" t="s">
        <v>292</v>
      </c>
      <c r="F22" s="432">
        <v>100</v>
      </c>
      <c r="G22" s="110" t="s">
        <v>295</v>
      </c>
      <c r="H22" s="427">
        <v>54</v>
      </c>
      <c r="I22" s="110">
        <v>58.75</v>
      </c>
      <c r="J22" s="110">
        <f t="shared" si="3"/>
        <v>8.7962962962963012</v>
      </c>
    </row>
    <row r="23" spans="1:10" ht="12.95" customHeight="1">
      <c r="A23" s="426" t="s">
        <v>313</v>
      </c>
      <c r="B23" s="429" t="s">
        <v>292</v>
      </c>
      <c r="C23" s="429" t="s">
        <v>292</v>
      </c>
      <c r="D23" s="110" t="s">
        <v>295</v>
      </c>
      <c r="E23" s="432" t="s">
        <v>292</v>
      </c>
      <c r="F23" s="552" t="s">
        <v>296</v>
      </c>
      <c r="G23" s="110" t="s">
        <v>295</v>
      </c>
      <c r="H23" s="427">
        <v>65</v>
      </c>
      <c r="I23" s="110">
        <v>55</v>
      </c>
      <c r="J23" s="110">
        <f t="shared" si="3"/>
        <v>-15.384615384615385</v>
      </c>
    </row>
    <row r="24" spans="1:10" ht="12.95" customHeight="1">
      <c r="A24" s="424" t="s">
        <v>206</v>
      </c>
      <c r="B24" s="312">
        <f>AVERAGE(B25:B27)</f>
        <v>53</v>
      </c>
      <c r="C24" s="433" t="s">
        <v>545</v>
      </c>
      <c r="D24" s="433" t="s">
        <v>295</v>
      </c>
      <c r="E24" s="311">
        <f>AVERAGE(E25:E27)</f>
        <v>143.75</v>
      </c>
      <c r="F24" s="431" t="s">
        <v>545</v>
      </c>
      <c r="G24" s="307" t="s">
        <v>295</v>
      </c>
      <c r="H24" s="307">
        <f>AVERAGE(H25:H27)</f>
        <v>48.333333333333336</v>
      </c>
      <c r="I24" s="307">
        <f>AVERAGE(I25:I27)</f>
        <v>47</v>
      </c>
      <c r="J24" s="398">
        <f>((I24/H24)-    1)*100</f>
        <v>-2.7586206896551779</v>
      </c>
    </row>
    <row r="25" spans="1:10" ht="12.95" customHeight="1">
      <c r="A25" s="426" t="s">
        <v>307</v>
      </c>
      <c r="B25" s="429" t="s">
        <v>292</v>
      </c>
      <c r="C25" s="548" t="s">
        <v>296</v>
      </c>
      <c r="D25" s="111" t="s">
        <v>295</v>
      </c>
      <c r="E25" s="308">
        <v>130</v>
      </c>
      <c r="F25" s="550" t="s">
        <v>296</v>
      </c>
      <c r="G25" s="308" t="s">
        <v>295</v>
      </c>
      <c r="H25" s="434">
        <v>47.5</v>
      </c>
      <c r="I25" s="434">
        <v>47</v>
      </c>
      <c r="J25" s="111">
        <f>((I25-    H25)/H25)*100</f>
        <v>-1.0526315789473684</v>
      </c>
    </row>
    <row r="26" spans="1:10" ht="12.95" customHeight="1">
      <c r="A26" s="426" t="s">
        <v>130</v>
      </c>
      <c r="B26" s="313">
        <v>53</v>
      </c>
      <c r="C26" s="548" t="s">
        <v>296</v>
      </c>
      <c r="D26" s="111" t="s">
        <v>295</v>
      </c>
      <c r="E26" s="308">
        <v>157.5</v>
      </c>
      <c r="F26" s="550" t="s">
        <v>296</v>
      </c>
      <c r="G26" s="308" t="s">
        <v>295</v>
      </c>
      <c r="H26" s="308">
        <v>47.5</v>
      </c>
      <c r="I26" s="308">
        <v>49</v>
      </c>
      <c r="J26" s="308">
        <f>((I26-    H26)/H26)*100</f>
        <v>3.1578947368421053</v>
      </c>
    </row>
    <row r="27" spans="1:10" ht="12.95" customHeight="1">
      <c r="A27" s="435" t="s">
        <v>209</v>
      </c>
      <c r="B27" s="436" t="s">
        <v>292</v>
      </c>
      <c r="C27" s="549" t="s">
        <v>296</v>
      </c>
      <c r="D27" s="284" t="s">
        <v>295</v>
      </c>
      <c r="E27" s="437" t="s">
        <v>292</v>
      </c>
      <c r="F27" s="551" t="s">
        <v>296</v>
      </c>
      <c r="G27" s="284" t="s">
        <v>295</v>
      </c>
      <c r="H27" s="310">
        <v>50</v>
      </c>
      <c r="I27" s="310">
        <v>45</v>
      </c>
      <c r="J27" s="310">
        <f>((I27-    H27)/H27)*100</f>
        <v>-10</v>
      </c>
    </row>
    <row r="28" spans="1:10" ht="9.9499999999999993" customHeight="1">
      <c r="A28" s="533" t="s">
        <v>145</v>
      </c>
      <c r="B28" s="101"/>
      <c r="C28" s="96"/>
      <c r="D28" s="102"/>
      <c r="E28" s="309"/>
      <c r="F28" s="309"/>
      <c r="G28" s="111"/>
      <c r="H28" s="101"/>
      <c r="I28" s="101"/>
      <c r="J28" s="102"/>
    </row>
    <row r="29" spans="1:10" ht="9.9499999999999993" customHeight="1">
      <c r="A29" s="438" t="s">
        <v>66</v>
      </c>
      <c r="B29" s="97"/>
      <c r="C29" s="97"/>
      <c r="D29" s="102"/>
      <c r="E29" s="309"/>
      <c r="F29" s="309"/>
      <c r="G29" s="111"/>
      <c r="H29" s="97"/>
      <c r="I29" s="97"/>
      <c r="J29" s="98"/>
    </row>
    <row r="30" spans="1:10" ht="12.95" customHeight="1"/>
    <row r="31" spans="1:10" ht="12.95" customHeight="1"/>
    <row r="32" spans="1:10" ht="12.95" customHeight="1"/>
    <row r="33" spans="1:1" ht="12.95" customHeight="1"/>
    <row r="34" spans="1:1" ht="12.95" customHeight="1"/>
    <row r="35" spans="1:1" ht="12.95" customHeight="1"/>
    <row r="36" spans="1:1" ht="12.95" customHeight="1"/>
    <row r="37" spans="1:1" ht="12.95" customHeight="1"/>
    <row r="38" spans="1:1" ht="12.95" customHeight="1">
      <c r="A38" s="307"/>
    </row>
    <row r="39" spans="1:1" ht="12.95" customHeight="1">
      <c r="A39" s="308"/>
    </row>
    <row r="40" spans="1:1" ht="9.9499999999999993" customHeight="1"/>
    <row r="41" spans="1:1" ht="9.9499999999999993" customHeight="1"/>
  </sheetData>
  <mergeCells count="4">
    <mergeCell ref="A5:A6"/>
    <mergeCell ref="B5:D5"/>
    <mergeCell ref="E5:G5"/>
    <mergeCell ref="H5:J5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54"/>
  <sheetViews>
    <sheetView showGridLines="0" zoomScale="120" zoomScaleNormal="120" workbookViewId="0">
      <selection activeCell="R25" sqref="R25"/>
    </sheetView>
  </sheetViews>
  <sheetFormatPr baseColWidth="10" defaultRowHeight="12.75"/>
  <cols>
    <col min="1" max="1" width="13.140625" customWidth="1"/>
    <col min="2" max="3" width="5.28515625" customWidth="1"/>
    <col min="4" max="4" width="4.7109375" customWidth="1"/>
    <col min="5" max="6" width="5.28515625" customWidth="1"/>
    <col min="7" max="7" width="4.7109375" customWidth="1"/>
    <col min="8" max="9" width="5.28515625" customWidth="1"/>
    <col min="10" max="10" width="4.7109375" customWidth="1"/>
    <col min="11" max="12" width="5.28515625" customWidth="1"/>
    <col min="13" max="13" width="4.7109375" customWidth="1"/>
    <col min="14" max="15" width="5.28515625" customWidth="1"/>
    <col min="16" max="16" width="4.7109375" customWidth="1"/>
  </cols>
  <sheetData>
    <row r="1" spans="1:16" ht="15.95" customHeight="1">
      <c r="A1" s="439" t="s">
        <v>546</v>
      </c>
      <c r="B1" s="419"/>
      <c r="C1" s="419"/>
      <c r="D1" s="418"/>
      <c r="E1" s="419"/>
      <c r="F1" s="419"/>
      <c r="G1" s="418"/>
      <c r="H1" s="419"/>
      <c r="I1" s="419"/>
      <c r="J1" s="418"/>
      <c r="K1" s="419"/>
      <c r="L1" s="419"/>
      <c r="M1" s="418"/>
      <c r="N1" s="419"/>
      <c r="O1" s="419"/>
      <c r="P1" s="418"/>
    </row>
    <row r="2" spans="1:16" ht="12" customHeight="1">
      <c r="A2" s="95" t="s">
        <v>547</v>
      </c>
      <c r="B2" s="100"/>
      <c r="C2" s="100"/>
      <c r="D2" s="95"/>
      <c r="E2" s="100"/>
      <c r="F2" s="100"/>
      <c r="G2" s="95"/>
      <c r="H2" s="100"/>
      <c r="I2" s="100"/>
      <c r="J2" s="95"/>
      <c r="K2" s="100"/>
      <c r="L2" s="100"/>
      <c r="M2" s="95"/>
      <c r="N2" s="100"/>
      <c r="O2" s="100"/>
      <c r="P2" s="95"/>
    </row>
    <row r="3" spans="1:16" ht="3" customHeight="1">
      <c r="A3" s="95"/>
      <c r="B3" s="100"/>
      <c r="C3" s="79"/>
      <c r="D3" s="440"/>
      <c r="E3" s="441"/>
      <c r="F3" s="441"/>
      <c r="G3" s="440"/>
      <c r="H3" s="441"/>
      <c r="I3" s="441"/>
      <c r="J3" s="440"/>
      <c r="K3" s="441"/>
      <c r="L3" s="441"/>
      <c r="M3" s="440"/>
      <c r="N3" s="441"/>
      <c r="O3" s="441"/>
      <c r="P3" s="440"/>
    </row>
    <row r="4" spans="1:16" ht="12.95" customHeight="1">
      <c r="A4" s="613" t="s">
        <v>549</v>
      </c>
      <c r="B4" s="625" t="s">
        <v>234</v>
      </c>
      <c r="C4" s="626"/>
      <c r="D4" s="627"/>
      <c r="E4" s="625" t="s">
        <v>272</v>
      </c>
      <c r="F4" s="626"/>
      <c r="G4" s="627"/>
      <c r="H4" s="625" t="s">
        <v>271</v>
      </c>
      <c r="I4" s="626"/>
      <c r="J4" s="627"/>
      <c r="K4" s="625" t="s">
        <v>270</v>
      </c>
      <c r="L4" s="626"/>
      <c r="M4" s="627"/>
      <c r="N4" s="625" t="s">
        <v>269</v>
      </c>
      <c r="O4" s="626"/>
      <c r="P4" s="627"/>
    </row>
    <row r="5" spans="1:16" ht="12.95" customHeight="1">
      <c r="A5" s="628"/>
      <c r="B5" s="423">
        <v>2019</v>
      </c>
      <c r="C5" s="423">
        <v>2020</v>
      </c>
      <c r="D5" s="423" t="s">
        <v>309</v>
      </c>
      <c r="E5" s="423">
        <v>2019</v>
      </c>
      <c r="F5" s="423">
        <v>2020</v>
      </c>
      <c r="G5" s="423" t="s">
        <v>309</v>
      </c>
      <c r="H5" s="423">
        <v>2019</v>
      </c>
      <c r="I5" s="423">
        <v>2020</v>
      </c>
      <c r="J5" s="423" t="s">
        <v>309</v>
      </c>
      <c r="K5" s="423">
        <v>2019</v>
      </c>
      <c r="L5" s="423">
        <v>2020</v>
      </c>
      <c r="M5" s="423" t="s">
        <v>309</v>
      </c>
      <c r="N5" s="423">
        <v>2019</v>
      </c>
      <c r="O5" s="423">
        <v>2020</v>
      </c>
      <c r="P5" s="423" t="s">
        <v>309</v>
      </c>
    </row>
    <row r="6" spans="1:16" ht="3" customHeight="1">
      <c r="A6" s="342"/>
      <c r="B6" s="359"/>
      <c r="C6" s="359"/>
      <c r="D6" s="93"/>
      <c r="E6" s="359"/>
      <c r="F6" s="359"/>
      <c r="G6" s="93"/>
      <c r="H6" s="359"/>
      <c r="I6" s="359"/>
      <c r="J6" s="93"/>
      <c r="K6" s="359"/>
      <c r="L6" s="359"/>
      <c r="M6" s="93"/>
      <c r="N6" s="359"/>
      <c r="O6" s="359"/>
      <c r="P6" s="93"/>
    </row>
    <row r="7" spans="1:16" ht="12.95" customHeight="1">
      <c r="A7" s="442" t="s">
        <v>251</v>
      </c>
      <c r="B7" s="283">
        <f>AVERAGE(B8:B11)</f>
        <v>44.5</v>
      </c>
      <c r="C7" s="283">
        <f>AVERAGE(C8:C11)</f>
        <v>44.417500000000004</v>
      </c>
      <c r="D7" s="444">
        <f t="shared" ref="D7:D21" si="0">((C7/B7)-   1)*100</f>
        <v>-0.18539325842695797</v>
      </c>
      <c r="E7" s="443">
        <f>AVERAGE(E8:E11)</f>
        <v>71.708333333333329</v>
      </c>
      <c r="F7" s="443">
        <f>AVERAGE(F8:F11)</f>
        <v>72.250833333333333</v>
      </c>
      <c r="G7" s="444">
        <f>((F7/E7)-   1)*100</f>
        <v>0.75653689715282635</v>
      </c>
      <c r="H7" s="443">
        <f>AVERAGE(H8:H11)</f>
        <v>76.041666666666671</v>
      </c>
      <c r="I7" s="443">
        <f>AVERAGE(I8:I11)</f>
        <v>76.041666666666671</v>
      </c>
      <c r="J7" s="444">
        <f t="shared" ref="J7:J13" si="1">((I7/H7)-   1)*100</f>
        <v>0</v>
      </c>
      <c r="K7" s="443">
        <f>AVERAGE(K8:K11)</f>
        <v>30.5</v>
      </c>
      <c r="L7" s="443">
        <f>AVERAGE(L8:L11)</f>
        <v>30.5</v>
      </c>
      <c r="M7" s="444">
        <f>((L7/K7)-   1)*100</f>
        <v>0</v>
      </c>
      <c r="N7" s="443">
        <f>AVERAGE(N8:N11)</f>
        <v>21.1875</v>
      </c>
      <c r="O7" s="443">
        <f>AVERAGE(O8:O11)</f>
        <v>21.1875</v>
      </c>
      <c r="P7" s="444">
        <f t="shared" ref="P7:P17" si="2">((O7/N7)-   1)*100</f>
        <v>0</v>
      </c>
    </row>
    <row r="8" spans="1:16" ht="12.95" customHeight="1">
      <c r="A8" s="553" t="s">
        <v>57</v>
      </c>
      <c r="B8" s="445">
        <v>48</v>
      </c>
      <c r="C8" s="445">
        <v>47.67</v>
      </c>
      <c r="D8" s="447">
        <f t="shared" si="0"/>
        <v>-0.68749999999999645</v>
      </c>
      <c r="E8" s="446">
        <v>57.5</v>
      </c>
      <c r="F8" s="446">
        <v>59.67</v>
      </c>
      <c r="G8" s="447">
        <f t="shared" ref="G8:G19" si="3">((F8/E8)-   1)*100</f>
        <v>3.7739130434782719</v>
      </c>
      <c r="H8" s="448">
        <v>79.666666666666671</v>
      </c>
      <c r="I8" s="448">
        <v>79.666666666666671</v>
      </c>
      <c r="J8" s="447">
        <f t="shared" si="1"/>
        <v>0</v>
      </c>
      <c r="K8" s="448" t="s">
        <v>292</v>
      </c>
      <c r="L8" s="448" t="s">
        <v>292</v>
      </c>
      <c r="M8" s="449" t="s">
        <v>293</v>
      </c>
      <c r="N8" s="448">
        <v>22</v>
      </c>
      <c r="O8" s="448">
        <v>22</v>
      </c>
      <c r="P8" s="447">
        <f t="shared" si="2"/>
        <v>0</v>
      </c>
    </row>
    <row r="9" spans="1:16" ht="12.95" customHeight="1">
      <c r="A9" s="553" t="s">
        <v>252</v>
      </c>
      <c r="B9" s="445">
        <v>45</v>
      </c>
      <c r="C9" s="445">
        <v>45</v>
      </c>
      <c r="D9" s="447">
        <f t="shared" si="0"/>
        <v>0</v>
      </c>
      <c r="E9" s="448">
        <v>88</v>
      </c>
      <c r="F9" s="448">
        <v>88</v>
      </c>
      <c r="G9" s="447">
        <f t="shared" si="3"/>
        <v>0</v>
      </c>
      <c r="H9" s="448">
        <v>71.333333333333329</v>
      </c>
      <c r="I9" s="448">
        <v>71.333333333333329</v>
      </c>
      <c r="J9" s="447">
        <f t="shared" si="1"/>
        <v>0</v>
      </c>
      <c r="K9" s="448">
        <v>29</v>
      </c>
      <c r="L9" s="448">
        <v>29</v>
      </c>
      <c r="M9" s="447">
        <f>((L9/K9)-   1)*100</f>
        <v>0</v>
      </c>
      <c r="N9" s="448">
        <v>21</v>
      </c>
      <c r="O9" s="448">
        <v>21</v>
      </c>
      <c r="P9" s="447">
        <f t="shared" si="2"/>
        <v>0</v>
      </c>
    </row>
    <row r="10" spans="1:16" ht="12.95" customHeight="1">
      <c r="A10" s="553" t="s">
        <v>254</v>
      </c>
      <c r="B10" s="445">
        <v>44</v>
      </c>
      <c r="C10" s="445">
        <v>44</v>
      </c>
      <c r="D10" s="447">
        <f t="shared" si="0"/>
        <v>0</v>
      </c>
      <c r="E10" s="448">
        <v>80.333333333333329</v>
      </c>
      <c r="F10" s="448">
        <v>80.333333333333329</v>
      </c>
      <c r="G10" s="447">
        <f t="shared" si="3"/>
        <v>0</v>
      </c>
      <c r="H10" s="448">
        <v>76.666666666666671</v>
      </c>
      <c r="I10" s="448">
        <v>76.666666666666671</v>
      </c>
      <c r="J10" s="447">
        <f t="shared" si="1"/>
        <v>0</v>
      </c>
      <c r="K10" s="448">
        <v>32</v>
      </c>
      <c r="L10" s="448">
        <v>32</v>
      </c>
      <c r="M10" s="447">
        <f>((L10/K10)-   1)*100</f>
        <v>0</v>
      </c>
      <c r="N10" s="448">
        <v>19</v>
      </c>
      <c r="O10" s="448">
        <v>19</v>
      </c>
      <c r="P10" s="447">
        <f t="shared" si="2"/>
        <v>0</v>
      </c>
    </row>
    <row r="11" spans="1:16" ht="12.95" customHeight="1">
      <c r="A11" s="553" t="s">
        <v>255</v>
      </c>
      <c r="B11" s="445">
        <v>41</v>
      </c>
      <c r="C11" s="445">
        <v>41</v>
      </c>
      <c r="D11" s="447">
        <f t="shared" si="0"/>
        <v>0</v>
      </c>
      <c r="E11" s="448">
        <v>61</v>
      </c>
      <c r="F11" s="448">
        <v>61</v>
      </c>
      <c r="G11" s="447">
        <f t="shared" si="3"/>
        <v>0</v>
      </c>
      <c r="H11" s="448">
        <v>76.5</v>
      </c>
      <c r="I11" s="448">
        <v>76.5</v>
      </c>
      <c r="J11" s="447">
        <f t="shared" si="1"/>
        <v>0</v>
      </c>
      <c r="K11" s="448" t="s">
        <v>292</v>
      </c>
      <c r="L11" s="448" t="s">
        <v>292</v>
      </c>
      <c r="M11" s="449" t="s">
        <v>293</v>
      </c>
      <c r="N11" s="448">
        <v>22.75</v>
      </c>
      <c r="O11" s="448">
        <v>22.75</v>
      </c>
      <c r="P11" s="447">
        <f t="shared" si="2"/>
        <v>0</v>
      </c>
    </row>
    <row r="12" spans="1:16" ht="12.95" customHeight="1">
      <c r="A12" s="553" t="s">
        <v>399</v>
      </c>
      <c r="B12" s="448" t="s">
        <v>296</v>
      </c>
      <c r="C12" s="445">
        <v>30</v>
      </c>
      <c r="D12" s="447" t="s">
        <v>548</v>
      </c>
      <c r="E12" s="448">
        <v>78.33</v>
      </c>
      <c r="F12" s="448" t="s">
        <v>296</v>
      </c>
      <c r="G12" s="447" t="s">
        <v>293</v>
      </c>
      <c r="H12" s="448" t="s">
        <v>296</v>
      </c>
      <c r="I12" s="448">
        <v>65</v>
      </c>
      <c r="J12" s="447"/>
      <c r="K12" s="448" t="s">
        <v>296</v>
      </c>
      <c r="L12" s="448">
        <v>38</v>
      </c>
      <c r="M12" s="449" t="s">
        <v>293</v>
      </c>
      <c r="N12" s="448">
        <v>30.3</v>
      </c>
      <c r="O12" s="448">
        <v>20</v>
      </c>
      <c r="P12" s="447">
        <f t="shared" si="2"/>
        <v>-33.993399339933994</v>
      </c>
    </row>
    <row r="13" spans="1:16" ht="12.95" customHeight="1">
      <c r="A13" s="442" t="s">
        <v>258</v>
      </c>
      <c r="B13" s="283">
        <f>AVERAGE(B14:B18)</f>
        <v>54.284000000000006</v>
      </c>
      <c r="C13" s="283">
        <f>AVERAGE(C14:C18)</f>
        <v>51.456666666666671</v>
      </c>
      <c r="D13" s="444">
        <f t="shared" si="0"/>
        <v>-5.2084100901432002</v>
      </c>
      <c r="E13" s="443">
        <f>AVERAGE(E14:E18)</f>
        <v>77.284000000000006</v>
      </c>
      <c r="F13" s="443">
        <f>AVERAGE(F14:F18)</f>
        <v>68.915999999999997</v>
      </c>
      <c r="G13" s="444">
        <f t="shared" si="3"/>
        <v>-10.827596915273553</v>
      </c>
      <c r="H13" s="443">
        <f>AVERAGE(H14:H18)</f>
        <v>86.875</v>
      </c>
      <c r="I13" s="443">
        <f>AVERAGE(I14:I18)</f>
        <v>86.457499999999996</v>
      </c>
      <c r="J13" s="444">
        <f t="shared" si="1"/>
        <v>-0.48057553956835086</v>
      </c>
      <c r="K13" s="443">
        <f>AVERAGE(K14:K18)</f>
        <v>48.4375</v>
      </c>
      <c r="L13" s="443">
        <f>AVERAGE(L14:L18)</f>
        <v>48.467500000000001</v>
      </c>
      <c r="M13" s="444">
        <f>((L13/K13)-   1)*100</f>
        <v>6.1935483870967367E-2</v>
      </c>
      <c r="N13" s="443">
        <f>AVERAGE(N14:N18)</f>
        <v>30.715999999999998</v>
      </c>
      <c r="O13" s="443">
        <f>AVERAGE(O14:O18)</f>
        <v>28.513333333333332</v>
      </c>
      <c r="P13" s="444">
        <f t="shared" si="2"/>
        <v>-7.1710726223032539</v>
      </c>
    </row>
    <row r="14" spans="1:16" ht="12.95" customHeight="1">
      <c r="A14" s="553" t="s">
        <v>260</v>
      </c>
      <c r="B14" s="445">
        <v>60</v>
      </c>
      <c r="C14" s="448" t="s">
        <v>292</v>
      </c>
      <c r="D14" s="447" t="s">
        <v>548</v>
      </c>
      <c r="E14" s="448">
        <v>78</v>
      </c>
      <c r="F14" s="448">
        <v>65.25</v>
      </c>
      <c r="G14" s="447">
        <f t="shared" si="3"/>
        <v>-16.346153846153843</v>
      </c>
      <c r="H14" s="448" t="s">
        <v>292</v>
      </c>
      <c r="I14" s="448" t="s">
        <v>292</v>
      </c>
      <c r="J14" s="447" t="s">
        <v>548</v>
      </c>
      <c r="K14" s="448" t="s">
        <v>292</v>
      </c>
      <c r="L14" s="448">
        <v>51</v>
      </c>
      <c r="M14" s="450" t="s">
        <v>293</v>
      </c>
      <c r="N14" s="448">
        <v>27.33</v>
      </c>
      <c r="O14" s="448" t="s">
        <v>292</v>
      </c>
      <c r="P14" s="447" t="s">
        <v>293</v>
      </c>
    </row>
    <row r="15" spans="1:16" ht="12.95" customHeight="1">
      <c r="A15" s="553" t="s">
        <v>259</v>
      </c>
      <c r="B15" s="445">
        <v>51.67</v>
      </c>
      <c r="C15" s="445">
        <v>52</v>
      </c>
      <c r="D15" s="447">
        <f t="shared" si="0"/>
        <v>0.63866847300173557</v>
      </c>
      <c r="E15" s="448">
        <v>70.67</v>
      </c>
      <c r="F15" s="448">
        <v>68.33</v>
      </c>
      <c r="G15" s="447">
        <f t="shared" si="3"/>
        <v>-3.3111645677090795</v>
      </c>
      <c r="H15" s="448">
        <v>89</v>
      </c>
      <c r="I15" s="448">
        <v>89.33</v>
      </c>
      <c r="J15" s="447">
        <f t="shared" ref="J15:J23" si="4">((I15/H15)-   1)*100</f>
        <v>0.37078651685393815</v>
      </c>
      <c r="K15" s="448">
        <v>45</v>
      </c>
      <c r="L15" s="448">
        <v>42.5</v>
      </c>
      <c r="M15" s="447">
        <f>((L15/K15)-   1)*100</f>
        <v>-5.555555555555558</v>
      </c>
      <c r="N15" s="448">
        <v>27.5</v>
      </c>
      <c r="O15" s="448">
        <v>26.67</v>
      </c>
      <c r="P15" s="447">
        <f t="shared" si="2"/>
        <v>-3.0181818181818088</v>
      </c>
    </row>
    <row r="16" spans="1:16" ht="12.95" customHeight="1">
      <c r="A16" s="553" t="s">
        <v>261</v>
      </c>
      <c r="B16" s="445">
        <v>50.75</v>
      </c>
      <c r="C16" s="445">
        <v>52</v>
      </c>
      <c r="D16" s="447">
        <f t="shared" si="0"/>
        <v>2.4630541871921263</v>
      </c>
      <c r="E16" s="448">
        <v>74.75</v>
      </c>
      <c r="F16" s="448">
        <v>64.75</v>
      </c>
      <c r="G16" s="447">
        <f t="shared" si="3"/>
        <v>-13.377926421404684</v>
      </c>
      <c r="H16" s="448">
        <v>84.75</v>
      </c>
      <c r="I16" s="448">
        <v>85.75</v>
      </c>
      <c r="J16" s="447">
        <f t="shared" si="4"/>
        <v>1.1799410029498469</v>
      </c>
      <c r="K16" s="448">
        <v>45.25</v>
      </c>
      <c r="L16" s="448">
        <v>50</v>
      </c>
      <c r="M16" s="447">
        <f>((L16/K16)-   1)*100</f>
        <v>10.497237569060779</v>
      </c>
      <c r="N16" s="448">
        <v>27.5</v>
      </c>
      <c r="O16" s="448">
        <v>25.75</v>
      </c>
      <c r="P16" s="447">
        <f t="shared" si="2"/>
        <v>-6.3636363636363598</v>
      </c>
    </row>
    <row r="17" spans="1:16" ht="12.95" customHeight="1">
      <c r="A17" s="553" t="s">
        <v>262</v>
      </c>
      <c r="B17" s="445">
        <v>53</v>
      </c>
      <c r="C17" s="445">
        <v>50.37</v>
      </c>
      <c r="D17" s="447">
        <f t="shared" si="0"/>
        <v>-4.9622641509433958</v>
      </c>
      <c r="E17" s="448">
        <v>78</v>
      </c>
      <c r="F17" s="448">
        <v>76.25</v>
      </c>
      <c r="G17" s="447">
        <f t="shared" si="3"/>
        <v>-2.2435897435897467</v>
      </c>
      <c r="H17" s="448">
        <v>86.75</v>
      </c>
      <c r="I17" s="448">
        <v>83.75</v>
      </c>
      <c r="J17" s="447">
        <f t="shared" si="4"/>
        <v>-3.458213256484155</v>
      </c>
      <c r="K17" s="448">
        <v>44.5</v>
      </c>
      <c r="L17" s="448">
        <v>50.37</v>
      </c>
      <c r="M17" s="447">
        <f>((L17/K17)-   1)*100</f>
        <v>13.191011235955052</v>
      </c>
      <c r="N17" s="448">
        <v>34.25</v>
      </c>
      <c r="O17" s="448">
        <v>33.119999999999997</v>
      </c>
      <c r="P17" s="447">
        <f t="shared" si="2"/>
        <v>-3.2992700729927105</v>
      </c>
    </row>
    <row r="18" spans="1:16" ht="12.95" customHeight="1">
      <c r="A18" s="553" t="s">
        <v>550</v>
      </c>
      <c r="B18" s="445">
        <v>56</v>
      </c>
      <c r="C18" s="448" t="s">
        <v>296</v>
      </c>
      <c r="D18" s="447" t="s">
        <v>548</v>
      </c>
      <c r="E18" s="448">
        <v>85</v>
      </c>
      <c r="F18" s="448">
        <v>70</v>
      </c>
      <c r="G18" s="447">
        <f t="shared" si="3"/>
        <v>-17.647058823529417</v>
      </c>
      <c r="H18" s="448">
        <v>87</v>
      </c>
      <c r="I18" s="448">
        <v>87</v>
      </c>
      <c r="J18" s="447">
        <f t="shared" si="4"/>
        <v>0</v>
      </c>
      <c r="K18" s="448">
        <v>59</v>
      </c>
      <c r="L18" s="448" t="s">
        <v>296</v>
      </c>
      <c r="M18" s="447" t="s">
        <v>293</v>
      </c>
      <c r="N18" s="448">
        <v>37</v>
      </c>
      <c r="O18" s="448" t="s">
        <v>296</v>
      </c>
      <c r="P18" s="447" t="s">
        <v>293</v>
      </c>
    </row>
    <row r="19" spans="1:16" ht="12.95" customHeight="1">
      <c r="A19" s="553" t="s">
        <v>99</v>
      </c>
      <c r="B19" s="448">
        <v>52</v>
      </c>
      <c r="C19" s="445">
        <v>53.5</v>
      </c>
      <c r="D19" s="447">
        <f t="shared" si="0"/>
        <v>2.8846153846153744</v>
      </c>
      <c r="E19" s="448">
        <v>74.5</v>
      </c>
      <c r="F19" s="448">
        <v>73.5</v>
      </c>
      <c r="G19" s="447">
        <f t="shared" si="3"/>
        <v>-1.3422818791946289</v>
      </c>
      <c r="H19" s="448">
        <v>85.5</v>
      </c>
      <c r="I19" s="448">
        <v>90</v>
      </c>
      <c r="J19" s="447">
        <f t="shared" si="4"/>
        <v>5.2631578947368363</v>
      </c>
      <c r="K19" s="448" t="s">
        <v>296</v>
      </c>
      <c r="L19" s="448" t="s">
        <v>296</v>
      </c>
      <c r="M19" s="447" t="s">
        <v>293</v>
      </c>
      <c r="N19" s="448" t="s">
        <v>296</v>
      </c>
      <c r="O19" s="448" t="s">
        <v>296</v>
      </c>
      <c r="P19" s="447" t="s">
        <v>293</v>
      </c>
    </row>
    <row r="20" spans="1:16" ht="12.95" customHeight="1">
      <c r="A20" s="442" t="s">
        <v>429</v>
      </c>
      <c r="B20" s="283">
        <f>AVERAGE(B21:B22)</f>
        <v>47</v>
      </c>
      <c r="C20" s="283">
        <f>AVERAGE(C21:C22)</f>
        <v>40</v>
      </c>
      <c r="D20" s="444">
        <f t="shared" si="0"/>
        <v>-14.893617021276595</v>
      </c>
      <c r="E20" s="443">
        <f>AVERAGE(E21:E22)</f>
        <v>65.25</v>
      </c>
      <c r="F20" s="443">
        <f>AVERAGE(F21:F22)</f>
        <v>65.25</v>
      </c>
      <c r="G20" s="444">
        <f>((F20/E20)-   1)*100</f>
        <v>0</v>
      </c>
      <c r="H20" s="443">
        <f>AVERAGE(H21:H22)</f>
        <v>78.164999999999992</v>
      </c>
      <c r="I20" s="443">
        <f>AVERAGE(I21:I22)</f>
        <v>82</v>
      </c>
      <c r="J20" s="444">
        <f t="shared" si="4"/>
        <v>4.9062879805539694</v>
      </c>
      <c r="K20" s="443">
        <f>AVERAGE(K21:K22)</f>
        <v>54</v>
      </c>
      <c r="L20" s="443">
        <f>AVERAGE(L21:L22)</f>
        <v>65.5</v>
      </c>
      <c r="M20" s="444">
        <f>((L20/K20)-   1)*100</f>
        <v>21.296296296296301</v>
      </c>
      <c r="N20" s="443">
        <f>AVERAGE(N21:N22)</f>
        <v>22</v>
      </c>
      <c r="O20" s="449" t="s">
        <v>293</v>
      </c>
      <c r="P20" s="449" t="s">
        <v>293</v>
      </c>
    </row>
    <row r="21" spans="1:16" ht="12.95" customHeight="1">
      <c r="A21" s="554" t="s">
        <v>430</v>
      </c>
      <c r="B21" s="314">
        <v>40</v>
      </c>
      <c r="C21" s="314">
        <v>40</v>
      </c>
      <c r="D21" s="447">
        <f t="shared" si="0"/>
        <v>0</v>
      </c>
      <c r="E21" s="451">
        <v>55</v>
      </c>
      <c r="F21" s="451">
        <v>65.5</v>
      </c>
      <c r="G21" s="450">
        <f>((F21-   E21)/E21)*100</f>
        <v>19.090909090909093</v>
      </c>
      <c r="H21" s="451">
        <v>74.33</v>
      </c>
      <c r="I21" s="451">
        <v>86</v>
      </c>
      <c r="J21" s="447">
        <f t="shared" si="4"/>
        <v>15.700255616843805</v>
      </c>
      <c r="K21" s="451">
        <v>54</v>
      </c>
      <c r="L21" s="451">
        <v>65.5</v>
      </c>
      <c r="M21" s="447">
        <f>((L21/K21)-   1)*100</f>
        <v>21.296296296296301</v>
      </c>
      <c r="N21" s="451">
        <v>22</v>
      </c>
      <c r="O21" s="448" t="s">
        <v>292</v>
      </c>
      <c r="P21" s="449" t="s">
        <v>293</v>
      </c>
    </row>
    <row r="22" spans="1:16" ht="12.95" customHeight="1">
      <c r="A22" s="554" t="s">
        <v>432</v>
      </c>
      <c r="B22" s="314">
        <v>54</v>
      </c>
      <c r="C22" s="448" t="s">
        <v>296</v>
      </c>
      <c r="D22" s="447" t="s">
        <v>548</v>
      </c>
      <c r="E22" s="452">
        <v>75.5</v>
      </c>
      <c r="F22" s="452">
        <v>65</v>
      </c>
      <c r="G22" s="450">
        <f>((F22-   E22)/E22)*100</f>
        <v>-13.90728476821192</v>
      </c>
      <c r="H22" s="451">
        <v>82</v>
      </c>
      <c r="I22" s="451">
        <v>78</v>
      </c>
      <c r="J22" s="447">
        <f t="shared" si="4"/>
        <v>-4.8780487804878092</v>
      </c>
      <c r="K22" s="448" t="s">
        <v>292</v>
      </c>
      <c r="L22" s="448" t="s">
        <v>292</v>
      </c>
      <c r="M22" s="449" t="s">
        <v>293</v>
      </c>
      <c r="N22" s="448" t="s">
        <v>292</v>
      </c>
      <c r="O22" s="448" t="s">
        <v>292</v>
      </c>
      <c r="P22" s="449" t="s">
        <v>293</v>
      </c>
    </row>
    <row r="23" spans="1:16" ht="12.95" customHeight="1">
      <c r="A23" s="442" t="s">
        <v>211</v>
      </c>
      <c r="B23" s="283">
        <f>AVERAGE(B24:B27)</f>
        <v>45.174999999999997</v>
      </c>
      <c r="C23" s="283">
        <f>AVERAGE(C24:C27)</f>
        <v>45.125</v>
      </c>
      <c r="D23" s="444">
        <f t="shared" ref="D23:D29" si="5">((C23/B23)-   1)*100</f>
        <v>-0.11068068622024363</v>
      </c>
      <c r="E23" s="443" t="s">
        <v>293</v>
      </c>
      <c r="F23" s="443" t="s">
        <v>293</v>
      </c>
      <c r="G23" s="449" t="s">
        <v>293</v>
      </c>
      <c r="H23" s="443">
        <f>AVERAGE(H24:H27)</f>
        <v>68.875</v>
      </c>
      <c r="I23" s="443">
        <f>AVERAGE(I24:I27)</f>
        <v>89.583333333333329</v>
      </c>
      <c r="J23" s="444">
        <f t="shared" si="4"/>
        <v>30.066545674531152</v>
      </c>
      <c r="K23" s="443">
        <f>AVERAGE(K24:K27)</f>
        <v>46.25</v>
      </c>
      <c r="L23" s="443">
        <f>AVERAGE(L24:L27)</f>
        <v>34.8125</v>
      </c>
      <c r="M23" s="444">
        <f t="shared" ref="M23:M27" si="6">((L23/K23)-   1)*100</f>
        <v>-24.729729729729733</v>
      </c>
      <c r="N23" s="443">
        <f>AVERAGE(N24:N27)</f>
        <v>19.666666666666668</v>
      </c>
      <c r="O23" s="443">
        <f>AVERAGE(O24:O27)</f>
        <v>20.5</v>
      </c>
      <c r="P23" s="444">
        <f>((O23/N23)-   1)*100</f>
        <v>4.237288135593209</v>
      </c>
    </row>
    <row r="24" spans="1:16" ht="12.95" customHeight="1">
      <c r="A24" s="554" t="s">
        <v>212</v>
      </c>
      <c r="B24" s="314">
        <v>42.5</v>
      </c>
      <c r="C24" s="314">
        <v>42.5</v>
      </c>
      <c r="D24" s="447">
        <f t="shared" si="5"/>
        <v>0</v>
      </c>
      <c r="E24" s="448" t="s">
        <v>292</v>
      </c>
      <c r="F24" s="448" t="s">
        <v>292</v>
      </c>
      <c r="G24" s="449" t="s">
        <v>293</v>
      </c>
      <c r="H24" s="451" t="s">
        <v>292</v>
      </c>
      <c r="I24" s="452">
        <v>92.5</v>
      </c>
      <c r="J24" s="450" t="s">
        <v>548</v>
      </c>
      <c r="K24" s="451">
        <v>45</v>
      </c>
      <c r="L24" s="451">
        <v>35</v>
      </c>
      <c r="M24" s="447">
        <f t="shared" si="6"/>
        <v>-22.222222222222221</v>
      </c>
      <c r="N24" s="448" t="s">
        <v>292</v>
      </c>
      <c r="O24" s="448" t="s">
        <v>292</v>
      </c>
      <c r="P24" s="449" t="s">
        <v>293</v>
      </c>
    </row>
    <row r="25" spans="1:16" ht="12.95" customHeight="1">
      <c r="A25" s="554" t="s">
        <v>213</v>
      </c>
      <c r="B25" s="314">
        <v>45</v>
      </c>
      <c r="C25" s="314">
        <v>44</v>
      </c>
      <c r="D25" s="447">
        <f t="shared" si="5"/>
        <v>-2.2222222222222254</v>
      </c>
      <c r="E25" s="448" t="s">
        <v>292</v>
      </c>
      <c r="F25" s="448" t="s">
        <v>292</v>
      </c>
      <c r="G25" s="449" t="s">
        <v>293</v>
      </c>
      <c r="H25" s="451">
        <v>82.75</v>
      </c>
      <c r="I25" s="451">
        <v>101.25</v>
      </c>
      <c r="J25" s="447">
        <f>((I25/H25)-   1)*100</f>
        <v>22.356495468277938</v>
      </c>
      <c r="K25" s="451">
        <v>47.75</v>
      </c>
      <c r="L25" s="451">
        <v>34.25</v>
      </c>
      <c r="M25" s="447">
        <f t="shared" si="6"/>
        <v>-28.272251308900522</v>
      </c>
      <c r="N25" s="451">
        <v>16</v>
      </c>
      <c r="O25" s="448" t="s">
        <v>292</v>
      </c>
      <c r="P25" s="449" t="s">
        <v>293</v>
      </c>
    </row>
    <row r="26" spans="1:16" ht="12.95" customHeight="1">
      <c r="A26" s="554" t="s">
        <v>190</v>
      </c>
      <c r="B26" s="314">
        <v>41.7</v>
      </c>
      <c r="C26" s="314">
        <v>44</v>
      </c>
      <c r="D26" s="447">
        <f t="shared" si="5"/>
        <v>5.5155875299760071</v>
      </c>
      <c r="E26" s="448" t="s">
        <v>292</v>
      </c>
      <c r="F26" s="448" t="s">
        <v>292</v>
      </c>
      <c r="G26" s="449" t="s">
        <v>293</v>
      </c>
      <c r="H26" s="451" t="s">
        <v>292</v>
      </c>
      <c r="I26" s="451" t="s">
        <v>292</v>
      </c>
      <c r="J26" s="447" t="s">
        <v>548</v>
      </c>
      <c r="K26" s="451" t="s">
        <v>292</v>
      </c>
      <c r="L26" s="451">
        <v>30</v>
      </c>
      <c r="M26" s="447"/>
      <c r="N26" s="451">
        <v>18</v>
      </c>
      <c r="O26" s="451">
        <v>21</v>
      </c>
      <c r="P26" s="447">
        <f>((O26/N26)-   1)*100</f>
        <v>16.666666666666675</v>
      </c>
    </row>
    <row r="27" spans="1:16" ht="12.95" customHeight="1">
      <c r="A27" s="554" t="s">
        <v>313</v>
      </c>
      <c r="B27" s="314">
        <v>51.5</v>
      </c>
      <c r="C27" s="314">
        <v>50</v>
      </c>
      <c r="D27" s="447">
        <f t="shared" si="5"/>
        <v>-2.9126213592232997</v>
      </c>
      <c r="E27" s="448" t="s">
        <v>292</v>
      </c>
      <c r="F27" s="448" t="s">
        <v>292</v>
      </c>
      <c r="G27" s="449" t="s">
        <v>293</v>
      </c>
      <c r="H27" s="451">
        <v>55</v>
      </c>
      <c r="I27" s="451">
        <v>75</v>
      </c>
      <c r="J27" s="447">
        <f>((I27/H27)-   1)*100</f>
        <v>36.363636363636353</v>
      </c>
      <c r="K27" s="451">
        <v>46</v>
      </c>
      <c r="L27" s="451">
        <v>40</v>
      </c>
      <c r="M27" s="447">
        <f t="shared" si="6"/>
        <v>-13.043478260869568</v>
      </c>
      <c r="N27" s="451">
        <v>25</v>
      </c>
      <c r="O27" s="451">
        <v>20</v>
      </c>
      <c r="P27" s="447">
        <f>((O27/N27)-   1)*100</f>
        <v>-19.999999999999996</v>
      </c>
    </row>
    <row r="28" spans="1:16" ht="12.95" customHeight="1">
      <c r="A28" s="442" t="s">
        <v>206</v>
      </c>
      <c r="B28" s="283">
        <f>AVERAGE(B29:B30)</f>
        <v>56.75</v>
      </c>
      <c r="C28" s="283">
        <f>AVERAGE(C29:C30)</f>
        <v>73.75</v>
      </c>
      <c r="D28" s="444">
        <f t="shared" si="5"/>
        <v>29.955947136563886</v>
      </c>
      <c r="E28" s="453">
        <f>AVERAGE(E29:E30)</f>
        <v>69</v>
      </c>
      <c r="F28" s="443">
        <f>AVERAGE(F29:F30)</f>
        <v>90</v>
      </c>
      <c r="G28" s="454">
        <f>((F28-   E28)/E28)*100</f>
        <v>30.434782608695656</v>
      </c>
      <c r="H28" s="443">
        <f>AVERAGE(H29:H30)</f>
        <v>80</v>
      </c>
      <c r="I28" s="443">
        <f>AVERAGE(I29:I30)</f>
        <v>64.664999999999992</v>
      </c>
      <c r="J28" s="444">
        <f>((I28/H28)-   1)*100</f>
        <v>-19.168750000000014</v>
      </c>
      <c r="K28" s="443">
        <f>AVERAGE(K29:K30)</f>
        <v>35</v>
      </c>
      <c r="L28" s="455" t="s">
        <v>293</v>
      </c>
      <c r="M28" s="455" t="s">
        <v>293</v>
      </c>
      <c r="N28" s="443">
        <f>AVERAGE(N29:N30)</f>
        <v>19.5</v>
      </c>
      <c r="O28" s="443">
        <f>AVERAGE(O29:O30)</f>
        <v>22.164999999999999</v>
      </c>
      <c r="P28" s="444">
        <f>((O28/N28)-   1)*100</f>
        <v>13.666666666666671</v>
      </c>
    </row>
    <row r="29" spans="1:16" ht="12.95" customHeight="1">
      <c r="A29" s="554" t="s">
        <v>307</v>
      </c>
      <c r="B29" s="77">
        <v>70</v>
      </c>
      <c r="C29" s="77">
        <v>82.5</v>
      </c>
      <c r="D29" s="447">
        <f t="shared" si="5"/>
        <v>17.857142857142861</v>
      </c>
      <c r="E29" s="448" t="s">
        <v>292</v>
      </c>
      <c r="F29" s="456">
        <v>90</v>
      </c>
      <c r="G29" s="449" t="s">
        <v>293</v>
      </c>
      <c r="H29" s="456">
        <v>80</v>
      </c>
      <c r="I29" s="456">
        <v>75</v>
      </c>
      <c r="J29" s="447">
        <f>((I29/H29)-   1)*100</f>
        <v>-6.25</v>
      </c>
      <c r="K29" s="456" t="s">
        <v>292</v>
      </c>
      <c r="L29" s="456" t="s">
        <v>292</v>
      </c>
      <c r="M29" s="455" t="s">
        <v>293</v>
      </c>
      <c r="N29" s="456" t="s">
        <v>292</v>
      </c>
      <c r="O29" s="456">
        <v>22</v>
      </c>
      <c r="P29" s="447" t="s">
        <v>293</v>
      </c>
    </row>
    <row r="30" spans="1:16" ht="12.95" customHeight="1">
      <c r="A30" s="555" t="s">
        <v>130</v>
      </c>
      <c r="B30" s="315">
        <v>43.5</v>
      </c>
      <c r="C30" s="315">
        <v>65</v>
      </c>
      <c r="D30" s="556">
        <f>((C30-   B30)/B30)*100</f>
        <v>49.425287356321839</v>
      </c>
      <c r="E30" s="457">
        <v>69</v>
      </c>
      <c r="F30" s="457" t="s">
        <v>292</v>
      </c>
      <c r="G30" s="449" t="s">
        <v>293</v>
      </c>
      <c r="H30" s="458">
        <v>80</v>
      </c>
      <c r="I30" s="458">
        <v>54.33</v>
      </c>
      <c r="J30" s="556">
        <f>((I30-   H30)/H30)*100</f>
        <v>-32.087500000000006</v>
      </c>
      <c r="K30" s="459">
        <v>35</v>
      </c>
      <c r="L30" s="460" t="s">
        <v>292</v>
      </c>
      <c r="M30" s="461" t="s">
        <v>293</v>
      </c>
      <c r="N30" s="457">
        <v>19.5</v>
      </c>
      <c r="O30" s="457">
        <v>22.33</v>
      </c>
      <c r="P30" s="462">
        <f>((O30/N30)-   1)*100</f>
        <v>14.5128205128205</v>
      </c>
    </row>
    <row r="31" spans="1:16" ht="9.9499999999999993" customHeight="1">
      <c r="A31" s="401" t="s">
        <v>145</v>
      </c>
      <c r="B31" s="101"/>
      <c r="C31" s="101"/>
      <c r="D31" s="102"/>
      <c r="E31" s="75"/>
      <c r="F31" s="75"/>
      <c r="G31" s="463"/>
      <c r="H31" s="101"/>
      <c r="I31" s="101"/>
      <c r="J31" s="102"/>
      <c r="K31" s="464"/>
      <c r="L31" s="464"/>
      <c r="M31" s="76"/>
      <c r="N31" s="75"/>
      <c r="O31" s="75"/>
      <c r="P31" s="465"/>
    </row>
    <row r="32" spans="1:16" ht="9.9499999999999993" customHeight="1">
      <c r="A32" s="401" t="s">
        <v>66</v>
      </c>
      <c r="B32" s="251"/>
      <c r="C32" s="97"/>
      <c r="D32" s="103"/>
      <c r="E32" s="251"/>
      <c r="F32" s="251"/>
      <c r="G32" s="103"/>
      <c r="H32" s="97"/>
      <c r="I32" s="97"/>
      <c r="J32" s="103"/>
      <c r="K32" s="251"/>
      <c r="L32" s="97"/>
      <c r="M32" s="99"/>
      <c r="N32" s="251"/>
      <c r="O32" s="251"/>
      <c r="P32" s="99"/>
    </row>
    <row r="33" ht="12.95" customHeight="1"/>
    <row r="34" ht="12.95" customHeight="1"/>
    <row r="35" ht="12.95" customHeight="1"/>
    <row r="36" ht="12.95" customHeight="1"/>
    <row r="37" ht="12.95" customHeight="1"/>
    <row r="38" ht="12.95" customHeight="1"/>
    <row r="39" ht="12.95" customHeight="1"/>
    <row r="40" ht="12.95" customHeight="1"/>
    <row r="41" ht="12.95" customHeight="1"/>
    <row r="42" ht="12.95" customHeight="1"/>
    <row r="43" ht="12.95" customHeight="1"/>
    <row r="44" ht="12.95" customHeight="1"/>
    <row r="45" ht="12.95" customHeight="1"/>
    <row r="46" ht="12.95" customHeight="1"/>
    <row r="47" ht="12.95" customHeight="1"/>
    <row r="48" ht="12.95" customHeight="1"/>
    <row r="49" ht="12.95" customHeight="1"/>
    <row r="50" ht="12.95" customHeight="1"/>
    <row r="51" ht="12.95" customHeight="1"/>
    <row r="52" ht="12.95" customHeight="1"/>
    <row r="53" ht="9.9499999999999993" customHeight="1"/>
    <row r="54" ht="9.9499999999999993" customHeight="1"/>
  </sheetData>
  <mergeCells count="6">
    <mergeCell ref="N4:P4"/>
    <mergeCell ref="A4:A5"/>
    <mergeCell ref="B4:D4"/>
    <mergeCell ref="E4:G4"/>
    <mergeCell ref="H4:J4"/>
    <mergeCell ref="K4:M4"/>
  </mergeCells>
  <printOptions horizontalCentered="1"/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22</vt:i4>
      </vt:variant>
    </vt:vector>
  </HeadingPairs>
  <TitlesOfParts>
    <vt:vector size="44" baseType="lpstr">
      <vt:lpstr>INDICE </vt:lpstr>
      <vt:lpstr>C.68</vt:lpstr>
      <vt:lpstr>C.69</vt:lpstr>
      <vt:lpstr>C.70</vt:lpstr>
      <vt:lpstr>C.71</vt:lpstr>
      <vt:lpstr>C.72</vt:lpstr>
      <vt:lpstr>C.73</vt:lpstr>
      <vt:lpstr>C.74</vt:lpstr>
      <vt:lpstr>C.75 </vt:lpstr>
      <vt:lpstr>C,76</vt:lpstr>
      <vt:lpstr>C,77</vt:lpstr>
      <vt:lpstr>C,78</vt:lpstr>
      <vt:lpstr>C,79</vt:lpstr>
      <vt:lpstr>C.80</vt:lpstr>
      <vt:lpstr>C.81</vt:lpstr>
      <vt:lpstr>C.82</vt:lpstr>
      <vt:lpstr>C.83</vt:lpstr>
      <vt:lpstr>C.84</vt:lpstr>
      <vt:lpstr>C.85</vt:lpstr>
      <vt:lpstr>C.86</vt:lpstr>
      <vt:lpstr>C.87</vt:lpstr>
      <vt:lpstr>C,88</vt:lpstr>
      <vt:lpstr>'C,76'!Área_de_impresión</vt:lpstr>
      <vt:lpstr>'C,77'!Área_de_impresión</vt:lpstr>
      <vt:lpstr>'C,78'!Área_de_impresión</vt:lpstr>
      <vt:lpstr>'C,79'!Área_de_impresión</vt:lpstr>
      <vt:lpstr>'C,88'!Área_de_impresión</vt:lpstr>
      <vt:lpstr>C.68!Área_de_impresión</vt:lpstr>
      <vt:lpstr>C.69!Área_de_impresión</vt:lpstr>
      <vt:lpstr>C.70!Área_de_impresión</vt:lpstr>
      <vt:lpstr>C.71!Área_de_impresión</vt:lpstr>
      <vt:lpstr>C.72!Área_de_impresión</vt:lpstr>
      <vt:lpstr>C.73!Área_de_impresión</vt:lpstr>
      <vt:lpstr>C.74!Área_de_impresión</vt:lpstr>
      <vt:lpstr>'C.75 '!Área_de_impresión</vt:lpstr>
      <vt:lpstr>C.80!Área_de_impresión</vt:lpstr>
      <vt:lpstr>C.81!Área_de_impresión</vt:lpstr>
      <vt:lpstr>C.82!Área_de_impresión</vt:lpstr>
      <vt:lpstr>C.83!Área_de_impresión</vt:lpstr>
      <vt:lpstr>C.84!Área_de_impresión</vt:lpstr>
      <vt:lpstr>C.85!Área_de_impresión</vt:lpstr>
      <vt:lpstr>C.86!Área_de_impresión</vt:lpstr>
      <vt:lpstr>C.87!Área_de_impresión</vt:lpstr>
      <vt:lpstr>'INDICE '!Área_de_impresión</vt:lpstr>
    </vt:vector>
  </TitlesOfParts>
  <Company>oia_metodologis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Andrade</dc:creator>
  <cp:lastModifiedBy>Toshiba</cp:lastModifiedBy>
  <cp:lastPrinted>2020-06-15T16:44:59Z</cp:lastPrinted>
  <dcterms:created xsi:type="dcterms:W3CDTF">2002-01-07T15:01:08Z</dcterms:created>
  <dcterms:modified xsi:type="dcterms:W3CDTF">2020-06-15T20:11:12Z</dcterms:modified>
</cp:coreProperties>
</file>