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Toshiba\Desktop\BOLETÍN EL AGRO EN CIFRA\AÑO 2020\ABRIL 2020\"/>
    </mc:Choice>
  </mc:AlternateContent>
  <bookViews>
    <workbookView xWindow="0" yWindow="0" windowWidth="19860" windowHeight="7155" tabRatio="813" firstSheet="5" activeTab="21"/>
  </bookViews>
  <sheets>
    <sheet name="INDICE " sheetId="174" r:id="rId1"/>
    <sheet name="C.84" sheetId="142" r:id="rId2"/>
    <sheet name="C.85" sheetId="141" r:id="rId3"/>
    <sheet name="C.86" sheetId="207" r:id="rId4"/>
    <sheet name="C.87" sheetId="189" r:id="rId5"/>
    <sheet name="C.88" sheetId="190" r:id="rId6"/>
    <sheet name="C.89" sheetId="191" r:id="rId7"/>
    <sheet name="C.90" sheetId="208" r:id="rId8"/>
    <sheet name="C.91 " sheetId="202" r:id="rId9"/>
    <sheet name="C,92" sheetId="203" r:id="rId10"/>
    <sheet name="C,93" sheetId="152" r:id="rId11"/>
    <sheet name="C,94" sheetId="204" r:id="rId12"/>
    <sheet name="C,95" sheetId="154" r:id="rId13"/>
    <sheet name="C.96" sheetId="192" r:id="rId14"/>
    <sheet name="C.97" sheetId="201" r:id="rId15"/>
    <sheet name="C.98" sheetId="194" r:id="rId16"/>
    <sheet name="C.99" sheetId="195" r:id="rId17"/>
    <sheet name="C.100" sheetId="196" r:id="rId18"/>
    <sheet name="C.101" sheetId="205" r:id="rId19"/>
    <sheet name="C.102" sheetId="198" r:id="rId20"/>
    <sheet name="C.103" sheetId="206" r:id="rId21"/>
    <sheet name="C,104" sheetId="155" r:id="rId22"/>
  </sheets>
  <externalReferences>
    <externalReference r:id="rId23"/>
  </externalReferences>
  <definedNames>
    <definedName name="\A" localSheetId="9">#REF!</definedName>
    <definedName name="\A" localSheetId="11">#REF!</definedName>
    <definedName name="\A" localSheetId="1">#REF!</definedName>
    <definedName name="\A" localSheetId="2">#REF!</definedName>
    <definedName name="\A" localSheetId="8">#REF!</definedName>
    <definedName name="\A">#REF!</definedName>
    <definedName name="\C" localSheetId="9">'[1]C-2-3'!#REF!</definedName>
    <definedName name="\C" localSheetId="11">'[1]C-2-3'!#REF!</definedName>
    <definedName name="\C" localSheetId="1">'[1]C-2-3'!#REF!</definedName>
    <definedName name="\C" localSheetId="2">'[1]C-2-3'!#REF!</definedName>
    <definedName name="\C" localSheetId="8">'[1]C-2-3'!#REF!</definedName>
    <definedName name="\C">'[1]C-2-3'!#REF!</definedName>
    <definedName name="\e" localSheetId="9">#REF!</definedName>
    <definedName name="\e" localSheetId="11">#REF!</definedName>
    <definedName name="\e" localSheetId="1">#REF!</definedName>
    <definedName name="\e" localSheetId="2">#REF!</definedName>
    <definedName name="\e" localSheetId="8">#REF!</definedName>
    <definedName name="\e">#REF!</definedName>
    <definedName name="\S">#N/A</definedName>
    <definedName name="_1990" localSheetId="9">'[1]C-4-5-6'!#REF!</definedName>
    <definedName name="_1990" localSheetId="11">'[1]C-4-5-6'!#REF!</definedName>
    <definedName name="_1990" localSheetId="1">'[1]C-4-5-6'!#REF!</definedName>
    <definedName name="_1990" localSheetId="2">'[1]C-4-5-6'!#REF!</definedName>
    <definedName name="_1990" localSheetId="8">'[1]C-4-5-6'!#REF!</definedName>
    <definedName name="_1990">'[1]C-4-5-6'!#REF!</definedName>
    <definedName name="_Key1" localSheetId="9" hidden="1">#REF!</definedName>
    <definedName name="_Key1" localSheetId="11" hidden="1">#REF!</definedName>
    <definedName name="_Key1" localSheetId="1" hidden="1">#REF!</definedName>
    <definedName name="_Key1" localSheetId="2" hidden="1">#REF!</definedName>
    <definedName name="_Key1" localSheetId="8" hidden="1">#REF!</definedName>
    <definedName name="_Key1" hidden="1">#REF!</definedName>
    <definedName name="_Order1" hidden="1">255</definedName>
    <definedName name="_Sort" localSheetId="9" hidden="1">#REF!</definedName>
    <definedName name="_Sort" localSheetId="11" hidden="1">#REF!</definedName>
    <definedName name="_Sort" localSheetId="1" hidden="1">#REF!</definedName>
    <definedName name="_Sort" localSheetId="2" hidden="1">#REF!</definedName>
    <definedName name="_Sort" localSheetId="8" hidden="1">#REF!</definedName>
    <definedName name="_Sort" hidden="1">#REF!</definedName>
    <definedName name="A_IMPRESION_IM" localSheetId="9">#REF!</definedName>
    <definedName name="A_IMPRESION_IM" localSheetId="11">#REF!</definedName>
    <definedName name="A_IMPRESION_IM" localSheetId="1">#REF!</definedName>
    <definedName name="A_IMPRESION_IM" localSheetId="2">#REF!</definedName>
    <definedName name="A_IMPRESION_IM" localSheetId="8">#REF!</definedName>
    <definedName name="A_IMPRESION_IM">#REF!</definedName>
    <definedName name="A_IMPRESIÓN_IM" localSheetId="9">#REF!</definedName>
    <definedName name="A_IMPRESIÓN_IM" localSheetId="11">#REF!</definedName>
    <definedName name="A_IMPRESIÓN_IM" localSheetId="1">#REF!</definedName>
    <definedName name="A_IMPRESIÓN_IM" localSheetId="2">#REF!</definedName>
    <definedName name="A_IMPRESIÓN_IM" localSheetId="8">#REF!</definedName>
    <definedName name="A_IMPRESIÓN_IM">#REF!</definedName>
    <definedName name="AGO" localSheetId="9">#REF!</definedName>
    <definedName name="AGO" localSheetId="11">#REF!</definedName>
    <definedName name="AGO" localSheetId="1">#REF!</definedName>
    <definedName name="AGO" localSheetId="2">#REF!</definedName>
    <definedName name="AGO" localSheetId="8">#REF!</definedName>
    <definedName name="AGO">#REF!</definedName>
    <definedName name="agueda" localSheetId="9">'[1]C-2-3'!#REF!</definedName>
    <definedName name="agueda" localSheetId="11">'[1]C-2-3'!#REF!</definedName>
    <definedName name="agueda" localSheetId="8">'[1]C-2-3'!#REF!</definedName>
    <definedName name="agueda">'[1]C-2-3'!#REF!</definedName>
    <definedName name="_xlnm.Print_Area" localSheetId="21">'C,104'!#REF!</definedName>
    <definedName name="_xlnm.Print_Area" localSheetId="9">'C,92'!#REF!</definedName>
    <definedName name="_xlnm.Print_Area" localSheetId="10">'C,93'!#REF!</definedName>
    <definedName name="_xlnm.Print_Area" localSheetId="11">'C,94'!#REF!</definedName>
    <definedName name="_xlnm.Print_Area" localSheetId="12">'C,95'!#REF!</definedName>
    <definedName name="_xlnm.Print_Area" localSheetId="17">C.100!$A$1:$G$48</definedName>
    <definedName name="_xlnm.Print_Area" localSheetId="18">C.101!#REF!</definedName>
    <definedName name="_xlnm.Print_Area" localSheetId="19">C.102!#REF!</definedName>
    <definedName name="_xlnm.Print_Area" localSheetId="20">C.103!#REF!</definedName>
    <definedName name="_xlnm.Print_Area" localSheetId="1">C.84!$A$1:$O$61</definedName>
    <definedName name="_xlnm.Print_Area" localSheetId="2">C.85!$A$1:$N$12</definedName>
    <definedName name="_xlnm.Print_Area" localSheetId="4">C.87!#REF!</definedName>
    <definedName name="_xlnm.Print_Area" localSheetId="5">C.88!#REF!</definedName>
    <definedName name="_xlnm.Print_Area" localSheetId="6">C.89!#REF!</definedName>
    <definedName name="_xlnm.Print_Area" localSheetId="8">'C.91 '!#REF!</definedName>
    <definedName name="_xlnm.Print_Area" localSheetId="13">C.96!$A$1:$N$22</definedName>
    <definedName name="_xlnm.Print_Area" localSheetId="14">C.97!$A$1:$I$33</definedName>
    <definedName name="_xlnm.Print_Area" localSheetId="15">C.98!$A$1:$N$22</definedName>
    <definedName name="_xlnm.Print_Area" localSheetId="16">C.99!$A$1:$N$19</definedName>
    <definedName name="_xlnm.Print_Area" localSheetId="0">'INDICE '!$A$2:$G$49</definedName>
    <definedName name="_xlnm.Print_Area">#N/A</definedName>
    <definedName name="asihuas" localSheetId="9">#REF!</definedName>
    <definedName name="asihuas" localSheetId="11">#REF!</definedName>
    <definedName name="asihuas" localSheetId="8">#REF!</definedName>
    <definedName name="asihuas">#REF!</definedName>
    <definedName name="fg" localSheetId="9">#REF!</definedName>
    <definedName name="fg" localSheetId="11">#REF!</definedName>
    <definedName name="fg" localSheetId="8">#REF!</definedName>
    <definedName name="fg">#REF!</definedName>
    <definedName name="imprimir" localSheetId="9">#REF!</definedName>
    <definedName name="imprimir" localSheetId="11">#REF!</definedName>
    <definedName name="imprimir" localSheetId="8">#REF!</definedName>
    <definedName name="imprimir">#REF!</definedName>
    <definedName name="insum9os" localSheetId="9">#REF!</definedName>
    <definedName name="insum9os" localSheetId="11">#REF!</definedName>
    <definedName name="insum9os" localSheetId="8">#REF!</definedName>
    <definedName name="insum9os">#REF!</definedName>
    <definedName name="INSUMOS" localSheetId="9">'[1]C-4-5-6'!#REF!</definedName>
    <definedName name="INSUMOS" localSheetId="11">'[1]C-4-5-6'!#REF!</definedName>
    <definedName name="INSUMOS" localSheetId="8">'[1]C-4-5-6'!#REF!</definedName>
    <definedName name="INSUMOS">'[1]C-4-5-6'!#REF!</definedName>
    <definedName name="set" localSheetId="9">#REF!</definedName>
    <definedName name="set" localSheetId="11">#REF!</definedName>
    <definedName name="set" localSheetId="8">#REF!</definedName>
    <definedName name="set">#REF!</definedName>
    <definedName name="SIHUAS" localSheetId="9">#REF!</definedName>
    <definedName name="SIHUAS" localSheetId="11">#REF!</definedName>
    <definedName name="SIHUAS" localSheetId="8">#REF!</definedName>
    <definedName name="SIHUAS">#REF!</definedName>
    <definedName name="sihuas6666" localSheetId="9">'[1]C-4-5-6'!#REF!</definedName>
    <definedName name="sihuas6666" localSheetId="11">'[1]C-4-5-6'!#REF!</definedName>
    <definedName name="sihuas6666" localSheetId="8">'[1]C-4-5-6'!#REF!</definedName>
    <definedName name="sihuas6666">'[1]C-4-5-6'!#REF!</definedName>
    <definedName name="sihuas66666" localSheetId="9">#REF!</definedName>
    <definedName name="sihuas66666" localSheetId="11">#REF!</definedName>
    <definedName name="sihuas66666" localSheetId="8">#REF!</definedName>
    <definedName name="sihuas66666">#REF!</definedName>
    <definedName name="_xlnm.Print_Titles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D25" i="198" l="1"/>
  <c r="D24" i="198"/>
  <c r="D21" i="198"/>
  <c r="D20" i="198"/>
  <c r="D19" i="198"/>
  <c r="D18" i="198"/>
  <c r="D15" i="198"/>
  <c r="D14" i="198"/>
  <c r="D13" i="198"/>
  <c r="D12" i="198"/>
  <c r="D11" i="198"/>
  <c r="D10" i="198"/>
  <c r="D9" i="198"/>
  <c r="D8" i="198"/>
  <c r="D7" i="198"/>
  <c r="J22" i="154" l="1"/>
  <c r="G22" i="154"/>
  <c r="D22" i="154"/>
  <c r="J20" i="154"/>
  <c r="D20" i="154"/>
  <c r="I19" i="154"/>
  <c r="J19" i="154" s="1"/>
  <c r="H19" i="154"/>
  <c r="F19" i="154"/>
  <c r="E19" i="154"/>
  <c r="C19" i="154"/>
  <c r="B19" i="154"/>
  <c r="D19" i="154" s="1"/>
  <c r="M18" i="154"/>
  <c r="J18" i="154"/>
  <c r="G18" i="154"/>
  <c r="D18" i="154"/>
  <c r="J17" i="154"/>
  <c r="G17" i="154"/>
  <c r="D17" i="154"/>
  <c r="L16" i="154"/>
  <c r="M16" i="154" s="1"/>
  <c r="K16" i="154"/>
  <c r="I16" i="154"/>
  <c r="J16" i="154" s="1"/>
  <c r="H16" i="154"/>
  <c r="G16" i="154"/>
  <c r="F16" i="154"/>
  <c r="E16" i="154"/>
  <c r="C16" i="154"/>
  <c r="D16" i="154" s="1"/>
  <c r="B16" i="154"/>
  <c r="M15" i="154"/>
  <c r="J15" i="154"/>
  <c r="J12" i="154" s="1"/>
  <c r="G15" i="154"/>
  <c r="D15" i="154"/>
  <c r="M12" i="154"/>
  <c r="L12" i="154"/>
  <c r="K12" i="154"/>
  <c r="I12" i="154"/>
  <c r="H12" i="154"/>
  <c r="G12" i="154"/>
  <c r="F12" i="154"/>
  <c r="E12" i="154"/>
  <c r="C12" i="154"/>
  <c r="D12" i="154" s="1"/>
  <c r="B12" i="154"/>
  <c r="M10" i="154"/>
  <c r="J10" i="154"/>
  <c r="G10" i="154"/>
  <c r="D10" i="154"/>
  <c r="M9" i="154"/>
  <c r="G9" i="154"/>
  <c r="D9" i="154"/>
  <c r="M8" i="154"/>
  <c r="D8" i="154"/>
  <c r="L7" i="154"/>
  <c r="M7" i="154" s="1"/>
  <c r="K7" i="154"/>
  <c r="I7" i="154"/>
  <c r="J7" i="154" s="1"/>
  <c r="H7" i="154"/>
  <c r="F7" i="154"/>
  <c r="G7" i="154" s="1"/>
  <c r="E7" i="154"/>
  <c r="D7" i="154"/>
  <c r="C7" i="154"/>
  <c r="B7" i="154"/>
  <c r="J27" i="204"/>
  <c r="M29" i="204"/>
  <c r="J29" i="204"/>
  <c r="G29" i="204"/>
  <c r="D29" i="204"/>
  <c r="M28" i="204"/>
  <c r="J28" i="204"/>
  <c r="G28" i="204"/>
  <c r="D28" i="204"/>
  <c r="D27" i="204"/>
  <c r="D25" i="204"/>
  <c r="L24" i="204"/>
  <c r="M24" i="204" s="1"/>
  <c r="K24" i="204"/>
  <c r="I24" i="204"/>
  <c r="H24" i="204"/>
  <c r="F24" i="204"/>
  <c r="G24" i="204" s="1"/>
  <c r="E24" i="204"/>
  <c r="C24" i="204"/>
  <c r="D24" i="204" s="1"/>
  <c r="B24" i="204"/>
  <c r="M23" i="204"/>
  <c r="J23" i="204"/>
  <c r="G23" i="204"/>
  <c r="D23" i="204"/>
  <c r="M21" i="204"/>
  <c r="L21" i="204"/>
  <c r="K21" i="204"/>
  <c r="I21" i="204"/>
  <c r="J21" i="204" s="1"/>
  <c r="H21" i="204"/>
  <c r="F21" i="204"/>
  <c r="E21" i="204"/>
  <c r="G21" i="204" s="1"/>
  <c r="C21" i="204"/>
  <c r="D21" i="204" s="1"/>
  <c r="B21" i="204"/>
  <c r="M20" i="204"/>
  <c r="J20" i="204"/>
  <c r="G20" i="204"/>
  <c r="D20" i="204"/>
  <c r="J19" i="204"/>
  <c r="G19" i="204"/>
  <c r="D19" i="204"/>
  <c r="M18" i="204"/>
  <c r="G18" i="204"/>
  <c r="D18" i="204"/>
  <c r="G17" i="204"/>
  <c r="D17" i="204"/>
  <c r="M16" i="204"/>
  <c r="L16" i="204"/>
  <c r="K16" i="204"/>
  <c r="I16" i="204"/>
  <c r="J16" i="204" s="1"/>
  <c r="H16" i="204"/>
  <c r="F16" i="204"/>
  <c r="E16" i="204"/>
  <c r="G16" i="204" s="1"/>
  <c r="C16" i="204"/>
  <c r="D16" i="204" s="1"/>
  <c r="B16" i="204"/>
  <c r="M15" i="204"/>
  <c r="G15" i="204"/>
  <c r="D15" i="204"/>
  <c r="M14" i="204"/>
  <c r="G14" i="204"/>
  <c r="D14" i="204"/>
  <c r="D13" i="204"/>
  <c r="M12" i="204"/>
  <c r="J12" i="204"/>
  <c r="G12" i="204"/>
  <c r="D12" i="204"/>
  <c r="J11" i="204"/>
  <c r="G11" i="204"/>
  <c r="D11" i="204"/>
  <c r="D10" i="204"/>
  <c r="M9" i="204"/>
  <c r="J9" i="204"/>
  <c r="G9" i="204"/>
  <c r="D9" i="204"/>
  <c r="L8" i="204"/>
  <c r="M8" i="204" s="1"/>
  <c r="K8" i="204"/>
  <c r="I8" i="204"/>
  <c r="H8" i="204"/>
  <c r="J8" i="204" s="1"/>
  <c r="F8" i="204"/>
  <c r="G8" i="204" s="1"/>
  <c r="E8" i="204"/>
  <c r="D8" i="204"/>
  <c r="C8" i="204"/>
  <c r="B8" i="204"/>
  <c r="G21" i="152"/>
  <c r="D21" i="152"/>
  <c r="G20" i="152"/>
  <c r="D20" i="152"/>
  <c r="I18" i="152"/>
  <c r="J18" i="152" s="1"/>
  <c r="H18" i="152"/>
  <c r="F18" i="152"/>
  <c r="G18" i="152" s="1"/>
  <c r="E18" i="152"/>
  <c r="C18" i="152"/>
  <c r="B18" i="152"/>
  <c r="I16" i="152"/>
  <c r="F16" i="152"/>
  <c r="C16" i="152"/>
  <c r="C12" i="152"/>
  <c r="J11" i="152"/>
  <c r="D11" i="152"/>
  <c r="J10" i="152"/>
  <c r="G10" i="152"/>
  <c r="D10" i="152"/>
  <c r="J9" i="152"/>
  <c r="D9" i="152"/>
  <c r="I8" i="152"/>
  <c r="J8" i="152" s="1"/>
  <c r="H8" i="152"/>
  <c r="G8" i="152"/>
  <c r="F8" i="152"/>
  <c r="E8" i="152"/>
  <c r="C8" i="152"/>
  <c r="D8" i="152" s="1"/>
  <c r="B8" i="152"/>
  <c r="G20" i="203"/>
  <c r="I19" i="203"/>
  <c r="H19" i="203"/>
  <c r="G19" i="203"/>
  <c r="B19" i="203"/>
  <c r="J18" i="203"/>
  <c r="G18" i="203"/>
  <c r="D18" i="203"/>
  <c r="G17" i="203"/>
  <c r="D17" i="203"/>
  <c r="I16" i="203"/>
  <c r="J16" i="203" s="1"/>
  <c r="H16" i="203"/>
  <c r="F16" i="203"/>
  <c r="E16" i="203"/>
  <c r="C16" i="203"/>
  <c r="D16" i="203" s="1"/>
  <c r="B16" i="203"/>
  <c r="J15" i="203"/>
  <c r="G15" i="203"/>
  <c r="J14" i="203"/>
  <c r="G14" i="203"/>
  <c r="J13" i="203"/>
  <c r="G13" i="203"/>
  <c r="J12" i="203"/>
  <c r="F12" i="203"/>
  <c r="G12" i="203" s="1"/>
  <c r="E12" i="203"/>
  <c r="C12" i="203"/>
  <c r="B12" i="203"/>
  <c r="D12" i="203" s="1"/>
  <c r="J11" i="203"/>
  <c r="G11" i="203"/>
  <c r="J10" i="203"/>
  <c r="G10" i="203"/>
  <c r="D10" i="203"/>
  <c r="G9" i="203"/>
  <c r="I8" i="203"/>
  <c r="H8" i="203"/>
  <c r="F8" i="203"/>
  <c r="E8" i="203"/>
  <c r="G8" i="203" s="1"/>
  <c r="C8" i="203"/>
  <c r="B8" i="203"/>
  <c r="M30" i="202"/>
  <c r="D30" i="202"/>
  <c r="D28" i="202"/>
  <c r="M26" i="202"/>
  <c r="D26" i="202"/>
  <c r="O25" i="202"/>
  <c r="N25" i="202"/>
  <c r="P25" i="202" s="1"/>
  <c r="L25" i="202"/>
  <c r="M25" i="202" s="1"/>
  <c r="K25" i="202"/>
  <c r="I25" i="202"/>
  <c r="H25" i="202"/>
  <c r="F25" i="202"/>
  <c r="G25" i="202" s="1"/>
  <c r="E25" i="202"/>
  <c r="C25" i="202"/>
  <c r="B25" i="202"/>
  <c r="P24" i="202"/>
  <c r="M24" i="202"/>
  <c r="J24" i="202"/>
  <c r="G24" i="202"/>
  <c r="D24" i="202"/>
  <c r="P23" i="202"/>
  <c r="J23" i="202"/>
  <c r="G23" i="202"/>
  <c r="D23" i="202"/>
  <c r="O22" i="202"/>
  <c r="N22" i="202"/>
  <c r="P22" i="202" s="1"/>
  <c r="L22" i="202"/>
  <c r="M22" i="202" s="1"/>
  <c r="K22" i="202"/>
  <c r="J22" i="202"/>
  <c r="I22" i="202"/>
  <c r="H22" i="202"/>
  <c r="F22" i="202"/>
  <c r="G22" i="202" s="1"/>
  <c r="E22" i="202"/>
  <c r="C22" i="202"/>
  <c r="B22" i="202"/>
  <c r="D22" i="202" s="1"/>
  <c r="P21" i="202"/>
  <c r="M21" i="202"/>
  <c r="J21" i="202"/>
  <c r="D21" i="202"/>
  <c r="P20" i="202"/>
  <c r="D20" i="202"/>
  <c r="M19" i="202"/>
  <c r="J19" i="202"/>
  <c r="D19" i="202"/>
  <c r="M18" i="202"/>
  <c r="D18" i="202"/>
  <c r="O17" i="202"/>
  <c r="P17" i="202" s="1"/>
  <c r="N17" i="202"/>
  <c r="L17" i="202"/>
  <c r="M17" i="202" s="1"/>
  <c r="K17" i="202"/>
  <c r="I17" i="202"/>
  <c r="H17" i="202"/>
  <c r="J17" i="202" s="1"/>
  <c r="C17" i="202"/>
  <c r="B17" i="202"/>
  <c r="J16" i="202"/>
  <c r="G16" i="202"/>
  <c r="M15" i="202"/>
  <c r="J15" i="202"/>
  <c r="G15" i="202"/>
  <c r="L14" i="202"/>
  <c r="M14" i="202" s="1"/>
  <c r="K14" i="202"/>
  <c r="J14" i="202"/>
  <c r="I14" i="202"/>
  <c r="H14" i="202"/>
  <c r="F14" i="202"/>
  <c r="G14" i="202" s="1"/>
  <c r="E14" i="202"/>
  <c r="B14" i="202"/>
  <c r="J13" i="202"/>
  <c r="G13" i="202"/>
  <c r="D13" i="202"/>
  <c r="J12" i="202"/>
  <c r="G12" i="202"/>
  <c r="P11" i="202"/>
  <c r="M11" i="202"/>
  <c r="J11" i="202"/>
  <c r="G11" i="202"/>
  <c r="D11" i="202"/>
  <c r="P10" i="202"/>
  <c r="M10" i="202"/>
  <c r="J10" i="202"/>
  <c r="G10" i="202"/>
  <c r="D10" i="202"/>
  <c r="P9" i="202"/>
  <c r="M9" i="202"/>
  <c r="J9" i="202"/>
  <c r="G9" i="202"/>
  <c r="D9" i="202"/>
  <c r="G8" i="202"/>
  <c r="P7" i="202"/>
  <c r="O7" i="202"/>
  <c r="N7" i="202"/>
  <c r="L7" i="202"/>
  <c r="M7" i="202" s="1"/>
  <c r="K7" i="202"/>
  <c r="I7" i="202"/>
  <c r="H7" i="202"/>
  <c r="J7" i="202" s="1"/>
  <c r="F7" i="202"/>
  <c r="G7" i="202" s="1"/>
  <c r="E7" i="202"/>
  <c r="C7" i="202"/>
  <c r="B7" i="202"/>
  <c r="J20" i="208"/>
  <c r="J22" i="208"/>
  <c r="D22" i="208"/>
  <c r="I20" i="208"/>
  <c r="H20" i="208"/>
  <c r="F20" i="208"/>
  <c r="E20" i="208"/>
  <c r="C20" i="208"/>
  <c r="B20" i="208"/>
  <c r="J19" i="208"/>
  <c r="J18" i="208"/>
  <c r="D18" i="208"/>
  <c r="I16" i="208"/>
  <c r="H16" i="208"/>
  <c r="E16" i="208"/>
  <c r="C16" i="208"/>
  <c r="D16" i="208" s="1"/>
  <c r="B16" i="208"/>
  <c r="J15" i="208"/>
  <c r="J14" i="208"/>
  <c r="J12" i="208"/>
  <c r="I11" i="208"/>
  <c r="J11" i="208" s="1"/>
  <c r="H11" i="208"/>
  <c r="C11" i="208"/>
  <c r="J10" i="208"/>
  <c r="G10" i="208"/>
  <c r="D10" i="208"/>
  <c r="G9" i="208"/>
  <c r="D9" i="208"/>
  <c r="J8" i="208"/>
  <c r="D8" i="208"/>
  <c r="J7" i="208"/>
  <c r="I7" i="208"/>
  <c r="H7" i="208"/>
  <c r="F7" i="208"/>
  <c r="G7" i="208" s="1"/>
  <c r="E7" i="208"/>
  <c r="C7" i="208"/>
  <c r="B7" i="208"/>
  <c r="D7" i="208" s="1"/>
  <c r="G19" i="154" l="1"/>
  <c r="J24" i="204"/>
  <c r="D18" i="152"/>
  <c r="G16" i="203"/>
  <c r="J19" i="203"/>
  <c r="J8" i="203"/>
  <c r="D8" i="203"/>
  <c r="J25" i="202"/>
  <c r="D25" i="202"/>
  <c r="D7" i="202"/>
  <c r="D17" i="202"/>
  <c r="D20" i="208"/>
  <c r="G20" i="208"/>
  <c r="J16" i="208"/>
  <c r="D25" i="191" l="1"/>
  <c r="J24" i="191"/>
  <c r="G24" i="191"/>
  <c r="I21" i="191"/>
  <c r="J21" i="191" s="1"/>
  <c r="H21" i="191"/>
  <c r="F21" i="191"/>
  <c r="E21" i="191"/>
  <c r="G21" i="191" s="1"/>
  <c r="C21" i="191"/>
  <c r="D21" i="191" s="1"/>
  <c r="B21" i="191"/>
  <c r="J20" i="191"/>
  <c r="D20" i="191"/>
  <c r="J19" i="191"/>
  <c r="D18" i="191"/>
  <c r="I17" i="191"/>
  <c r="J17" i="191" s="1"/>
  <c r="H17" i="191"/>
  <c r="D17" i="191"/>
  <c r="C17" i="191"/>
  <c r="B17" i="191"/>
  <c r="D15" i="191"/>
  <c r="J14" i="191"/>
  <c r="I14" i="191"/>
  <c r="H14" i="191"/>
  <c r="D14" i="191"/>
  <c r="C14" i="191"/>
  <c r="G13" i="191"/>
  <c r="D13" i="191"/>
  <c r="G12" i="191"/>
  <c r="D12" i="191"/>
  <c r="G11" i="191"/>
  <c r="D11" i="191"/>
  <c r="D10" i="191"/>
  <c r="G8" i="191"/>
  <c r="D8" i="191"/>
  <c r="F7" i="191"/>
  <c r="E7" i="191"/>
  <c r="C7" i="191"/>
  <c r="D7" i="191" s="1"/>
  <c r="B7" i="191"/>
  <c r="G44" i="190"/>
  <c r="D44" i="190"/>
  <c r="G43" i="190"/>
  <c r="G42" i="190"/>
  <c r="F42" i="190"/>
  <c r="E42" i="190"/>
  <c r="C42" i="190"/>
  <c r="B42" i="190"/>
  <c r="J41" i="190"/>
  <c r="D41" i="190"/>
  <c r="G40" i="190"/>
  <c r="D40" i="190"/>
  <c r="J39" i="190"/>
  <c r="D39" i="190"/>
  <c r="G38" i="190"/>
  <c r="D38" i="190"/>
  <c r="J37" i="190"/>
  <c r="D37" i="190"/>
  <c r="D36" i="190"/>
  <c r="I33" i="190"/>
  <c r="J33" i="190" s="1"/>
  <c r="H33" i="190"/>
  <c r="G33" i="190"/>
  <c r="F33" i="190"/>
  <c r="E33" i="190"/>
  <c r="C33" i="190"/>
  <c r="D33" i="190" s="1"/>
  <c r="B33" i="190"/>
  <c r="G32" i="190"/>
  <c r="D32" i="190"/>
  <c r="J31" i="190"/>
  <c r="G31" i="190"/>
  <c r="D31" i="190"/>
  <c r="I30" i="190"/>
  <c r="J30" i="190" s="1"/>
  <c r="H30" i="190"/>
  <c r="F30" i="190"/>
  <c r="G30" i="190" s="1"/>
  <c r="E30" i="190"/>
  <c r="C30" i="190"/>
  <c r="D30" i="190" s="1"/>
  <c r="B30" i="190"/>
  <c r="G29" i="190"/>
  <c r="D29" i="190"/>
  <c r="J28" i="190"/>
  <c r="G28" i="190"/>
  <c r="D28" i="190"/>
  <c r="J27" i="190"/>
  <c r="G27" i="190"/>
  <c r="D27" i="190"/>
  <c r="D26" i="190"/>
  <c r="D25" i="190"/>
  <c r="I24" i="190"/>
  <c r="J24" i="190" s="1"/>
  <c r="H24" i="190"/>
  <c r="F24" i="190"/>
  <c r="G24" i="190" s="1"/>
  <c r="E24" i="190"/>
  <c r="D24" i="190"/>
  <c r="C24" i="190"/>
  <c r="B24" i="190"/>
  <c r="D23" i="190"/>
  <c r="D22" i="190"/>
  <c r="J21" i="190"/>
  <c r="G21" i="190"/>
  <c r="D21" i="190"/>
  <c r="D20" i="190"/>
  <c r="J19" i="190"/>
  <c r="G19" i="190"/>
  <c r="D19" i="190"/>
  <c r="J18" i="190"/>
  <c r="G18" i="190"/>
  <c r="D18" i="190"/>
  <c r="D17" i="190"/>
  <c r="J16" i="190"/>
  <c r="G16" i="190"/>
  <c r="D16" i="190"/>
  <c r="I15" i="190"/>
  <c r="J15" i="190" s="1"/>
  <c r="H15" i="190"/>
  <c r="F15" i="190"/>
  <c r="G15" i="190" s="1"/>
  <c r="E15" i="190"/>
  <c r="C15" i="190"/>
  <c r="D15" i="190" s="1"/>
  <c r="B15" i="190"/>
  <c r="D13" i="190"/>
  <c r="J11" i="190"/>
  <c r="G11" i="190"/>
  <c r="D11" i="190"/>
  <c r="G10" i="190"/>
  <c r="D10" i="190"/>
  <c r="G9" i="190"/>
  <c r="D9" i="190"/>
  <c r="J8" i="190"/>
  <c r="I8" i="190"/>
  <c r="H8" i="190"/>
  <c r="F8" i="190"/>
  <c r="G8" i="190" s="1"/>
  <c r="E8" i="190"/>
  <c r="C8" i="190"/>
  <c r="D8" i="190" s="1"/>
  <c r="B8" i="190"/>
  <c r="J45" i="189"/>
  <c r="D45" i="189"/>
  <c r="J44" i="189"/>
  <c r="G44" i="189"/>
  <c r="D44" i="189"/>
  <c r="J43" i="189"/>
  <c r="G43" i="189"/>
  <c r="D43" i="189"/>
  <c r="D42" i="189"/>
  <c r="J41" i="189"/>
  <c r="D41" i="189"/>
  <c r="J40" i="189"/>
  <c r="D40" i="189"/>
  <c r="D38" i="189"/>
  <c r="D37" i="189"/>
  <c r="I36" i="189"/>
  <c r="J36" i="189" s="1"/>
  <c r="H36" i="189"/>
  <c r="F36" i="189"/>
  <c r="E36" i="189"/>
  <c r="C36" i="189"/>
  <c r="B36" i="189"/>
  <c r="D36" i="189" s="1"/>
  <c r="D35" i="189"/>
  <c r="D34" i="189"/>
  <c r="D33" i="189"/>
  <c r="D32" i="189"/>
  <c r="F31" i="189"/>
  <c r="E31" i="189"/>
  <c r="D31" i="189"/>
  <c r="C31" i="189"/>
  <c r="B31" i="189"/>
  <c r="D30" i="189"/>
  <c r="J29" i="189"/>
  <c r="D29" i="189"/>
  <c r="G28" i="189"/>
  <c r="D28" i="189"/>
  <c r="D27" i="189"/>
  <c r="D26" i="189"/>
  <c r="I25" i="189"/>
  <c r="J25" i="189" s="1"/>
  <c r="H25" i="189"/>
  <c r="F25" i="189"/>
  <c r="E25" i="189"/>
  <c r="D25" i="189"/>
  <c r="C25" i="189"/>
  <c r="B25" i="189"/>
  <c r="D24" i="189"/>
  <c r="D23" i="189"/>
  <c r="G22" i="189"/>
  <c r="D22" i="189"/>
  <c r="G21" i="189"/>
  <c r="D21" i="189"/>
  <c r="D20" i="189"/>
  <c r="D19" i="189"/>
  <c r="G18" i="189"/>
  <c r="D18" i="189"/>
  <c r="G17" i="189"/>
  <c r="D17" i="189"/>
  <c r="F16" i="189"/>
  <c r="E16" i="189"/>
  <c r="C16" i="189"/>
  <c r="D16" i="189" s="1"/>
  <c r="B16" i="189"/>
  <c r="G15" i="189"/>
  <c r="D15" i="189"/>
  <c r="G14" i="189"/>
  <c r="D14" i="189"/>
  <c r="J13" i="189"/>
  <c r="G13" i="189"/>
  <c r="D13" i="189"/>
  <c r="J11" i="189"/>
  <c r="G11" i="189"/>
  <c r="D11" i="189"/>
  <c r="G10" i="189"/>
  <c r="D10" i="189"/>
  <c r="G9" i="189"/>
  <c r="D9" i="189"/>
  <c r="I8" i="189"/>
  <c r="J8" i="189" s="1"/>
  <c r="H8" i="189"/>
  <c r="F8" i="189"/>
  <c r="E8" i="189"/>
  <c r="D8" i="189"/>
  <c r="C8" i="189"/>
  <c r="B8" i="189"/>
  <c r="G47" i="207"/>
  <c r="D47" i="207"/>
  <c r="J46" i="207"/>
  <c r="G46" i="207"/>
  <c r="D46" i="207"/>
  <c r="J45" i="207"/>
  <c r="D45" i="207"/>
  <c r="J44" i="207"/>
  <c r="D44" i="207"/>
  <c r="J43" i="207"/>
  <c r="D43" i="207"/>
  <c r="J42" i="207"/>
  <c r="D42" i="207"/>
  <c r="J40" i="207"/>
  <c r="D40" i="207"/>
  <c r="J39" i="207"/>
  <c r="D39" i="207"/>
  <c r="I38" i="207"/>
  <c r="J38" i="207" s="1"/>
  <c r="H38" i="207"/>
  <c r="F38" i="207"/>
  <c r="G38" i="207" s="1"/>
  <c r="E38" i="207"/>
  <c r="C38" i="207"/>
  <c r="B38" i="207"/>
  <c r="G37" i="207"/>
  <c r="D37" i="207"/>
  <c r="J36" i="207"/>
  <c r="G36" i="207"/>
  <c r="D36" i="207"/>
  <c r="J35" i="207"/>
  <c r="G35" i="207"/>
  <c r="D35" i="207"/>
  <c r="G34" i="207"/>
  <c r="D34" i="207"/>
  <c r="I33" i="207"/>
  <c r="H33" i="207"/>
  <c r="J33" i="207" s="1"/>
  <c r="G33" i="207"/>
  <c r="F33" i="207"/>
  <c r="E33" i="207"/>
  <c r="C33" i="207"/>
  <c r="D33" i="207" s="1"/>
  <c r="B33" i="207"/>
  <c r="J32" i="207"/>
  <c r="G32" i="207"/>
  <c r="D32" i="207"/>
  <c r="J31" i="207"/>
  <c r="G31" i="207"/>
  <c r="D31" i="207"/>
  <c r="J30" i="207"/>
  <c r="G30" i="207"/>
  <c r="D30" i="207"/>
  <c r="D28" i="207"/>
  <c r="J27" i="207"/>
  <c r="D27" i="207"/>
  <c r="I26" i="207"/>
  <c r="J26" i="207" s="1"/>
  <c r="H26" i="207"/>
  <c r="F26" i="207"/>
  <c r="E26" i="207"/>
  <c r="G26" i="207" s="1"/>
  <c r="C26" i="207"/>
  <c r="D26" i="207" s="1"/>
  <c r="B26" i="207"/>
  <c r="G25" i="207"/>
  <c r="D25" i="207"/>
  <c r="G24" i="207"/>
  <c r="D24" i="207"/>
  <c r="J23" i="207"/>
  <c r="G23" i="207"/>
  <c r="D23" i="207"/>
  <c r="G22" i="207"/>
  <c r="D22" i="207"/>
  <c r="J21" i="207"/>
  <c r="G21" i="207"/>
  <c r="D21" i="207"/>
  <c r="G20" i="207"/>
  <c r="D20" i="207"/>
  <c r="G19" i="207"/>
  <c r="D19" i="207"/>
  <c r="J18" i="207"/>
  <c r="G18" i="207"/>
  <c r="D18" i="207"/>
  <c r="I17" i="207"/>
  <c r="J17" i="207" s="1"/>
  <c r="H17" i="207"/>
  <c r="F17" i="207"/>
  <c r="E17" i="207"/>
  <c r="G17" i="207" s="1"/>
  <c r="D17" i="207"/>
  <c r="C17" i="207"/>
  <c r="B17" i="207"/>
  <c r="G16" i="207"/>
  <c r="D16" i="207"/>
  <c r="G15" i="207"/>
  <c r="D15" i="207"/>
  <c r="D14" i="207"/>
  <c r="D13" i="207"/>
  <c r="G12" i="207"/>
  <c r="D12" i="207"/>
  <c r="D10" i="207"/>
  <c r="D9" i="207"/>
  <c r="I8" i="207"/>
  <c r="H8" i="207"/>
  <c r="J8" i="207" s="1"/>
  <c r="G8" i="207"/>
  <c r="F8" i="207"/>
  <c r="E8" i="207"/>
  <c r="C8" i="207"/>
  <c r="D8" i="207" s="1"/>
  <c r="B8" i="207"/>
  <c r="G7" i="191" l="1"/>
  <c r="D42" i="190"/>
  <c r="G31" i="189"/>
  <c r="G25" i="189"/>
  <c r="G8" i="189"/>
  <c r="G16" i="189"/>
  <c r="G36" i="189"/>
  <c r="D38" i="207"/>
  <c r="G47" i="196" l="1"/>
  <c r="D42" i="196" l="1"/>
  <c r="D41" i="196"/>
  <c r="D40" i="196"/>
  <c r="D39" i="196"/>
  <c r="D38" i="196"/>
  <c r="D37" i="196"/>
  <c r="D36" i="196"/>
  <c r="D35" i="196"/>
  <c r="D34" i="196"/>
  <c r="D33" i="196"/>
  <c r="G17" i="196"/>
  <c r="G16" i="196"/>
  <c r="G15" i="196"/>
  <c r="G14" i="196"/>
  <c r="G13" i="196"/>
  <c r="G12" i="196"/>
  <c r="G11" i="196"/>
  <c r="G10" i="196"/>
  <c r="G9" i="196"/>
  <c r="G8" i="196"/>
  <c r="D17" i="196"/>
  <c r="D16" i="196"/>
  <c r="D15" i="196"/>
  <c r="D14" i="196"/>
  <c r="D13" i="196"/>
  <c r="D12" i="196"/>
  <c r="D11" i="196"/>
  <c r="D10" i="196"/>
  <c r="D9" i="196"/>
  <c r="D8" i="196"/>
  <c r="I22" i="201"/>
  <c r="I21" i="201"/>
  <c r="I20" i="201"/>
  <c r="I19" i="201"/>
  <c r="I17" i="201"/>
  <c r="I16" i="201"/>
  <c r="I15" i="201"/>
  <c r="I14" i="201"/>
  <c r="I13" i="201"/>
  <c r="I12" i="201"/>
  <c r="I11" i="201"/>
  <c r="I10" i="201"/>
  <c r="I9" i="201"/>
  <c r="I8" i="201"/>
  <c r="D33" i="201"/>
  <c r="D32" i="201"/>
  <c r="D31" i="201"/>
  <c r="D30" i="201"/>
  <c r="D29" i="201"/>
  <c r="D27" i="201"/>
  <c r="D26" i="201"/>
  <c r="D25" i="201"/>
  <c r="D24" i="201"/>
  <c r="D23" i="201"/>
  <c r="D22" i="201"/>
  <c r="D21" i="201"/>
  <c r="D20" i="201"/>
  <c r="D18" i="201"/>
  <c r="D17" i="201"/>
  <c r="D16" i="201"/>
  <c r="D15" i="201"/>
  <c r="D14" i="201"/>
  <c r="D13" i="201"/>
  <c r="D12" i="201"/>
  <c r="D11" i="201"/>
  <c r="D10" i="201"/>
  <c r="D9" i="201"/>
  <c r="D8" i="201"/>
  <c r="D47" i="196" l="1"/>
  <c r="D46" i="196"/>
  <c r="D45" i="196"/>
  <c r="G44" i="196"/>
  <c r="D44" i="196"/>
  <c r="C58" i="142" l="1"/>
  <c r="C57" i="142"/>
  <c r="C56" i="142"/>
  <c r="C55" i="142"/>
  <c r="C54" i="142"/>
  <c r="C53" i="142"/>
  <c r="C52" i="142"/>
  <c r="C51" i="142"/>
  <c r="C49" i="142"/>
  <c r="C48" i="142"/>
  <c r="C47" i="142"/>
  <c r="C46" i="142"/>
  <c r="C45" i="142"/>
  <c r="C44" i="142"/>
  <c r="C43" i="142"/>
  <c r="C42" i="142"/>
  <c r="C41" i="142"/>
  <c r="C40" i="142"/>
  <c r="C39" i="142"/>
  <c r="C38" i="142"/>
  <c r="C37" i="142"/>
  <c r="C36" i="142"/>
  <c r="C35" i="142"/>
  <c r="C34" i="142"/>
  <c r="C33" i="142"/>
  <c r="C32" i="142"/>
  <c r="C31" i="142"/>
  <c r="C30" i="142"/>
  <c r="C29" i="142"/>
  <c r="C28" i="142"/>
  <c r="C27" i="142"/>
  <c r="C26" i="142"/>
  <c r="C25" i="142"/>
  <c r="C24" i="142"/>
  <c r="C23" i="142"/>
  <c r="C22" i="142"/>
  <c r="C21" i="142"/>
  <c r="C20" i="142"/>
  <c r="C19" i="142"/>
  <c r="C18" i="142"/>
  <c r="C17" i="142"/>
  <c r="C16" i="142"/>
  <c r="C15" i="142"/>
  <c r="C14" i="142"/>
  <c r="C13" i="142"/>
  <c r="C12" i="142"/>
  <c r="C11" i="142"/>
  <c r="C9" i="142"/>
  <c r="C8" i="142"/>
  <c r="C7" i="142"/>
  <c r="C6" i="142"/>
  <c r="C5" i="142"/>
  <c r="G10" i="142"/>
  <c r="G31" i="196" l="1"/>
  <c r="G30" i="196"/>
  <c r="G29" i="196"/>
  <c r="G28" i="196"/>
  <c r="G25" i="196"/>
  <c r="G22" i="196"/>
  <c r="G21" i="196"/>
  <c r="G20" i="196"/>
  <c r="D31" i="196"/>
  <c r="D29" i="196"/>
  <c r="D28" i="196"/>
  <c r="D26" i="196"/>
  <c r="D25" i="196"/>
  <c r="D24" i="196"/>
  <c r="D23" i="196"/>
  <c r="D22" i="196"/>
  <c r="D21" i="196"/>
  <c r="D20" i="196"/>
  <c r="D19" i="196"/>
  <c r="B10" i="141"/>
  <c r="B8" i="141"/>
  <c r="B7" i="141"/>
  <c r="B6" i="141"/>
  <c r="B5" i="141"/>
  <c r="F10" i="142" l="1"/>
  <c r="E10" i="142"/>
  <c r="D10" i="142" l="1"/>
  <c r="C10" i="142" s="1"/>
  <c r="O9" i="142" l="1"/>
  <c r="N9" i="142"/>
  <c r="M9" i="142"/>
  <c r="L9" i="142"/>
  <c r="K9" i="142"/>
  <c r="J9" i="142"/>
  <c r="I9" i="142"/>
  <c r="H9" i="142"/>
  <c r="G9" i="142"/>
  <c r="F9" i="142"/>
  <c r="E9" i="142"/>
  <c r="D9" i="142"/>
  <c r="O8" i="142"/>
  <c r="N8" i="142"/>
  <c r="M8" i="142"/>
  <c r="L8" i="142"/>
  <c r="K8" i="142"/>
  <c r="J8" i="142"/>
  <c r="I8" i="142"/>
  <c r="H8" i="142"/>
  <c r="G8" i="142"/>
  <c r="F8" i="142"/>
  <c r="E8" i="142"/>
  <c r="D8" i="142"/>
  <c r="I9" i="141" l="1"/>
  <c r="B9" i="141" s="1"/>
  <c r="O7" i="142" l="1"/>
  <c r="O6" i="142"/>
  <c r="O5" i="142"/>
  <c r="N7" i="142"/>
  <c r="M7" i="142"/>
  <c r="L7" i="142"/>
  <c r="K7" i="142"/>
  <c r="J7" i="142"/>
  <c r="I7" i="142"/>
  <c r="H7" i="142"/>
  <c r="G7" i="142"/>
  <c r="F7" i="142"/>
  <c r="E7" i="142"/>
  <c r="D7" i="142"/>
  <c r="N6" i="142"/>
  <c r="M6" i="142"/>
  <c r="L6" i="142"/>
  <c r="K6" i="142"/>
  <c r="J6" i="142"/>
  <c r="I6" i="142"/>
  <c r="H6" i="142"/>
  <c r="G6" i="142"/>
  <c r="F6" i="142"/>
  <c r="E6" i="142"/>
  <c r="D6" i="142"/>
  <c r="N5" i="142"/>
  <c r="M5" i="142"/>
  <c r="L5" i="142"/>
  <c r="K5" i="142"/>
  <c r="J5" i="142"/>
  <c r="I5" i="142"/>
  <c r="H5" i="142"/>
  <c r="G5" i="142"/>
  <c r="F5" i="142"/>
  <c r="E5" i="142"/>
  <c r="D5" i="142"/>
</calcChain>
</file>

<file path=xl/sharedStrings.xml><?xml version="1.0" encoding="utf-8"?>
<sst xmlns="http://schemas.openxmlformats.org/spreadsheetml/2006/main" count="2310" uniqueCount="566">
  <si>
    <t xml:space="preserve">  p/ Provisional  </t>
  </si>
  <si>
    <t>Almendro</t>
  </si>
  <si>
    <t>Ornamental</t>
  </si>
  <si>
    <t xml:space="preserve">Cacao </t>
  </si>
  <si>
    <t>VRAE 99</t>
  </si>
  <si>
    <t>VRAE 15</t>
  </si>
  <si>
    <t>Patrón Criollo</t>
  </si>
  <si>
    <t>Cafe</t>
  </si>
  <si>
    <t>Catuaí</t>
  </si>
  <si>
    <t>Geisha</t>
  </si>
  <si>
    <t>Caturra</t>
  </si>
  <si>
    <t xml:space="preserve">Catimor </t>
  </si>
  <si>
    <t>Satsuma T.</t>
  </si>
  <si>
    <t>Munición</t>
  </si>
  <si>
    <t>Dulce</t>
  </si>
  <si>
    <t xml:space="preserve">Ayacucho/Canaan </t>
  </si>
  <si>
    <t>INIA 508 - Tinajones</t>
  </si>
  <si>
    <t>20,00-30,00</t>
  </si>
  <si>
    <t>Andino</t>
  </si>
  <si>
    <t xml:space="preserve">Cusco/Andenes </t>
  </si>
  <si>
    <t xml:space="preserve">Lima/La Molina </t>
  </si>
  <si>
    <t xml:space="preserve">Cusco/Andenes  </t>
  </si>
  <si>
    <t xml:space="preserve">Lima/Donoso </t>
  </si>
  <si>
    <t>Huancasancos</t>
  </si>
  <si>
    <t>Gesaprim (S/ * kg)</t>
  </si>
  <si>
    <t>Pepa</t>
  </si>
  <si>
    <t xml:space="preserve">Limón  </t>
  </si>
  <si>
    <t>Estacas</t>
  </si>
  <si>
    <t>Chulucanas</t>
  </si>
  <si>
    <t>N° Machos</t>
  </si>
  <si>
    <t xml:space="preserve">         (Soles por hora)</t>
  </si>
  <si>
    <t xml:space="preserve">          (Soles por día) </t>
  </si>
  <si>
    <t>sigue</t>
  </si>
  <si>
    <t>Año</t>
    <phoneticPr fontId="23" type="noConversion"/>
  </si>
  <si>
    <t>Departamento/Provincia</t>
    <phoneticPr fontId="0" type="noConversion"/>
  </si>
  <si>
    <t xml:space="preserve">Total </t>
  </si>
  <si>
    <t xml:space="preserve">…   </t>
  </si>
  <si>
    <t xml:space="preserve">Loreto/San Roque </t>
  </si>
  <si>
    <t>INIA 510 - Mallares</t>
  </si>
  <si>
    <t>IR - 43</t>
  </si>
  <si>
    <t>Blanca Gigante Yunguyo</t>
  </si>
  <si>
    <t>Washigton</t>
  </si>
  <si>
    <t>Murcott</t>
  </si>
  <si>
    <t>Variedad Salcedo</t>
  </si>
  <si>
    <t>Blanco Urubamba</t>
  </si>
  <si>
    <t>Granado</t>
  </si>
  <si>
    <t>Wonderfull</t>
  </si>
  <si>
    <t>2019</t>
  </si>
  <si>
    <t>Departamento/Provincia</t>
    <phoneticPr fontId="19" type="noConversion"/>
  </si>
  <si>
    <t>Avena</t>
  </si>
  <si>
    <t>Producto</t>
  </si>
  <si>
    <t>C.87</t>
  </si>
  <si>
    <t>C.88</t>
  </si>
  <si>
    <t>Hass</t>
  </si>
  <si>
    <t>Lúcumo</t>
  </si>
  <si>
    <t>Limón</t>
  </si>
  <si>
    <t>Ayacucho</t>
  </si>
  <si>
    <t>Trigo</t>
  </si>
  <si>
    <t>Especie</t>
  </si>
  <si>
    <t>Inti</t>
  </si>
  <si>
    <t>Ovinos</t>
  </si>
  <si>
    <t>Cambodiano</t>
  </si>
  <si>
    <t>Nov</t>
  </si>
  <si>
    <t>Dic</t>
  </si>
  <si>
    <t>Elaboración: MINAGRI  - DGESEP (DEA)</t>
  </si>
  <si>
    <t>Melocotonero</t>
  </si>
  <si>
    <t>Okinawa</t>
  </si>
  <si>
    <t>Jun</t>
  </si>
  <si>
    <t>Jul</t>
  </si>
  <si>
    <t>Ago</t>
  </si>
  <si>
    <t>Set</t>
  </si>
  <si>
    <t>Oct</t>
  </si>
  <si>
    <t xml:space="preserve">Insumos y Servicios Agropecuarios </t>
  </si>
  <si>
    <t>Lambayeque/Chiclayo</t>
  </si>
  <si>
    <t xml:space="preserve">Mejorados </t>
  </si>
  <si>
    <t>Clase</t>
  </si>
  <si>
    <t>Selección Andenes</t>
  </si>
  <si>
    <t>Perú</t>
  </si>
  <si>
    <t>Andina</t>
  </si>
  <si>
    <t>Cuy</t>
  </si>
  <si>
    <t>Mantaro</t>
  </si>
  <si>
    <t>Grigñon</t>
  </si>
  <si>
    <t>Haba</t>
  </si>
  <si>
    <t>Inia 409 Munay Angelica</t>
  </si>
  <si>
    <t>PMV 560 Blanco Urubamba</t>
  </si>
  <si>
    <t>Chato de Ica</t>
  </si>
  <si>
    <t>Ica/Chincha</t>
  </si>
  <si>
    <t>Ayacucho/Canaan</t>
  </si>
  <si>
    <t>Palto</t>
  </si>
  <si>
    <t xml:space="preserve">Junín/Santa Ana </t>
  </si>
  <si>
    <t xml:space="preserve">San Martín/El Porvenir </t>
  </si>
  <si>
    <t>Patrón</t>
  </si>
  <si>
    <t>Cleopatra</t>
  </si>
  <si>
    <t>Quinua</t>
  </si>
  <si>
    <t>Duke</t>
  </si>
  <si>
    <t xml:space="preserve">Patrón </t>
  </si>
  <si>
    <t>Vilcashuaman</t>
  </si>
  <si>
    <t>Urea Agrícola</t>
  </si>
  <si>
    <t>Nitrato de Amonio</t>
  </si>
  <si>
    <t>Sulfato de Amonio</t>
  </si>
  <si>
    <t>Var. %</t>
  </si>
  <si>
    <t>Fosfato Diamonico</t>
  </si>
  <si>
    <t>Superfosfato de Calcio Triple</t>
  </si>
  <si>
    <t>Guano de Isla</t>
  </si>
  <si>
    <t>Humos de Lombris</t>
  </si>
  <si>
    <t>Fuente: Superintendencia Nacional de Administración Tributaria - SUNAT</t>
  </si>
  <si>
    <t>Superfosfatos</t>
  </si>
  <si>
    <t>Chirimoya</t>
  </si>
  <si>
    <t>-</t>
  </si>
  <si>
    <t>Naranjo</t>
  </si>
  <si>
    <t>Tangelo</t>
  </si>
  <si>
    <t>Kiwicha</t>
  </si>
  <si>
    <t>Año</t>
  </si>
  <si>
    <t>Fuerte</t>
  </si>
  <si>
    <t>Limonero</t>
  </si>
  <si>
    <t>Bovinos</t>
  </si>
  <si>
    <t>Mandarino</t>
  </si>
  <si>
    <t>Reproductores</t>
  </si>
  <si>
    <t>Cuadro</t>
  </si>
  <si>
    <t>Roja Española</t>
  </si>
  <si>
    <t>Fuente: INIA, Estaciones Experimentales Agrarias.</t>
  </si>
  <si>
    <t>Unidades</t>
  </si>
  <si>
    <t>Método de propagación</t>
  </si>
  <si>
    <t>Frijol  caupí</t>
  </si>
  <si>
    <t>1 Teórica</t>
  </si>
  <si>
    <t>Tacna</t>
  </si>
  <si>
    <t>Tumbes</t>
  </si>
  <si>
    <t>Criollo</t>
  </si>
  <si>
    <t>Cobertura (ha)</t>
  </si>
  <si>
    <t>Disponibilidad (kg)</t>
  </si>
  <si>
    <t>Fertilizantes</t>
  </si>
  <si>
    <t>Raza o línea</t>
  </si>
  <si>
    <t>Categoría</t>
  </si>
  <si>
    <t>Arroz</t>
  </si>
  <si>
    <t>Cebada</t>
  </si>
  <si>
    <t>Cultivar</t>
  </si>
  <si>
    <t>Injerto</t>
  </si>
  <si>
    <t xml:space="preserve">San Martín </t>
  </si>
  <si>
    <t xml:space="preserve">Injerto </t>
  </si>
  <si>
    <t xml:space="preserve">Descripción </t>
  </si>
  <si>
    <t>Fuente: Direcciones Regionales de Agricultura</t>
  </si>
  <si>
    <t>Vegetativa</t>
  </si>
  <si>
    <t xml:space="preserve">Certificada </t>
  </si>
  <si>
    <t>INIA 415 - Pasankalla</t>
  </si>
  <si>
    <t xml:space="preserve">Blanca de yuli </t>
  </si>
  <si>
    <t>Gignon</t>
  </si>
  <si>
    <t>INIA 904 Vilcanota I</t>
  </si>
  <si>
    <t>INIA 902 Africana</t>
  </si>
  <si>
    <t>INIA 619 Mega Hibrido</t>
  </si>
  <si>
    <t>INIA 617 Chuska</t>
  </si>
  <si>
    <t>Frijol caupí</t>
  </si>
  <si>
    <t>INIA 509 - La Esperanza</t>
  </si>
  <si>
    <t>N° Hembras</t>
  </si>
  <si>
    <t>S/ x Unidad</t>
  </si>
  <si>
    <t xml:space="preserve">Cuy </t>
  </si>
  <si>
    <t>Recria</t>
  </si>
  <si>
    <t>Pichones</t>
  </si>
  <si>
    <t>Maíz  amarillo duro</t>
  </si>
  <si>
    <t>Maíz amiláceo</t>
  </si>
  <si>
    <t>Pelibuey x Black Belly</t>
  </si>
  <si>
    <t>Patos</t>
  </si>
  <si>
    <t>Tahiti</t>
  </si>
  <si>
    <t>Elaboración: MINAGRI - DGESEP (DEA)</t>
  </si>
  <si>
    <t>Gallinaza</t>
  </si>
  <si>
    <t>Tahití</t>
  </si>
  <si>
    <t>Junin/Pichanaki</t>
  </si>
  <si>
    <t>Palo</t>
  </si>
  <si>
    <t>Seda</t>
  </si>
  <si>
    <t>Vid</t>
  </si>
  <si>
    <t>Quebranta</t>
  </si>
  <si>
    <t>Italia Blanca</t>
  </si>
  <si>
    <t>Elaboración : MINAGRI - DGESEP (DEA)</t>
  </si>
  <si>
    <t>Arveja</t>
  </si>
  <si>
    <t>Tarwi</t>
  </si>
  <si>
    <t>Beltran</t>
  </si>
  <si>
    <t>Pecano</t>
  </si>
  <si>
    <t>Mahan</t>
  </si>
  <si>
    <t>Kumbe</t>
  </si>
  <si>
    <t>Albilla</t>
  </si>
  <si>
    <t>Achiote</t>
  </si>
  <si>
    <t xml:space="preserve">Semilla  </t>
  </si>
  <si>
    <t>Chirimoyo</t>
  </si>
  <si>
    <t>Mango</t>
  </si>
  <si>
    <t>Apurimac/Chumbibamba</t>
  </si>
  <si>
    <t>INIA 418 - El Nazareno</t>
  </si>
  <si>
    <t>Piura</t>
  </si>
  <si>
    <t>Semilla</t>
  </si>
  <si>
    <t>Moquegua/Moquegua</t>
  </si>
  <si>
    <t>Borgoña</t>
  </si>
  <si>
    <t>No Injerto</t>
  </si>
  <si>
    <t>Saigon</t>
  </si>
  <si>
    <t>Vacunos</t>
  </si>
  <si>
    <t xml:space="preserve">Brown Swiss </t>
  </si>
  <si>
    <t>Linea Mantaro</t>
  </si>
  <si>
    <t>Linea Saños</t>
  </si>
  <si>
    <t>Región</t>
  </si>
  <si>
    <t>Ene</t>
  </si>
  <si>
    <t>Feb</t>
  </si>
  <si>
    <t>Mar</t>
  </si>
  <si>
    <t>Abr</t>
  </si>
  <si>
    <t>May</t>
  </si>
  <si>
    <t>TACNA</t>
  </si>
  <si>
    <t>Candarave</t>
  </si>
  <si>
    <t xml:space="preserve">Jorge Basadre </t>
  </si>
  <si>
    <t>Tarata</t>
  </si>
  <si>
    <t>TUMBES</t>
  </si>
  <si>
    <t>PIURA</t>
  </si>
  <si>
    <t>Ayabaca</t>
  </si>
  <si>
    <t>Huancabamba</t>
  </si>
  <si>
    <t>Sullana</t>
  </si>
  <si>
    <t xml:space="preserve">Perú: Precio minorista de herbicidas por departamento y provincia, según producto, </t>
  </si>
  <si>
    <t xml:space="preserve">Perú: Precio minorista de adherente por departamento y provincia, según producto, </t>
  </si>
  <si>
    <t>Tractor (s/*hora)</t>
  </si>
  <si>
    <t>Sutil</t>
  </si>
  <si>
    <t>Mandarina</t>
  </si>
  <si>
    <t>Valencia</t>
  </si>
  <si>
    <t>Guanábana</t>
  </si>
  <si>
    <t>Sulfato de potasio</t>
  </si>
  <si>
    <t xml:space="preserve"> -   </t>
  </si>
  <si>
    <t xml:space="preserve">Fuente:  AGRORURAL  </t>
  </si>
  <si>
    <t>Total</t>
  </si>
  <si>
    <t xml:space="preserve">Perú: Precio minorista de nutrientes foliares por departamento y provincia,  </t>
  </si>
  <si>
    <t xml:space="preserve">Perú: Precio de venta minorista de fertilizantes nitrogenados por departamento y  </t>
  </si>
  <si>
    <t xml:space="preserve">Perú: Precio de venta minorista de fertilizantes abono orgánico por departamento y  </t>
  </si>
  <si>
    <t>Yunta (s/*día)</t>
  </si>
  <si>
    <t>Certificada</t>
  </si>
  <si>
    <t>Maíz amarillo duro</t>
  </si>
  <si>
    <t>Fosfato di amónico</t>
  </si>
  <si>
    <t>Sulfato de amonio</t>
  </si>
  <si>
    <t>Antracol 70% PM</t>
  </si>
  <si>
    <t>Goal 2 EC (S/ * kg)</t>
  </si>
  <si>
    <t>Urea para uso agrícola</t>
  </si>
  <si>
    <t>Sulfato de magnesio y potasio</t>
  </si>
  <si>
    <t>Multifrut (kg)</t>
  </si>
  <si>
    <t>Nitrato de amonio, uso agrícola</t>
  </si>
  <si>
    <t>Cloruro de potasio, uso agrícola</t>
  </si>
  <si>
    <t xml:space="preserve">Perú: Precio minorista de fungicidas por departamento y provincia, según producto, </t>
  </si>
  <si>
    <t>Perú: Disponibilidad y precio de venta de semilla mejorada en estaciones experimentales</t>
  </si>
  <si>
    <t xml:space="preserve">Perú: Precio de alquiler de tractor agrícola y yunta por departamento y provincia, </t>
  </si>
  <si>
    <t>Maiz Amilaceo</t>
  </si>
  <si>
    <t>INIA 901 - Mantaro</t>
  </si>
  <si>
    <t>INIA 102 Usui</t>
  </si>
  <si>
    <t xml:space="preserve"> </t>
  </si>
  <si>
    <t>Rugoso</t>
  </si>
  <si>
    <t>Menbrillo</t>
  </si>
  <si>
    <t>Guanabana</t>
  </si>
  <si>
    <t>AYACUCHO</t>
  </si>
  <si>
    <t>Huamanga</t>
  </si>
  <si>
    <t>Cangallo</t>
  </si>
  <si>
    <t>Huanta</t>
  </si>
  <si>
    <t>La Mar</t>
  </si>
  <si>
    <t>Lucanas</t>
  </si>
  <si>
    <t>Parinacochas</t>
  </si>
  <si>
    <t>Paucar del Sara Sara</t>
  </si>
  <si>
    <t>Sucre</t>
  </si>
  <si>
    <t>Victor Fajardo</t>
  </si>
  <si>
    <t>INIA 420 Negra Collana</t>
  </si>
  <si>
    <t>Kumulos  DF</t>
  </si>
  <si>
    <t>Manzate 200</t>
  </si>
  <si>
    <t>Fitoraz  76% PM</t>
  </si>
  <si>
    <t>Curzate</t>
  </si>
  <si>
    <t>Citowett (S/ * L)</t>
  </si>
  <si>
    <t>Agrotín (S/ * L)</t>
  </si>
  <si>
    <t>Agridex  (S/ * L)</t>
  </si>
  <si>
    <t>Departamento/Provincia</t>
  </si>
  <si>
    <t xml:space="preserve">Fetrilón combi 1 (250 g) </t>
  </si>
  <si>
    <t>Abonofol 30-30-30 (kg)</t>
  </si>
  <si>
    <t>Abonofol 20-20-20 (kg)</t>
  </si>
  <si>
    <t>Pix (L)</t>
  </si>
  <si>
    <t>Ergostín  (200 ml)</t>
  </si>
  <si>
    <t>Aminofol (200 ml)</t>
  </si>
  <si>
    <t>Andenes 90</t>
  </si>
  <si>
    <t>kg</t>
  </si>
  <si>
    <t xml:space="preserve">INIA 405 San isidro </t>
  </si>
  <si>
    <t>Autorizada</t>
  </si>
  <si>
    <t>INIA 431 Altiplano</t>
  </si>
  <si>
    <t>Puno/IIIpa</t>
  </si>
  <si>
    <t>Ucayali/Pucallpa</t>
  </si>
  <si>
    <t xml:space="preserve">Cajamarca/Baños del Inca </t>
  </si>
  <si>
    <t xml:space="preserve">...   </t>
  </si>
  <si>
    <t xml:space="preserve">...    </t>
  </si>
  <si>
    <t xml:space="preserve">-   </t>
  </si>
  <si>
    <t>INIA 408 Sumac Puca</t>
  </si>
  <si>
    <t xml:space="preserve">-    </t>
  </si>
  <si>
    <t>…</t>
  </si>
  <si>
    <t>Salcedo Inia</t>
  </si>
  <si>
    <t>INIA 427 Amarrilla Sacaca</t>
  </si>
  <si>
    <t>Amarrillo Marangani</t>
  </si>
  <si>
    <t>Oscar Blanco</t>
  </si>
  <si>
    <t>Jacinto Inia</t>
  </si>
  <si>
    <t>Frijol</t>
  </si>
  <si>
    <t xml:space="preserve">Moronera INIA </t>
  </si>
  <si>
    <t>INIA 904  Vilcanota I</t>
  </si>
  <si>
    <t>Blanca de Junin</t>
  </si>
  <si>
    <t xml:space="preserve">Perú: Precio de venta minorista de fertilizantes fosfatados por departamento y provincia </t>
  </si>
  <si>
    <t>Jorge Basadre</t>
  </si>
  <si>
    <t>Var.%</t>
  </si>
  <si>
    <t>Lorsban 4 E (S/ * L)</t>
  </si>
  <si>
    <t>Lannate 90  (S/ * kg)</t>
  </si>
  <si>
    <t>Campal 250 CE (S/ * L)</t>
  </si>
  <si>
    <t>Morropón</t>
  </si>
  <si>
    <t>Activol (Pastilla)</t>
  </si>
  <si>
    <t>Marginal 28 T</t>
  </si>
  <si>
    <t>Registrada</t>
  </si>
  <si>
    <t>No Certificada</t>
  </si>
  <si>
    <t>Salcedo 80</t>
  </si>
  <si>
    <t>Trigo de Invierno</t>
  </si>
  <si>
    <t>Salcedo INIA</t>
  </si>
  <si>
    <t>Básica</t>
  </si>
  <si>
    <t>Kankolla</t>
  </si>
  <si>
    <t xml:space="preserve">-      </t>
  </si>
  <si>
    <t xml:space="preserve">Perú: Precio minorista de reguladores de crecimiento por departamento y provincia, </t>
  </si>
  <si>
    <t xml:space="preserve">Perú: Disponibilidad de semilla mejorada en estaciones experimentales agrarias  </t>
  </si>
  <si>
    <t>...</t>
  </si>
  <si>
    <t xml:space="preserve">Perú: Disponibilidad y precio de venta de plantones en estaciones experimentales </t>
  </si>
  <si>
    <t>Perú: Disponibilidad y precio de venta de reproductores en estaciones</t>
  </si>
  <si>
    <t xml:space="preserve">Perú: Importación de fertilizantes químicos por producto, según mes, </t>
  </si>
  <si>
    <t xml:space="preserve">Perú: Precio de venta minorista de fertilizantes potásicos por departamento y provincia, </t>
  </si>
  <si>
    <t xml:space="preserve">Perú: Precio minorista de insecticidas por departamento y provincia, según producto, </t>
  </si>
  <si>
    <t>Parinacocha</t>
  </si>
  <si>
    <t xml:space="preserve">Paucar del Sara </t>
  </si>
  <si>
    <t>Vilcashuamán</t>
  </si>
  <si>
    <t>Genetica</t>
  </si>
  <si>
    <t>Maiz Amarrillo</t>
  </si>
  <si>
    <t xml:space="preserve">Maíz forrajero </t>
  </si>
  <si>
    <t>Lambayeque/Vista Florida</t>
  </si>
  <si>
    <t>INIA 514 Bellavista</t>
  </si>
  <si>
    <t>INIA 507 - La Conquista</t>
  </si>
  <si>
    <t>INIA 511 La Victoria</t>
  </si>
  <si>
    <t>Caupi</t>
  </si>
  <si>
    <t>Ojo Negro Regional</t>
  </si>
  <si>
    <t>Ucayalino</t>
  </si>
  <si>
    <t>Loreto/San Roque</t>
  </si>
  <si>
    <t>INIA 612 Maselba</t>
  </si>
  <si>
    <t>Maíz forrajero</t>
  </si>
  <si>
    <t>Brown Swiss</t>
  </si>
  <si>
    <t>2020</t>
  </si>
  <si>
    <t xml:space="preserve">    Huancabamba</t>
  </si>
  <si>
    <t xml:space="preserve">Perú: Valor del jornal agrícola por departamento y provincia, según mes,  </t>
  </si>
  <si>
    <t>Inia 435 Ayacuchano</t>
  </si>
  <si>
    <t>Inia 436 Huamanguino</t>
  </si>
  <si>
    <t>Triticale</t>
  </si>
  <si>
    <t>Inia 906 Salka</t>
  </si>
  <si>
    <t>MaÍz Amilaceo</t>
  </si>
  <si>
    <t>INIA 603</t>
  </si>
  <si>
    <t>Bayo Mochica- INIA</t>
  </si>
  <si>
    <t>Cacao</t>
  </si>
  <si>
    <t>Bolaina Blanca</t>
  </si>
  <si>
    <t>Forestal</t>
  </si>
  <si>
    <t>Junin/Santa Ana</t>
  </si>
  <si>
    <t>Ciruelos</t>
  </si>
  <si>
    <t>Imperial</t>
  </si>
  <si>
    <t>Frambuesa</t>
  </si>
  <si>
    <t>Heritage</t>
  </si>
  <si>
    <t xml:space="preserve">Fresa </t>
  </si>
  <si>
    <t>Aroma</t>
  </si>
  <si>
    <t>Lucumo</t>
  </si>
  <si>
    <t>Manzano</t>
  </si>
  <si>
    <t>California</t>
  </si>
  <si>
    <t>Winter Banana</t>
  </si>
  <si>
    <t>Peral</t>
  </si>
  <si>
    <t>Packhams</t>
  </si>
  <si>
    <t>Agua</t>
  </si>
  <si>
    <t>Victoria</t>
  </si>
  <si>
    <t>Tara</t>
  </si>
  <si>
    <t>Caesalpinea</t>
  </si>
  <si>
    <t>Plantulas</t>
  </si>
  <si>
    <t>Cumbe</t>
  </si>
  <si>
    <t>Granadilla</t>
  </si>
  <si>
    <t>Black Belly</t>
  </si>
  <si>
    <t>Cloruro de Potasio</t>
  </si>
  <si>
    <t>Sulfato de Potasio</t>
  </si>
  <si>
    <t>Sulfato de Magnesio y Potasio</t>
  </si>
  <si>
    <t>122,50</t>
  </si>
  <si>
    <t>67,50</t>
  </si>
  <si>
    <t xml:space="preserve"> -      </t>
  </si>
  <si>
    <t xml:space="preserve">...      </t>
  </si>
  <si>
    <t>Elaboración: MINAGRI  -   DGESEP (DEA)</t>
  </si>
  <si>
    <t>Departamento/Provincia</t>
    <phoneticPr fontId="20" type="noConversion"/>
  </si>
  <si>
    <t>Gramoxone Super (S7 * L)</t>
  </si>
  <si>
    <t>Departamento/              Provincia</t>
    <phoneticPr fontId="20" type="noConversion"/>
  </si>
  <si>
    <t>Arequipa/Santa Rita</t>
  </si>
  <si>
    <t xml:space="preserve">INIA 432 - Vaina  Verde </t>
    <phoneticPr fontId="19" type="noConversion"/>
  </si>
  <si>
    <t>Moquegua/Moquegua</t>
    <phoneticPr fontId="19" type="noConversion"/>
  </si>
  <si>
    <t xml:space="preserve">Precio                    S/ x plantón </t>
    <phoneticPr fontId="3" type="noConversion"/>
  </si>
  <si>
    <t>Capirona INIA</t>
  </si>
  <si>
    <t xml:space="preserve">JUNÍN </t>
  </si>
  <si>
    <t>Chanchamayo</t>
  </si>
  <si>
    <t>Chupaca</t>
  </si>
  <si>
    <t>Concepción</t>
  </si>
  <si>
    <t>Jauja</t>
  </si>
  <si>
    <t xml:space="preserve">Junín </t>
  </si>
  <si>
    <t>Satipo</t>
  </si>
  <si>
    <t>Tarma</t>
  </si>
  <si>
    <t>Yauli</t>
  </si>
  <si>
    <t>Junín</t>
  </si>
  <si>
    <t>Departamento/  Provincia</t>
  </si>
  <si>
    <t xml:space="preserve"> ...    </t>
  </si>
  <si>
    <t>JUNIN</t>
  </si>
  <si>
    <t>Chamchamayo</t>
  </si>
  <si>
    <t xml:space="preserve">Chupaca </t>
  </si>
  <si>
    <t>Junin</t>
  </si>
  <si>
    <t>Huarmaca</t>
  </si>
  <si>
    <t>Contraalmirante villar</t>
  </si>
  <si>
    <t xml:space="preserve">          (Soles por unidad de medida)</t>
  </si>
  <si>
    <t xml:space="preserve">          (Soles por litro)</t>
  </si>
  <si>
    <t>Región / ciudad</t>
  </si>
  <si>
    <t>Tayco Inia 903</t>
  </si>
  <si>
    <t>Maiz Morado</t>
  </si>
  <si>
    <t>Inia 615 - Negro Canaan</t>
  </si>
  <si>
    <t xml:space="preserve">Haba </t>
  </si>
  <si>
    <t>Gergona</t>
  </si>
  <si>
    <t>Maiz</t>
  </si>
  <si>
    <t>San Geronimo</t>
  </si>
  <si>
    <t>Vaca Paleta</t>
  </si>
  <si>
    <t>INIA 616 Ucayali</t>
  </si>
  <si>
    <t>INIA 610 Nutrimaiz</t>
  </si>
  <si>
    <t>Cereales</t>
  </si>
  <si>
    <t>Maíz Morado</t>
  </si>
  <si>
    <t>Legumbres</t>
  </si>
  <si>
    <t>Productos de forraje, fibras</t>
  </si>
  <si>
    <t>Cacao Chuncho</t>
  </si>
  <si>
    <t>Citricos</t>
  </si>
  <si>
    <t>Washington Naval</t>
  </si>
  <si>
    <t>Mandarina Murcortt</t>
  </si>
  <si>
    <t>Limon Sutil</t>
  </si>
  <si>
    <t>Satsuma</t>
  </si>
  <si>
    <t>Mandarina King</t>
  </si>
  <si>
    <t>cara cara</t>
  </si>
  <si>
    <t>Lima Dulce</t>
  </si>
  <si>
    <t>Fukumoto</t>
  </si>
  <si>
    <t xml:space="preserve">Naranjos </t>
  </si>
  <si>
    <t>CCN-51</t>
  </si>
  <si>
    <t>Malbeck</t>
  </si>
  <si>
    <t>VRAE 94</t>
  </si>
  <si>
    <t>Pacae</t>
  </si>
  <si>
    <t>Pacae Colorado</t>
  </si>
  <si>
    <t>Pitahaya</t>
  </si>
  <si>
    <t>Amarrilla</t>
  </si>
  <si>
    <t>Algarrobo</t>
  </si>
  <si>
    <t>Prosopis Pallida</t>
  </si>
  <si>
    <t>Naval Azul</t>
  </si>
  <si>
    <t>San Diego</t>
  </si>
  <si>
    <t>Naranja</t>
  </si>
  <si>
    <t xml:space="preserve">Limon </t>
  </si>
  <si>
    <t>Real</t>
  </si>
  <si>
    <t>Ken / Saigon</t>
  </si>
  <si>
    <t>Ken / Chato</t>
  </si>
  <si>
    <t>Anona</t>
  </si>
  <si>
    <t>Caimito</t>
  </si>
  <si>
    <t>Maracuya</t>
  </si>
  <si>
    <t>Palillo</t>
  </si>
  <si>
    <t>Zapote</t>
  </si>
  <si>
    <t>Girolando</t>
  </si>
  <si>
    <r>
      <t>Fuente</t>
    </r>
    <r>
      <rPr>
        <sz val="7"/>
        <color indexed="8"/>
        <rFont val="Arial Narrow"/>
        <family val="2"/>
      </rPr>
      <t>:  INIA, Estaciones Experimentales Agrarias.</t>
    </r>
  </si>
  <si>
    <t xml:space="preserve">          (Tonelada)</t>
  </si>
  <si>
    <t xml:space="preserve">           (Tonelada)</t>
  </si>
  <si>
    <t xml:space="preserve">          (Soles por día)</t>
  </si>
  <si>
    <t xml:space="preserve">          (Soles por hora)</t>
  </si>
  <si>
    <t>Abril</t>
  </si>
  <si>
    <t xml:space="preserve">          ABRIL 2019/2020</t>
  </si>
  <si>
    <t>C.89</t>
  </si>
  <si>
    <t>C.90</t>
  </si>
  <si>
    <t>C.91</t>
  </si>
  <si>
    <t>C.92</t>
  </si>
  <si>
    <t>C.93</t>
  </si>
  <si>
    <t>C.94</t>
  </si>
  <si>
    <t>C.95</t>
  </si>
  <si>
    <t>C.96</t>
  </si>
  <si>
    <t>C.97</t>
  </si>
  <si>
    <t>C.98</t>
  </si>
  <si>
    <t>C.99</t>
  </si>
  <si>
    <t>C.100</t>
  </si>
  <si>
    <t>C.101</t>
  </si>
  <si>
    <t>C.102</t>
  </si>
  <si>
    <t>C.103</t>
  </si>
  <si>
    <t>C.104</t>
  </si>
  <si>
    <t>SAN MARTÍN</t>
  </si>
  <si>
    <t>Rioja</t>
  </si>
  <si>
    <t>Lamas</t>
  </si>
  <si>
    <t>Picota</t>
  </si>
  <si>
    <t>Huallaga</t>
  </si>
  <si>
    <t>Bellavista</t>
  </si>
  <si>
    <t>El Dorado</t>
  </si>
  <si>
    <t>Mariscal Cáceres</t>
  </si>
  <si>
    <t>Moyobamba</t>
  </si>
  <si>
    <t>San Martín</t>
  </si>
  <si>
    <t xml:space="preserve">Tocache </t>
  </si>
  <si>
    <t>SAN MARTIN</t>
  </si>
  <si>
    <t>Tocache</t>
  </si>
  <si>
    <t xml:space="preserve">          Enero 2015 - Abril 2020 (Tonelada)</t>
  </si>
  <si>
    <t>Perú: Producción de guano de isla, según mes, Enero 2015 - Abril 2020 (Tonelada)</t>
  </si>
  <si>
    <t xml:space="preserve">         provincia, según producto, Abril 2019/2020 (Soles por tonelada)</t>
  </si>
  <si>
    <t xml:space="preserve">         según producto, Abril  2019/2020 (Soles por tonelada)</t>
  </si>
  <si>
    <t xml:space="preserve">         según producto, Abril 2019/2020 (Soles por tonelada)</t>
  </si>
  <si>
    <t xml:space="preserve">         Abril 2019/2020 (Soles por unidad de medida)</t>
  </si>
  <si>
    <t xml:space="preserve">         Abril 2019/2020 (Soles por kilogramo)</t>
  </si>
  <si>
    <t xml:space="preserve">         Abril 2019/2020 (Soles por litro)</t>
  </si>
  <si>
    <t xml:space="preserve">         según producto, Abril 2019/2020 (Soles por unidad de medida)</t>
  </si>
  <si>
    <t xml:space="preserve">          Abril 2019/2020 (Soles por día)</t>
  </si>
  <si>
    <t xml:space="preserve">Perú: Precio de alquiler de tractor agrícola por región, según mes, Enero 2018 - Abril 2020 </t>
  </si>
  <si>
    <t>Perú: Precio de alquiler de yunta por región, según mes, Enero 2018 - Abril 2020</t>
  </si>
  <si>
    <t xml:space="preserve">         2019/2020 </t>
  </si>
  <si>
    <t xml:space="preserve">         agrarias por región, 30 de Abril 2020</t>
  </si>
  <si>
    <t xml:space="preserve">         por producto, 30 de Abril 2020</t>
  </si>
  <si>
    <t xml:space="preserve">          agrarias por región, 30 de Abril 2020</t>
  </si>
  <si>
    <t xml:space="preserve">         experimentales agrarias por región, 30 de Abril 2020</t>
  </si>
  <si>
    <t xml:space="preserve">C.84 </t>
  </si>
  <si>
    <t>C.85</t>
  </si>
  <si>
    <t>C.86</t>
  </si>
  <si>
    <t>Perú: Valor del jornal agrícola por región, según mes, Enero 2018 - Abril 2020 (Soles por día)</t>
  </si>
  <si>
    <t xml:space="preserve">C.84: PERÚ: IMPORTACIÓN DE FERTILIZANTES QUÍMICOS POR PRODUCTO SEGÚN MES, ENERO 2015 - ABRIL 2020 </t>
  </si>
  <si>
    <t>C.85 PERÚ: PRODUCCIÓN DE GUANO DE ISLA, SEGÚN MES, ENERO 2015 - ABRIL 2020</t>
  </si>
  <si>
    <t xml:space="preserve">C.86  PERÚ: PRECIO DE VENTA MINORISTA DE FERTILIZANTES NITROGENADOS POR DEPARTAMENTO Y PROVINCIA, </t>
  </si>
  <si>
    <t xml:space="preserve">         SEGÚN PRODUCTO, ABRIL 2019/2020</t>
  </si>
  <si>
    <t>San Martin</t>
  </si>
  <si>
    <t xml:space="preserve">          (Soles por tonelada)</t>
    <phoneticPr fontId="24" type="noConversion"/>
  </si>
  <si>
    <t xml:space="preserve">C.87 PERÚ: PRECIO DE VENTA MINORISTA DE FERTILIZANTES FOSFATADOS POR DEPARTAMENTO Y PROVINCIA </t>
  </si>
  <si>
    <t xml:space="preserve">         SEGÚN PRODUCTO. ABRIL 2019/2020</t>
  </si>
  <si>
    <t>Roca Fosforica</t>
  </si>
  <si>
    <t xml:space="preserve"> -   </t>
    <phoneticPr fontId="20" type="noConversion"/>
  </si>
  <si>
    <t xml:space="preserve">C.88 PERÚ: PRECIO DE VENTA MINORISTA DE FERTILIZANTES POTÁSICOS POR DEPARTAMENTO Y PROVINCIA </t>
  </si>
  <si>
    <t xml:space="preserve">C.89 PERÚ: PRECIO MINORISTA DE ABONO ORGÁNICO POR DEPARTAMENTOS Y PROVINCIAS </t>
  </si>
  <si>
    <t xml:space="preserve">          SEGÚN PRODUCTO, ABRIL 2019/2020</t>
  </si>
  <si>
    <t xml:space="preserve">C.90 PERÚ: PRECIO MINORISTA DE INSECTICIDAS POR DEPARTAMENTO Y PROVINCIA SEGÚN PRODUCTO, </t>
  </si>
  <si>
    <t xml:space="preserve">          ABRIL 2019/2020 </t>
  </si>
  <si>
    <t>C.91  PERÚ: PRECIO MINORISTA DE FUNGICIDAS POR DEPARTAMENTO Y PROVINCIA SEGÚN PRODUCTO, ABRIL 2019/ 2020</t>
  </si>
  <si>
    <t xml:space="preserve">         (Soles por kilogramo)</t>
    <phoneticPr fontId="20" type="noConversion"/>
  </si>
  <si>
    <t>Paucar del sara sara</t>
  </si>
  <si>
    <t xml:space="preserve">          (Soles por unidad de medida)</t>
    <phoneticPr fontId="20" type="noConversion"/>
  </si>
  <si>
    <t>Departamento/ Provincia</t>
  </si>
  <si>
    <t xml:space="preserve">        ABRIL 2019/ 2020</t>
  </si>
  <si>
    <t>c</t>
  </si>
  <si>
    <t>C.94 PERÚ: PRECIO MINORISTA DE NUTRIENTES FOLIARES POR DEPARTAMENTO Y PROVINCIA SEGÚN PRODUCTO,</t>
  </si>
  <si>
    <t xml:space="preserve">         (Soles por unidad de medida)</t>
  </si>
  <si>
    <t xml:space="preserve">C.95  PERÚ: PRECIO MINORISTA DE REGULADORES DE CRECIMIENTO POR DEPARTAMENTO Y PROVINCIA SEGÚN </t>
  </si>
  <si>
    <t xml:space="preserve">          PRODUCTO, ABRIL 2019/2020</t>
  </si>
  <si>
    <t xml:space="preserve">         (Soles por unidad de medida)</t>
    <phoneticPr fontId="20" type="noConversion"/>
  </si>
  <si>
    <t>C.96  PERÚ: VALOR JORNAL AGRÍCOLA POR REGIÓN SEGÚN MES, ENERO 2018 - ABRIL 2020</t>
  </si>
  <si>
    <t>C.97 PERÚ: VALOR DEL JORNAL AGRÍCOLA POR DEPARTAMENTO Y PROVINCIA, ABRIL 2019/2020</t>
  </si>
  <si>
    <t>C.98 PERÚ: PRECIO ALQUILER DE TRACTOR AGRÍCOLA, POR REGIÓN, SEGÚN MES, ENERO 2018 - ABRIL 2020</t>
  </si>
  <si>
    <t>C.99 PERÚ: PRECIO ALQUILER DE YUNTA, POR REGIÓN, SEGÚN MES, ENERO  2018 - ABRIL 2020</t>
  </si>
  <si>
    <t xml:space="preserve">C.100 PERÚ: PRECIO DE ALQUILER DE TRACTOR Y YUNTA POR DEPARTAMENTO Y PROVINCIA, </t>
  </si>
  <si>
    <t xml:space="preserve">C.101  PERÚ: DISPONIBILIDAD Y PRECIO DE VENTA DE SEMILLA MEJORADA EN ESTACIONES </t>
  </si>
  <si>
    <t xml:space="preserve">            EXPERIMENTALES AGRARIAS POR REGIÓN SEGÚN CATEGORÍA, 30 ABRIL 2020</t>
  </si>
  <si>
    <t>S/ x kg</t>
    <phoneticPr fontId="19" type="noConversion"/>
  </si>
  <si>
    <t>Tumbes/ Los Cedros</t>
  </si>
  <si>
    <t>continúa C-101</t>
  </si>
  <si>
    <t xml:space="preserve">C.102  PERÚ: DISPONIBILIDAD DE SEMILLA MEJORADA EN ESTACIONES  EXPERIMENTALES AGRARIAS POR </t>
  </si>
  <si>
    <t xml:space="preserve">          PRODUCTO, 30 ABRIL 2020</t>
  </si>
  <si>
    <t>Densidad de siembra (kg/ha)</t>
  </si>
  <si>
    <t xml:space="preserve">C.103  PERÚ: DISPONIBILIDAD Y PRECIO DE VENTA DE PLANTONES EN ESTACIONES AGRARIAS  POR REGIÓN </t>
  </si>
  <si>
    <t xml:space="preserve">          SEGÚN ESPECIE, 30 DE ABRIL 2020</t>
  </si>
  <si>
    <t>Región/Ciudad</t>
    <phoneticPr fontId="19" type="noConversion"/>
  </si>
  <si>
    <t>Cusco/Perla Del Vraem</t>
  </si>
  <si>
    <t>Gigante De Yucay</t>
  </si>
  <si>
    <t xml:space="preserve">Lima Metropolitana/La Molina </t>
  </si>
  <si>
    <t>Piura/El Chira</t>
    <phoneticPr fontId="0" type="noConversion"/>
  </si>
  <si>
    <t>continúa C-103</t>
  </si>
  <si>
    <t>C.104  PERÚ: DISPONIBILIDAD Y PRECIO DE VENTA DE REPRODUCTORES EN ESTACIONES EXPERIMENTALES AGRARIAS</t>
  </si>
  <si>
    <t xml:space="preserve">            POR REGIÓN SEGÚN RAZA O LÍNEA, 30 DE ABRIL 2020</t>
  </si>
  <si>
    <t>Apurimac/ Chumbibamba</t>
  </si>
  <si>
    <t>Lima Metropolitana/La Molina</t>
  </si>
  <si>
    <t>Carnerillo / Borreguilla</t>
  </si>
  <si>
    <t xml:space="preserve">C.92 PERÚ: PRECIO MINORISTA DE HERBICIDAS POR DEPARTAMENTO Y PROVINCIA SEGÚN PRODUCTO </t>
  </si>
  <si>
    <t xml:space="preserve">C.93 PERÚ: PRECIO MINORISTA DE ADHERENTE POR DEPARTAMENTO Y PROVINCIA SEGÚN PRODUCTO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</si>
</sst>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4">
    <numFmt numFmtId="164" formatCode="_ &quot;S/.&quot;\ * #,##0.00_ ;_ &quot;S/.&quot;\ * \-#,##0.00_ ;_ &quot;S/.&quot;\ * &quot;-&quot;??_ ;_ @_ "/>
    <numFmt numFmtId="165" formatCode="_ * #,##0.00_ ;_ * \-#,##0.00_ ;_ * &quot;-&quot;??_ ;_ @_ "/>
    <numFmt numFmtId="166" formatCode="_([$€-2]\ * #,##0.00_);_([$€-2]\ * \(#,##0.00\);_([$€-2]\ * &quot;-&quot;??_)"/>
    <numFmt numFmtId="167" formatCode="General_)"/>
    <numFmt numFmtId="168" formatCode="0_)"/>
    <numFmt numFmtId="169" formatCode="#,##0&quot;Pts&quot;_);\(#,##0&quot;Pts&quot;\)"/>
    <numFmt numFmtId="170" formatCode="0.000000_)"/>
    <numFmt numFmtId="171" formatCode="#,##0.00\ ;&quot; (&quot;#,##0.00\);&quot; -&quot;#\ ;@\ "/>
    <numFmt numFmtId="172" formatCode="#,##0.00____"/>
    <numFmt numFmtId="173" formatCode="#,##0.00______"/>
    <numFmt numFmtId="174" formatCode="#,##0______"/>
    <numFmt numFmtId="175" formatCode="0________"/>
    <numFmt numFmtId="176" formatCode="#,##0__________"/>
    <numFmt numFmtId="177" formatCode="#,##0________________"/>
    <numFmt numFmtId="178" formatCode="#,##0.00__"/>
    <numFmt numFmtId="179" formatCode="#,##0__"/>
    <numFmt numFmtId="180" formatCode="#\ ##0"/>
    <numFmt numFmtId="181" formatCode="0.0"/>
    <numFmt numFmtId="182" formatCode="0.0____"/>
    <numFmt numFmtId="183" formatCode="#,##0.0____"/>
    <numFmt numFmtId="184" formatCode="0.00____"/>
    <numFmt numFmtId="185" formatCode="0.00__"/>
    <numFmt numFmtId="186" formatCode="0.0______"/>
    <numFmt numFmtId="187" formatCode="0.0__"/>
    <numFmt numFmtId="188" formatCode="#\ ##,000"/>
    <numFmt numFmtId="189" formatCode="#.##0"/>
    <numFmt numFmtId="190" formatCode="#.##00"/>
    <numFmt numFmtId="191" formatCode="#,##0.0______"/>
    <numFmt numFmtId="192" formatCode="_-* #,##0.00\ &quot;Pts&quot;_-;\-* #,##0.00\ &quot;Pts&quot;_-;_-* &quot;-&quot;??\ &quot;Pts&quot;_-;_-@_-"/>
    <numFmt numFmtId="193" formatCode="#\ ##0.00"/>
    <numFmt numFmtId="194" formatCode="#,##0.00;[Red]#,##0.00"/>
    <numFmt numFmtId="195" formatCode="#,##0.0"/>
    <numFmt numFmtId="196" formatCode="#,##0______________________"/>
    <numFmt numFmtId="197" formatCode="#,##0.0________"/>
  </numFmts>
  <fonts count="69"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Times"/>
      <family val="1"/>
    </font>
    <font>
      <b/>
      <u/>
      <sz val="8"/>
      <name val="Times"/>
      <family val="1"/>
    </font>
    <font>
      <sz val="8"/>
      <name val="Times"/>
      <family val="1"/>
    </font>
    <font>
      <b/>
      <sz val="8"/>
      <name val="Times"/>
      <family val="1"/>
    </font>
    <font>
      <b/>
      <sz val="9"/>
      <name val="Bookman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Helvetica"/>
      <family val="2"/>
    </font>
    <font>
      <u/>
      <sz val="10"/>
      <color indexed="12"/>
      <name val="Arial"/>
      <family val="2"/>
    </font>
    <font>
      <sz val="10"/>
      <name val="Calibri"/>
      <family val="2"/>
    </font>
    <font>
      <sz val="8"/>
      <name val="Arial Narrow"/>
      <family val="2"/>
    </font>
    <font>
      <b/>
      <sz val="8"/>
      <name val="Arial Narrow"/>
      <family val="2"/>
    </font>
    <font>
      <sz val="6"/>
      <name val="Arial Narrow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8"/>
      <name val="Verdana"/>
      <family val="2"/>
    </font>
    <font>
      <b/>
      <sz val="9"/>
      <name val="Arial Narrow"/>
      <family val="2"/>
    </font>
    <font>
      <sz val="10"/>
      <name val="Arial Narrow"/>
      <family val="2"/>
    </font>
    <font>
      <sz val="6"/>
      <color indexed="8"/>
      <name val="Arial Narrow"/>
      <family val="2"/>
    </font>
    <font>
      <sz val="9"/>
      <name val="Arial Narrow"/>
      <family val="2"/>
    </font>
    <font>
      <b/>
      <sz val="9"/>
      <color indexed="8"/>
      <name val="Arial Narrow"/>
      <family val="2"/>
    </font>
    <font>
      <sz val="8"/>
      <name val="Times New Roman"/>
      <family val="1"/>
      <charset val="204"/>
    </font>
    <font>
      <sz val="18"/>
      <color indexed="57"/>
      <name val="Cambria"/>
      <family val="2"/>
    </font>
    <font>
      <b/>
      <sz val="15"/>
      <color indexed="57"/>
      <name val="Calibri"/>
      <family val="2"/>
    </font>
    <font>
      <b/>
      <sz val="13"/>
      <color indexed="57"/>
      <name val="Calibri"/>
      <family val="2"/>
    </font>
    <font>
      <b/>
      <sz val="11"/>
      <color indexed="57"/>
      <name val="Calibri"/>
      <family val="2"/>
    </font>
    <font>
      <sz val="11"/>
      <color indexed="17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6"/>
      <color indexed="10"/>
      <name val="Arial Narrow"/>
      <family val="2"/>
    </font>
    <font>
      <sz val="10"/>
      <name val="Times"/>
      <family val="1"/>
    </font>
    <font>
      <b/>
      <sz val="10"/>
      <name val="Arial"/>
      <family val="2"/>
    </font>
    <font>
      <sz val="6"/>
      <name val="Calibri"/>
      <family val="2"/>
    </font>
    <font>
      <sz val="6"/>
      <color indexed="8"/>
      <name val="Calibri"/>
      <family val="2"/>
    </font>
    <font>
      <b/>
      <sz val="9"/>
      <name val="Calibri"/>
      <family val="2"/>
    </font>
    <font>
      <b/>
      <sz val="9"/>
      <color indexed="8"/>
      <name val="Calibri"/>
      <family val="2"/>
    </font>
    <font>
      <sz val="10"/>
      <name val="Arial"/>
      <family val="2"/>
    </font>
    <font>
      <sz val="8"/>
      <color indexed="58"/>
      <name val="Arial Narrow"/>
      <family val="2"/>
    </font>
    <font>
      <b/>
      <sz val="8"/>
      <color indexed="58"/>
      <name val="Arial Narrow"/>
      <family val="2"/>
    </font>
    <font>
      <b/>
      <sz val="10"/>
      <name val="Arial Narrow"/>
      <family val="2"/>
    </font>
    <font>
      <sz val="7"/>
      <name val="Arial Narrow"/>
      <family val="2"/>
    </font>
    <font>
      <sz val="11"/>
      <color indexed="17"/>
      <name val="Calibri"/>
      <family val="2"/>
    </font>
    <font>
      <sz val="8"/>
      <color rgb="FFFF0000"/>
      <name val="Arial Narrow"/>
      <family val="2"/>
    </font>
    <font>
      <b/>
      <sz val="8"/>
      <name val="Calibri"/>
      <family val="2"/>
    </font>
    <font>
      <sz val="8"/>
      <color theme="1"/>
      <name val="Arial Narrow"/>
      <family val="2"/>
    </font>
    <font>
      <sz val="9"/>
      <name val="Arial"/>
      <family val="2"/>
    </font>
    <font>
      <sz val="10"/>
      <color theme="0"/>
      <name val="Arial"/>
      <family val="2"/>
    </font>
    <font>
      <sz val="7"/>
      <color indexed="8"/>
      <name val="Arial Narrow"/>
      <family val="2"/>
    </font>
    <font>
      <b/>
      <sz val="8"/>
      <name val="Calibri"/>
      <family val="2"/>
      <scheme val="minor"/>
    </font>
    <font>
      <b/>
      <sz val="11"/>
      <name val="Arial"/>
      <family val="2"/>
    </font>
    <font>
      <sz val="7"/>
      <name val="Arial"/>
      <family val="2"/>
    </font>
    <font>
      <sz val="8"/>
      <name val="Calibri"/>
      <family val="2"/>
    </font>
    <font>
      <sz val="9"/>
      <name val="Calibri"/>
      <family val="2"/>
    </font>
    <font>
      <sz val="8"/>
      <color indexed="58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9"/>
      </patternFill>
    </fill>
    <fill>
      <patternFill patternType="solid">
        <fgColor indexed="41"/>
      </patternFill>
    </fill>
    <fill>
      <patternFill patternType="solid">
        <fgColor indexed="48"/>
      </patternFill>
    </fill>
    <fill>
      <patternFill patternType="solid">
        <fgColor indexed="24"/>
      </patternFill>
    </fill>
    <fill>
      <patternFill patternType="solid">
        <fgColor indexed="44"/>
      </patternFill>
    </fill>
    <fill>
      <patternFill patternType="solid">
        <fgColor indexed="57"/>
      </patternFill>
    </fill>
    <fill>
      <patternFill patternType="solid">
        <fgColor indexed="40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11"/>
      </patternFill>
    </fill>
    <fill>
      <patternFill patternType="solid">
        <fgColor indexed="19"/>
      </patternFill>
    </fill>
    <fill>
      <patternFill patternType="solid">
        <fgColor indexed="21"/>
      </patternFill>
    </fill>
    <fill>
      <patternFill patternType="solid">
        <fgColor indexed="62"/>
      </patternFill>
    </fill>
    <fill>
      <patternFill patternType="solid">
        <fgColor indexed="15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1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57"/>
      </bottom>
      <diagonal/>
    </border>
    <border>
      <left/>
      <right/>
      <top style="thin">
        <color indexed="11"/>
      </top>
      <bottom style="double">
        <color indexed="11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68">
    <xf numFmtId="0" fontId="0" fillId="0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8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7" borderId="0" applyNumberFormat="0" applyBorder="0" applyAlignment="0" applyProtection="0"/>
    <xf numFmtId="0" fontId="41" fillId="7" borderId="0" applyNumberFormat="0" applyBorder="0" applyAlignment="0" applyProtection="0"/>
    <xf numFmtId="0" fontId="41" fillId="13" borderId="0" applyNumberFormat="0" applyBorder="0" applyAlignment="0" applyProtection="0"/>
    <xf numFmtId="0" fontId="41" fillId="10" borderId="0" applyNumberFormat="0" applyBorder="0" applyAlignment="0" applyProtection="0"/>
    <xf numFmtId="0" fontId="41" fillId="10" borderId="0" applyNumberFormat="0" applyBorder="0" applyAlignment="0" applyProtection="0"/>
    <xf numFmtId="0" fontId="30" fillId="7" borderId="0" applyNumberFormat="0" applyBorder="0" applyAlignment="0" applyProtection="0"/>
    <xf numFmtId="0" fontId="54" fillId="14" borderId="0" applyNumberFormat="0" applyBorder="0" applyAlignment="0" applyProtection="0"/>
    <xf numFmtId="0" fontId="35" fillId="15" borderId="17" applyNumberFormat="0" applyAlignment="0" applyProtection="0"/>
    <xf numFmtId="0" fontId="37" fillId="16" borderId="18" applyNumberFormat="0" applyAlignment="0" applyProtection="0"/>
    <xf numFmtId="0" fontId="36" fillId="0" borderId="19" applyNumberFormat="0" applyFill="0" applyAlignment="0" applyProtection="0"/>
    <xf numFmtId="167" fontId="5" fillId="0" borderId="0"/>
    <xf numFmtId="167" fontId="6" fillId="0" borderId="0"/>
    <xf numFmtId="0" fontId="27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0" fontId="41" fillId="18" borderId="0" applyNumberFormat="0" applyBorder="0" applyAlignment="0" applyProtection="0"/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33" fillId="22" borderId="17" applyNumberFormat="0" applyAlignment="0" applyProtection="0"/>
    <xf numFmtId="166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31" fillId="23" borderId="0" applyNumberFormat="0" applyBorder="0" applyAlignment="0" applyProtection="0"/>
    <xf numFmtId="171" fontId="10" fillId="0" borderId="0" applyFill="0" applyBorder="0" applyAlignment="0" applyProtection="0"/>
    <xf numFmtId="171" fontId="2" fillId="0" borderId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192" fontId="2" fillId="0" borderId="0" applyFont="0" applyFill="0" applyBorder="0" applyAlignment="0" applyProtection="0"/>
    <xf numFmtId="0" fontId="32" fillId="24" borderId="0" applyNumberFormat="0" applyBorder="0" applyAlignment="0" applyProtection="0"/>
    <xf numFmtId="0" fontId="9" fillId="0" borderId="0"/>
    <xf numFmtId="0" fontId="10" fillId="0" borderId="0"/>
    <xf numFmtId="0" fontId="2" fillId="0" borderId="0"/>
    <xf numFmtId="0" fontId="2" fillId="0" borderId="0"/>
    <xf numFmtId="0" fontId="49" fillId="0" borderId="0"/>
    <xf numFmtId="167" fontId="6" fillId="0" borderId="0"/>
    <xf numFmtId="0" fontId="25" fillId="0" borderId="0"/>
    <xf numFmtId="168" fontId="11" fillId="0" borderId="0"/>
    <xf numFmtId="37" fontId="43" fillId="0" borderId="0"/>
    <xf numFmtId="0" fontId="2" fillId="25" borderId="21" applyNumberFormat="0" applyFont="0" applyAlignment="0" applyProtection="0"/>
    <xf numFmtId="167" fontId="4" fillId="0" borderId="0"/>
    <xf numFmtId="167" fontId="7" fillId="26" borderId="0"/>
    <xf numFmtId="167" fontId="7" fillId="26" borderId="0"/>
    <xf numFmtId="0" fontId="34" fillId="15" borderId="22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7" fontId="8" fillId="0" borderId="0"/>
    <xf numFmtId="167" fontId="7" fillId="0" borderId="0"/>
    <xf numFmtId="0" fontId="28" fillId="0" borderId="23" applyNumberFormat="0" applyFill="0" applyAlignment="0" applyProtection="0"/>
    <xf numFmtId="0" fontId="29" fillId="0" borderId="24" applyNumberFormat="0" applyFill="0" applyAlignment="0" applyProtection="0"/>
    <xf numFmtId="0" fontId="40" fillId="0" borderId="25" applyNumberFormat="0" applyFill="0" applyAlignment="0" applyProtection="0"/>
    <xf numFmtId="0" fontId="2" fillId="0" borderId="0"/>
  </cellStyleXfs>
  <cellXfs count="710">
    <xf numFmtId="0" fontId="0" fillId="0" borderId="0" xfId="0"/>
    <xf numFmtId="3" fontId="14" fillId="2" borderId="0" xfId="47" applyNumberFormat="1" applyFont="1" applyFill="1" applyBorder="1" applyAlignment="1">
      <alignment vertical="center"/>
    </xf>
    <xf numFmtId="0" fontId="14" fillId="2" borderId="7" xfId="47" applyFont="1" applyFill="1" applyBorder="1" applyAlignment="1">
      <alignment vertical="center"/>
    </xf>
    <xf numFmtId="3" fontId="14" fillId="0" borderId="0" xfId="47" applyNumberFormat="1" applyFont="1" applyFill="1" applyBorder="1" applyAlignment="1">
      <alignment vertical="center"/>
    </xf>
    <xf numFmtId="0" fontId="20" fillId="2" borderId="0" xfId="0" applyFont="1" applyFill="1" applyBorder="1" applyAlignment="1">
      <alignment vertical="center"/>
    </xf>
    <xf numFmtId="0" fontId="21" fillId="0" borderId="0" xfId="0" applyFont="1"/>
    <xf numFmtId="0" fontId="16" fillId="0" borderId="0" xfId="0" applyFont="1"/>
    <xf numFmtId="0" fontId="23" fillId="0" borderId="0" xfId="47" applyFont="1" applyFill="1" applyAlignment="1">
      <alignment vertical="center"/>
    </xf>
    <xf numFmtId="0" fontId="17" fillId="2" borderId="7" xfId="47" applyFont="1" applyFill="1" applyBorder="1" applyAlignment="1">
      <alignment vertical="center"/>
    </xf>
    <xf numFmtId="0" fontId="17" fillId="2" borderId="3" xfId="47" applyFont="1" applyFill="1" applyBorder="1" applyAlignment="1">
      <alignment vertical="center"/>
    </xf>
    <xf numFmtId="0" fontId="17" fillId="2" borderId="0" xfId="47" applyFont="1" applyFill="1" applyBorder="1" applyAlignment="1">
      <alignment vertical="center"/>
    </xf>
    <xf numFmtId="0" fontId="20" fillId="0" borderId="0" xfId="47" applyFont="1" applyAlignment="1">
      <alignment vertical="center"/>
    </xf>
    <xf numFmtId="3" fontId="16" fillId="2" borderId="0" xfId="47" applyNumberFormat="1" applyFont="1" applyFill="1" applyBorder="1" applyAlignment="1">
      <alignment vertical="center"/>
    </xf>
    <xf numFmtId="3" fontId="16" fillId="2" borderId="0" xfId="47" applyNumberFormat="1" applyFont="1" applyFill="1" applyBorder="1" applyAlignment="1" applyProtection="1">
      <alignment horizontal="right" vertical="center"/>
    </xf>
    <xf numFmtId="0" fontId="20" fillId="2" borderId="0" xfId="0" applyFont="1" applyFill="1" applyAlignment="1">
      <alignment vertical="center"/>
    </xf>
    <xf numFmtId="0" fontId="20" fillId="2" borderId="0" xfId="0" applyFont="1" applyFill="1" applyAlignment="1">
      <alignment horizontal="center" vertical="center"/>
    </xf>
    <xf numFmtId="0" fontId="15" fillId="3" borderId="6" xfId="47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6" xfId="47" applyFont="1" applyFill="1" applyBorder="1" applyAlignment="1">
      <alignment horizontal="center" vertical="center" wrapText="1"/>
    </xf>
    <xf numFmtId="170" fontId="15" fillId="3" borderId="6" xfId="47" applyNumberFormat="1" applyFont="1" applyFill="1" applyBorder="1" applyAlignment="1" applyProtection="1">
      <alignment horizontal="center" vertical="center"/>
    </xf>
    <xf numFmtId="3" fontId="15" fillId="3" borderId="6" xfId="47" applyNumberFormat="1" applyFont="1" applyFill="1" applyBorder="1" applyAlignment="1" applyProtection="1">
      <alignment horizontal="center" vertical="center" wrapText="1"/>
    </xf>
    <xf numFmtId="175" fontId="17" fillId="2" borderId="7" xfId="47" applyNumberFormat="1" applyFont="1" applyFill="1" applyBorder="1" applyAlignment="1">
      <alignment vertical="center"/>
    </xf>
    <xf numFmtId="175" fontId="17" fillId="2" borderId="3" xfId="47" applyNumberFormat="1" applyFont="1" applyFill="1" applyBorder="1" applyAlignment="1">
      <alignment vertical="center"/>
    </xf>
    <xf numFmtId="175" fontId="17" fillId="2" borderId="0" xfId="47" applyNumberFormat="1" applyFont="1" applyFill="1" applyBorder="1" applyAlignment="1">
      <alignment vertical="center"/>
    </xf>
    <xf numFmtId="0" fontId="21" fillId="2" borderId="0" xfId="0" applyFont="1" applyFill="1"/>
    <xf numFmtId="0" fontId="16" fillId="0" borderId="0" xfId="47" applyFont="1"/>
    <xf numFmtId="0" fontId="0" fillId="0" borderId="0" xfId="0" applyFont="1"/>
    <xf numFmtId="0" fontId="15" fillId="0" borderId="0" xfId="0" applyFont="1" applyBorder="1" applyAlignment="1">
      <alignment horizontal="center"/>
    </xf>
    <xf numFmtId="0" fontId="14" fillId="0" borderId="0" xfId="0" applyFont="1" applyBorder="1"/>
    <xf numFmtId="0" fontId="22" fillId="0" borderId="0" xfId="0" applyFont="1" applyFill="1" applyAlignment="1">
      <alignment horizontal="left"/>
    </xf>
    <xf numFmtId="178" fontId="23" fillId="2" borderId="0" xfId="0" applyNumberFormat="1" applyFont="1" applyFill="1"/>
    <xf numFmtId="178" fontId="21" fillId="0" borderId="0" xfId="0" applyNumberFormat="1" applyFont="1"/>
    <xf numFmtId="0" fontId="21" fillId="0" borderId="0" xfId="0" applyFont="1" applyAlignment="1">
      <alignment horizontal="left"/>
    </xf>
    <xf numFmtId="0" fontId="42" fillId="0" borderId="0" xfId="0" applyFont="1" applyFill="1" applyBorder="1"/>
    <xf numFmtId="0" fontId="20" fillId="2" borderId="0" xfId="0" applyFont="1" applyFill="1" applyBorder="1" applyAlignment="1"/>
    <xf numFmtId="37" fontId="16" fillId="2" borderId="0" xfId="53" applyFont="1" applyFill="1" applyAlignment="1">
      <alignment vertical="center"/>
    </xf>
    <xf numFmtId="0" fontId="16" fillId="2" borderId="0" xfId="47" applyFont="1" applyFill="1" applyAlignment="1">
      <alignment vertical="center"/>
    </xf>
    <xf numFmtId="0" fontId="16" fillId="2" borderId="0" xfId="47" applyFont="1" applyFill="1" applyBorder="1" applyAlignment="1">
      <alignment vertical="center"/>
    </xf>
    <xf numFmtId="179" fontId="14" fillId="2" borderId="3" xfId="47" applyNumberFormat="1" applyFont="1" applyFill="1" applyBorder="1" applyAlignment="1">
      <alignment horizontal="right" vertical="center"/>
    </xf>
    <xf numFmtId="179" fontId="14" fillId="0" borderId="3" xfId="0" applyNumberFormat="1" applyFont="1" applyBorder="1" applyAlignment="1">
      <alignment horizontal="right" vertical="center"/>
    </xf>
    <xf numFmtId="179" fontId="14" fillId="0" borderId="3" xfId="47" applyNumberFormat="1" applyFont="1" applyBorder="1" applyAlignment="1">
      <alignment vertical="center"/>
    </xf>
    <xf numFmtId="0" fontId="14" fillId="2" borderId="3" xfId="47" applyFont="1" applyFill="1" applyBorder="1" applyAlignment="1">
      <alignment horizontal="center" vertical="center"/>
    </xf>
    <xf numFmtId="179" fontId="14" fillId="2" borderId="0" xfId="47" applyNumberFormat="1" applyFont="1" applyFill="1" applyBorder="1" applyAlignment="1">
      <alignment horizontal="right" vertical="center"/>
    </xf>
    <xf numFmtId="179" fontId="14" fillId="0" borderId="0" xfId="0" applyNumberFormat="1" applyFont="1" applyBorder="1" applyAlignment="1">
      <alignment horizontal="right" vertical="center"/>
    </xf>
    <xf numFmtId="179" fontId="14" fillId="0" borderId="0" xfId="47" applyNumberFormat="1" applyFont="1" applyBorder="1" applyAlignment="1">
      <alignment vertical="center"/>
    </xf>
    <xf numFmtId="179" fontId="15" fillId="5" borderId="0" xfId="0" applyNumberFormat="1" applyFont="1" applyFill="1" applyBorder="1" applyAlignment="1">
      <alignment vertical="center"/>
    </xf>
    <xf numFmtId="0" fontId="14" fillId="2" borderId="0" xfId="47" applyFont="1" applyFill="1" applyBorder="1" applyAlignment="1">
      <alignment horizontal="center" vertical="center"/>
    </xf>
    <xf numFmtId="179" fontId="14" fillId="2" borderId="0" xfId="0" applyNumberFormat="1" applyFont="1" applyFill="1" applyBorder="1" applyAlignment="1">
      <alignment horizontal="right" vertical="center"/>
    </xf>
    <xf numFmtId="0" fontId="14" fillId="2" borderId="0" xfId="0" applyFont="1" applyFill="1" applyBorder="1" applyAlignment="1">
      <alignment horizontal="center" vertical="center"/>
    </xf>
    <xf numFmtId="0" fontId="44" fillId="0" borderId="0" xfId="0" applyFont="1"/>
    <xf numFmtId="167" fontId="15" fillId="3" borderId="6" xfId="47" applyNumberFormat="1" applyFont="1" applyFill="1" applyBorder="1" applyAlignment="1" applyProtection="1">
      <alignment horizontal="center" vertical="center"/>
    </xf>
    <xf numFmtId="37" fontId="15" fillId="2" borderId="0" xfId="53" applyFont="1" applyFill="1" applyAlignment="1">
      <alignment vertical="center"/>
    </xf>
    <xf numFmtId="0" fontId="18" fillId="2" borderId="0" xfId="47" applyFont="1" applyFill="1" applyAlignment="1">
      <alignment vertical="center"/>
    </xf>
    <xf numFmtId="0" fontId="47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left"/>
    </xf>
    <xf numFmtId="0" fontId="23" fillId="2" borderId="0" xfId="0" applyFont="1" applyFill="1"/>
    <xf numFmtId="2" fontId="15" fillId="3" borderId="6" xfId="47" applyNumberFormat="1" applyFont="1" applyFill="1" applyBorder="1" applyAlignment="1">
      <alignment horizontal="center" vertical="center"/>
    </xf>
    <xf numFmtId="1" fontId="15" fillId="3" borderId="6" xfId="47" applyNumberFormat="1" applyFont="1" applyFill="1" applyBorder="1" applyAlignment="1">
      <alignment horizontal="center" vertical="center"/>
    </xf>
    <xf numFmtId="2" fontId="20" fillId="0" borderId="0" xfId="47" applyNumberFormat="1" applyFont="1" applyFill="1"/>
    <xf numFmtId="1" fontId="20" fillId="0" borderId="0" xfId="47" applyNumberFormat="1" applyFont="1" applyFill="1"/>
    <xf numFmtId="0" fontId="20" fillId="0" borderId="0" xfId="47" applyFont="1" applyFill="1"/>
    <xf numFmtId="2" fontId="20" fillId="0" borderId="0" xfId="47" applyNumberFormat="1" applyFont="1" applyFill="1" applyAlignment="1">
      <alignment wrapText="1"/>
    </xf>
    <xf numFmtId="1" fontId="20" fillId="0" borderId="0" xfId="47" applyNumberFormat="1" applyFont="1" applyFill="1" applyAlignment="1">
      <alignment wrapText="1"/>
    </xf>
    <xf numFmtId="0" fontId="20" fillId="0" borderId="0" xfId="47" applyFont="1" applyFill="1" applyAlignment="1">
      <alignment wrapText="1"/>
    </xf>
    <xf numFmtId="0" fontId="20" fillId="0" borderId="0" xfId="47" applyFont="1" applyFill="1" applyBorder="1" applyAlignment="1"/>
    <xf numFmtId="2" fontId="20" fillId="0" borderId="0" xfId="47" applyNumberFormat="1" applyFont="1" applyFill="1" applyAlignment="1"/>
    <xf numFmtId="1" fontId="20" fillId="0" borderId="0" xfId="47" applyNumberFormat="1" applyFont="1" applyFill="1" applyAlignment="1"/>
    <xf numFmtId="0" fontId="20" fillId="0" borderId="0" xfId="47" applyFont="1" applyFill="1" applyAlignment="1"/>
    <xf numFmtId="0" fontId="23" fillId="0" borderId="0" xfId="0" applyFont="1" applyBorder="1"/>
    <xf numFmtId="0" fontId="0" fillId="0" borderId="0" xfId="0" applyBorder="1"/>
    <xf numFmtId="0" fontId="14" fillId="0" borderId="1" xfId="0" applyFont="1" applyBorder="1"/>
    <xf numFmtId="0" fontId="13" fillId="0" borderId="3" xfId="0" applyFont="1" applyBorder="1"/>
    <xf numFmtId="0" fontId="21" fillId="0" borderId="0" xfId="0" applyFont="1" applyBorder="1"/>
    <xf numFmtId="2" fontId="50" fillId="0" borderId="0" xfId="49" applyNumberFormat="1" applyFont="1" applyBorder="1" applyAlignment="1">
      <alignment horizontal="right"/>
    </xf>
    <xf numFmtId="178" fontId="14" fillId="2" borderId="0" xfId="0" applyNumberFormat="1" applyFont="1" applyFill="1" applyBorder="1" applyAlignment="1">
      <alignment horizontal="right" vertical="center"/>
    </xf>
    <xf numFmtId="178" fontId="15" fillId="2" borderId="0" xfId="0" applyNumberFormat="1" applyFont="1" applyFill="1" applyBorder="1" applyAlignment="1">
      <alignment horizontal="center" vertical="center"/>
    </xf>
    <xf numFmtId="0" fontId="21" fillId="0" borderId="0" xfId="49" applyFont="1"/>
    <xf numFmtId="176" fontId="14" fillId="2" borderId="0" xfId="47" applyNumberFormat="1" applyFont="1" applyFill="1" applyBorder="1" applyAlignment="1">
      <alignment horizontal="right"/>
    </xf>
    <xf numFmtId="0" fontId="17" fillId="2" borderId="7" xfId="47" applyFont="1" applyFill="1" applyBorder="1" applyAlignment="1">
      <alignment horizontal="left" vertical="center"/>
    </xf>
    <xf numFmtId="0" fontId="17" fillId="0" borderId="0" xfId="47" applyFont="1" applyFill="1" applyBorder="1" applyAlignment="1">
      <alignment horizontal="left" vertical="center"/>
    </xf>
    <xf numFmtId="0" fontId="17" fillId="2" borderId="0" xfId="47" applyFont="1" applyFill="1" applyBorder="1" applyAlignment="1">
      <alignment horizontal="left" vertical="center"/>
    </xf>
    <xf numFmtId="0" fontId="17" fillId="2" borderId="3" xfId="47" applyFont="1" applyFill="1" applyBorder="1" applyAlignment="1">
      <alignment horizontal="left" vertical="center"/>
    </xf>
    <xf numFmtId="0" fontId="45" fillId="2" borderId="8" xfId="0" applyFont="1" applyFill="1" applyBorder="1" applyAlignment="1">
      <alignment horizontal="left"/>
    </xf>
    <xf numFmtId="0" fontId="15" fillId="6" borderId="0" xfId="0" applyFont="1" applyFill="1" applyBorder="1" applyAlignment="1"/>
    <xf numFmtId="0" fontId="23" fillId="0" borderId="0" xfId="49" applyFont="1"/>
    <xf numFmtId="0" fontId="15" fillId="0" borderId="0" xfId="49" applyFont="1"/>
    <xf numFmtId="0" fontId="14" fillId="0" borderId="0" xfId="49" applyFont="1"/>
    <xf numFmtId="0" fontId="15" fillId="0" borderId="0" xfId="47" applyFont="1" applyFill="1" applyBorder="1" applyAlignment="1">
      <alignment horizontal="right" vertical="center"/>
    </xf>
    <xf numFmtId="184" fontId="16" fillId="0" borderId="0" xfId="49" applyNumberFormat="1" applyFont="1"/>
    <xf numFmtId="0" fontId="20" fillId="0" borderId="0" xfId="49" applyFont="1" applyBorder="1" applyAlignment="1">
      <alignment vertical="center"/>
    </xf>
    <xf numFmtId="2" fontId="14" fillId="0" borderId="0" xfId="49" applyNumberFormat="1" applyFont="1" applyBorder="1" applyAlignment="1">
      <alignment horizontal="right" vertical="center"/>
    </xf>
    <xf numFmtId="1" fontId="14" fillId="0" borderId="0" xfId="49" applyNumberFormat="1" applyFont="1" applyBorder="1" applyAlignment="1">
      <alignment vertical="center"/>
    </xf>
    <xf numFmtId="181" fontId="14" fillId="0" borderId="0" xfId="49" applyNumberFormat="1" applyFont="1" applyBorder="1" applyAlignment="1">
      <alignment vertical="center"/>
    </xf>
    <xf numFmtId="0" fontId="14" fillId="0" borderId="0" xfId="49" applyFont="1" applyAlignment="1">
      <alignment vertical="center"/>
    </xf>
    <xf numFmtId="1" fontId="20" fillId="0" borderId="0" xfId="49" applyNumberFormat="1" applyFont="1" applyBorder="1" applyAlignment="1">
      <alignment vertical="center"/>
    </xf>
    <xf numFmtId="2" fontId="14" fillId="0" borderId="0" xfId="49" applyNumberFormat="1" applyFont="1" applyBorder="1" applyAlignment="1">
      <alignment vertical="center"/>
    </xf>
    <xf numFmtId="181" fontId="14" fillId="0" borderId="0" xfId="40" applyNumberFormat="1" applyFont="1" applyBorder="1" applyAlignment="1">
      <alignment horizontal="right"/>
    </xf>
    <xf numFmtId="0" fontId="14" fillId="0" borderId="0" xfId="49" applyFont="1" applyBorder="1" applyAlignment="1">
      <alignment vertical="center"/>
    </xf>
    <xf numFmtId="0" fontId="45" fillId="0" borderId="0" xfId="0" applyFont="1"/>
    <xf numFmtId="0" fontId="14" fillId="0" borderId="0" xfId="47" applyFont="1" applyFill="1" applyBorder="1" applyAlignment="1">
      <alignment vertical="center"/>
    </xf>
    <xf numFmtId="0" fontId="14" fillId="0" borderId="3" xfId="47" applyFont="1" applyBorder="1" applyAlignment="1">
      <alignment vertical="center"/>
    </xf>
    <xf numFmtId="0" fontId="14" fillId="0" borderId="3" xfId="47" applyFont="1" applyFill="1" applyBorder="1" applyAlignment="1">
      <alignment horizontal="left" vertical="center" wrapText="1"/>
    </xf>
    <xf numFmtId="0" fontId="14" fillId="2" borderId="0" xfId="47" applyFont="1" applyFill="1" applyBorder="1" applyAlignment="1">
      <alignment horizontal="left" vertical="center"/>
    </xf>
    <xf numFmtId="0" fontId="14" fillId="0" borderId="0" xfId="49" applyFont="1" applyFill="1" applyBorder="1" applyAlignment="1">
      <alignment horizontal="left" indent="1"/>
    </xf>
    <xf numFmtId="183" fontId="14" fillId="2" borderId="0" xfId="40" applyNumberFormat="1" applyFont="1" applyFill="1" applyBorder="1" applyAlignment="1">
      <alignment horizontal="right"/>
    </xf>
    <xf numFmtId="168" fontId="16" fillId="0" borderId="0" xfId="52" applyFont="1" applyAlignment="1">
      <alignment horizontal="left" vertical="center"/>
    </xf>
    <xf numFmtId="0" fontId="23" fillId="2" borderId="0" xfId="47" applyFont="1" applyFill="1"/>
    <xf numFmtId="0" fontId="20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15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/>
    </xf>
    <xf numFmtId="1" fontId="14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" fontId="14" fillId="2" borderId="0" xfId="0" applyNumberFormat="1" applyFont="1" applyFill="1" applyBorder="1" applyAlignment="1">
      <alignment horizontal="center" vertical="center"/>
    </xf>
    <xf numFmtId="4" fontId="14" fillId="2" borderId="0" xfId="0" applyNumberFormat="1" applyFont="1" applyFill="1" applyAlignment="1">
      <alignment horizontal="center" vertical="center"/>
    </xf>
    <xf numFmtId="0" fontId="16" fillId="0" borderId="7" xfId="0" applyFont="1" applyBorder="1"/>
    <xf numFmtId="0" fontId="16" fillId="0" borderId="7" xfId="0" applyFont="1" applyFill="1" applyBorder="1"/>
    <xf numFmtId="186" fontId="14" fillId="2" borderId="0" xfId="40" applyNumberFormat="1" applyFont="1" applyFill="1" applyBorder="1" applyAlignment="1"/>
    <xf numFmtId="186" fontId="14" fillId="2" borderId="0" xfId="4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185" fontId="14" fillId="6" borderId="0" xfId="0" applyNumberFormat="1" applyFont="1" applyFill="1" applyBorder="1" applyAlignment="1">
      <alignment horizontal="right" vertical="center"/>
    </xf>
    <xf numFmtId="185" fontId="14" fillId="0" borderId="0" xfId="0" applyNumberFormat="1" applyFont="1" applyFill="1" applyAlignment="1">
      <alignment horizontal="right" vertical="center"/>
    </xf>
    <xf numFmtId="185" fontId="14" fillId="0" borderId="0" xfId="0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left"/>
    </xf>
    <xf numFmtId="1" fontId="14" fillId="0" borderId="3" xfId="0" applyNumberFormat="1" applyFont="1" applyFill="1" applyBorder="1" applyAlignment="1">
      <alignment horizontal="center" vertical="center"/>
    </xf>
    <xf numFmtId="185" fontId="14" fillId="0" borderId="3" xfId="0" applyNumberFormat="1" applyFont="1" applyFill="1" applyBorder="1" applyAlignment="1">
      <alignment horizontal="right" vertical="center"/>
    </xf>
    <xf numFmtId="185" fontId="14" fillId="6" borderId="3" xfId="0" applyNumberFormat="1" applyFont="1" applyFill="1" applyBorder="1" applyAlignment="1">
      <alignment horizontal="right" vertical="center"/>
    </xf>
    <xf numFmtId="178" fontId="16" fillId="0" borderId="0" xfId="0" applyNumberFormat="1" applyFont="1"/>
    <xf numFmtId="178" fontId="16" fillId="0" borderId="0" xfId="0" applyNumberFormat="1" applyFont="1" applyFill="1" applyBorder="1"/>
    <xf numFmtId="178" fontId="16" fillId="0" borderId="0" xfId="52" applyNumberFormat="1" applyFont="1" applyAlignment="1">
      <alignment horizontal="left" vertical="center"/>
    </xf>
    <xf numFmtId="178" fontId="16" fillId="0" borderId="0" xfId="0" applyNumberFormat="1" applyFont="1" applyFill="1"/>
    <xf numFmtId="178" fontId="14" fillId="0" borderId="0" xfId="0" applyNumberFormat="1" applyFont="1" applyFill="1" applyBorder="1" applyAlignment="1">
      <alignment horizontal="right" vertical="center"/>
    </xf>
    <xf numFmtId="180" fontId="23" fillId="2" borderId="0" xfId="0" applyNumberFormat="1" applyFont="1" applyFill="1"/>
    <xf numFmtId="180" fontId="21" fillId="2" borderId="0" xfId="0" applyNumberFormat="1" applyFont="1" applyFill="1"/>
    <xf numFmtId="180" fontId="20" fillId="2" borderId="0" xfId="0" applyNumberFormat="1" applyFont="1" applyFill="1" applyBorder="1" applyAlignment="1">
      <alignment vertical="center"/>
    </xf>
    <xf numFmtId="180" fontId="15" fillId="3" borderId="6" xfId="0" applyNumberFormat="1" applyFont="1" applyFill="1" applyBorder="1" applyAlignment="1">
      <alignment horizontal="center" vertical="center"/>
    </xf>
    <xf numFmtId="180" fontId="14" fillId="2" borderId="0" xfId="0" applyNumberFormat="1" applyFont="1" applyFill="1"/>
    <xf numFmtId="188" fontId="14" fillId="2" borderId="0" xfId="0" applyNumberFormat="1" applyFont="1" applyFill="1" applyBorder="1" applyAlignment="1">
      <alignment horizontal="left" indent="1"/>
    </xf>
    <xf numFmtId="188" fontId="14" fillId="2" borderId="0" xfId="0" applyNumberFormat="1" applyFont="1" applyFill="1" applyBorder="1" applyAlignment="1">
      <alignment horizontal="right" vertical="center"/>
    </xf>
    <xf numFmtId="37" fontId="24" fillId="2" borderId="0" xfId="53" applyNumberFormat="1" applyFont="1" applyFill="1" applyAlignment="1" applyProtection="1">
      <alignment vertical="center"/>
    </xf>
    <xf numFmtId="37" fontId="48" fillId="2" borderId="0" xfId="53" applyNumberFormat="1" applyFont="1" applyFill="1" applyAlignment="1" applyProtection="1">
      <alignment vertical="center"/>
    </xf>
    <xf numFmtId="37" fontId="20" fillId="2" borderId="0" xfId="53" applyNumberFormat="1" applyFont="1" applyFill="1" applyAlignment="1" applyProtection="1">
      <alignment horizontal="left" vertical="center"/>
    </xf>
    <xf numFmtId="37" fontId="24" fillId="2" borderId="0" xfId="53" applyNumberFormat="1" applyFont="1" applyFill="1" applyAlignment="1" applyProtection="1">
      <alignment horizontal="left" vertical="center"/>
    </xf>
    <xf numFmtId="37" fontId="48" fillId="2" borderId="0" xfId="53" applyNumberFormat="1" applyFont="1" applyFill="1" applyAlignment="1" applyProtection="1">
      <alignment horizontal="left" vertical="center"/>
    </xf>
    <xf numFmtId="167" fontId="15" fillId="3" borderId="6" xfId="0" applyNumberFormat="1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179" fontId="15" fillId="4" borderId="7" xfId="0" applyNumberFormat="1" applyFont="1" applyFill="1" applyBorder="1" applyAlignment="1" applyProtection="1">
      <alignment vertical="center"/>
    </xf>
    <xf numFmtId="3" fontId="15" fillId="4" borderId="7" xfId="0" applyNumberFormat="1" applyFont="1" applyFill="1" applyBorder="1" applyAlignment="1" applyProtection="1">
      <alignment vertical="center"/>
    </xf>
    <xf numFmtId="0" fontId="15" fillId="4" borderId="0" xfId="0" applyFont="1" applyFill="1" applyBorder="1" applyAlignment="1">
      <alignment horizontal="center" vertical="center"/>
    </xf>
    <xf numFmtId="179" fontId="15" fillId="4" borderId="0" xfId="0" applyNumberFormat="1" applyFont="1" applyFill="1" applyBorder="1" applyAlignment="1" applyProtection="1">
      <alignment vertical="center"/>
    </xf>
    <xf numFmtId="3" fontId="15" fillId="4" borderId="0" xfId="0" applyNumberFormat="1" applyFont="1" applyFill="1" applyBorder="1" applyAlignment="1" applyProtection="1">
      <alignment vertical="center"/>
    </xf>
    <xf numFmtId="0" fontId="15" fillId="4" borderId="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179" fontId="15" fillId="5" borderId="7" xfId="0" applyNumberFormat="1" applyFont="1" applyFill="1" applyBorder="1" applyAlignment="1" applyProtection="1">
      <alignment vertical="center"/>
    </xf>
    <xf numFmtId="3" fontId="14" fillId="0" borderId="7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179" fontId="15" fillId="5" borderId="0" xfId="0" applyNumberFormat="1" applyFont="1" applyFill="1" applyBorder="1" applyAlignment="1" applyProtection="1">
      <alignment vertical="center"/>
    </xf>
    <xf numFmtId="3" fontId="14" fillId="0" borderId="0" xfId="0" quotePrefix="1" applyNumberFormat="1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center" vertical="center"/>
    </xf>
    <xf numFmtId="179" fontId="15" fillId="5" borderId="3" xfId="0" applyNumberFormat="1" applyFont="1" applyFill="1" applyBorder="1" applyAlignment="1" applyProtection="1">
      <alignment vertical="center"/>
    </xf>
    <xf numFmtId="3" fontId="14" fillId="0" borderId="3" xfId="0" quotePrefix="1" applyNumberFormat="1" applyFont="1" applyFill="1" applyBorder="1" applyAlignment="1">
      <alignment horizontal="right" vertical="center"/>
    </xf>
    <xf numFmtId="3" fontId="14" fillId="0" borderId="7" xfId="0" quotePrefix="1" applyNumberFormat="1" applyFont="1" applyFill="1" applyBorder="1" applyAlignment="1">
      <alignment horizontal="right" vertical="center"/>
    </xf>
    <xf numFmtId="3" fontId="14" fillId="0" borderId="7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 applyProtection="1">
      <alignment horizontal="right" vertical="center"/>
    </xf>
    <xf numFmtId="3" fontId="14" fillId="0" borderId="3" xfId="0" applyNumberFormat="1" applyFont="1" applyFill="1" applyBorder="1" applyAlignment="1" applyProtection="1">
      <alignment horizontal="right" vertical="center"/>
    </xf>
    <xf numFmtId="3" fontId="14" fillId="0" borderId="3" xfId="0" applyNumberFormat="1" applyFont="1" applyFill="1" applyBorder="1" applyAlignment="1">
      <alignment horizontal="right" vertical="center"/>
    </xf>
    <xf numFmtId="179" fontId="15" fillId="5" borderId="0" xfId="0" applyNumberFormat="1" applyFont="1" applyFill="1" applyBorder="1" applyAlignment="1" applyProtection="1">
      <alignment horizontal="right" vertical="center"/>
    </xf>
    <xf numFmtId="0" fontId="45" fillId="2" borderId="0" xfId="0" applyFont="1" applyFill="1" applyBorder="1" applyAlignment="1">
      <alignment horizontal="center"/>
    </xf>
    <xf numFmtId="3" fontId="45" fillId="2" borderId="0" xfId="0" applyNumberFormat="1" applyFont="1" applyFill="1" applyBorder="1" applyAlignment="1"/>
    <xf numFmtId="3" fontId="45" fillId="2" borderId="0" xfId="0" applyNumberFormat="1" applyFont="1" applyFill="1" applyBorder="1" applyAlignment="1">
      <alignment horizontal="right"/>
    </xf>
    <xf numFmtId="3" fontId="45" fillId="2" borderId="0" xfId="0" quotePrefix="1" applyNumberFormat="1" applyFont="1" applyFill="1" applyBorder="1" applyAlignment="1">
      <alignment horizontal="right"/>
    </xf>
    <xf numFmtId="3" fontId="45" fillId="2" borderId="0" xfId="0" applyNumberFormat="1" applyFont="1" applyFill="1" applyBorder="1" applyAlignment="1">
      <alignment horizontal="right" vertical="center"/>
    </xf>
    <xf numFmtId="3" fontId="45" fillId="2" borderId="0" xfId="0" applyNumberFormat="1" applyFont="1" applyFill="1" applyBorder="1" applyAlignment="1" applyProtection="1">
      <alignment horizontal="right" vertical="center"/>
    </xf>
    <xf numFmtId="3" fontId="46" fillId="2" borderId="0" xfId="0" quotePrefix="1" applyNumberFormat="1" applyFont="1" applyFill="1" applyBorder="1" applyAlignment="1">
      <alignment horizontal="right" vertical="center"/>
    </xf>
    <xf numFmtId="0" fontId="45" fillId="2" borderId="0" xfId="0" applyFont="1" applyFill="1" applyBorder="1" applyAlignment="1">
      <alignment horizontal="left"/>
    </xf>
    <xf numFmtId="180" fontId="45" fillId="2" borderId="0" xfId="0" applyNumberFormat="1" applyFont="1" applyFill="1" applyBorder="1" applyAlignment="1"/>
    <xf numFmtId="168" fontId="45" fillId="0" borderId="0" xfId="52" applyFont="1" applyAlignment="1">
      <alignment horizontal="left"/>
    </xf>
    <xf numFmtId="189" fontId="14" fillId="2" borderId="0" xfId="0" applyNumberFormat="1" applyFont="1" applyFill="1" applyBorder="1" applyAlignment="1">
      <alignment horizontal="right" vertical="center"/>
    </xf>
    <xf numFmtId="178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left" indent="1"/>
    </xf>
    <xf numFmtId="0" fontId="14" fillId="0" borderId="7" xfId="47" applyFont="1" applyBorder="1" applyAlignment="1">
      <alignment vertical="center"/>
    </xf>
    <xf numFmtId="0" fontId="14" fillId="0" borderId="0" xfId="47" applyFont="1" applyBorder="1" applyAlignment="1">
      <alignment vertical="center"/>
    </xf>
    <xf numFmtId="0" fontId="14" fillId="0" borderId="0" xfId="47" applyFont="1" applyFill="1" applyBorder="1" applyAlignment="1">
      <alignment horizontal="left" vertical="center" wrapText="1"/>
    </xf>
    <xf numFmtId="178" fontId="14" fillId="2" borderId="0" xfId="0" applyNumberFormat="1" applyFont="1" applyFill="1" applyAlignment="1">
      <alignment horizontal="center" vertical="center"/>
    </xf>
    <xf numFmtId="188" fontId="14" fillId="2" borderId="0" xfId="0" applyNumberFormat="1" applyFont="1" applyFill="1" applyBorder="1" applyAlignment="1">
      <alignment horizontal="right"/>
    </xf>
    <xf numFmtId="0" fontId="14" fillId="0" borderId="3" xfId="47" applyFont="1" applyFill="1" applyBorder="1" applyAlignment="1">
      <alignment vertical="center"/>
    </xf>
    <xf numFmtId="0" fontId="14" fillId="0" borderId="3" xfId="47" applyFont="1" applyFill="1" applyBorder="1" applyAlignment="1">
      <alignment horizontal="left" vertical="center"/>
    </xf>
    <xf numFmtId="0" fontId="3" fillId="0" borderId="4" xfId="36" applyFont="1" applyBorder="1" applyAlignment="1" applyProtection="1"/>
    <xf numFmtId="0" fontId="3" fillId="0" borderId="0" xfId="36" applyFont="1" applyBorder="1" applyAlignment="1" applyProtection="1"/>
    <xf numFmtId="0" fontId="3" fillId="0" borderId="0" xfId="36" applyFont="1" applyAlignment="1" applyProtection="1"/>
    <xf numFmtId="169" fontId="3" fillId="0" borderId="0" xfId="36" applyNumberFormat="1" applyFont="1" applyFill="1" applyBorder="1" applyAlignment="1" applyProtection="1">
      <alignment horizontal="left" vertical="center"/>
    </xf>
    <xf numFmtId="0" fontId="3" fillId="0" borderId="5" xfId="36" applyFont="1" applyBorder="1" applyAlignment="1" applyProtection="1"/>
    <xf numFmtId="169" fontId="3" fillId="0" borderId="5" xfId="36" applyNumberFormat="1" applyFont="1" applyFill="1" applyBorder="1" applyAlignment="1" applyProtection="1">
      <alignment horizontal="left" vertical="center"/>
    </xf>
    <xf numFmtId="37" fontId="20" fillId="2" borderId="0" xfId="53" applyNumberFormat="1" applyFont="1" applyFill="1" applyAlignment="1" applyProtection="1"/>
    <xf numFmtId="191" fontId="14" fillId="2" borderId="0" xfId="40" applyNumberFormat="1" applyFont="1" applyFill="1" applyBorder="1" applyAlignment="1">
      <alignment horizontal="right"/>
    </xf>
    <xf numFmtId="183" fontId="14" fillId="2" borderId="0" xfId="40" applyNumberFormat="1" applyFont="1" applyFill="1" applyBorder="1" applyAlignment="1"/>
    <xf numFmtId="180" fontId="15" fillId="0" borderId="0" xfId="0" applyNumberFormat="1" applyFont="1" applyFill="1" applyBorder="1" applyAlignment="1">
      <alignment horizontal="center" vertical="center"/>
    </xf>
    <xf numFmtId="49" fontId="15" fillId="3" borderId="6" xfId="0" applyNumberFormat="1" applyFont="1" applyFill="1" applyBorder="1" applyAlignment="1">
      <alignment horizontal="center" vertical="center"/>
    </xf>
    <xf numFmtId="0" fontId="14" fillId="0" borderId="3" xfId="49" applyFont="1" applyFill="1" applyBorder="1" applyAlignment="1">
      <alignment horizontal="left" indent="1"/>
    </xf>
    <xf numFmtId="0" fontId="14" fillId="0" borderId="0" xfId="47" applyFont="1" applyFill="1" applyBorder="1" applyAlignment="1">
      <alignment horizontal="center" vertical="center"/>
    </xf>
    <xf numFmtId="0" fontId="14" fillId="2" borderId="7" xfId="47" applyFont="1" applyFill="1" applyBorder="1" applyAlignment="1">
      <alignment horizontal="left" vertical="center"/>
    </xf>
    <xf numFmtId="174" fontId="14" fillId="2" borderId="7" xfId="47" applyNumberFormat="1" applyFont="1" applyFill="1" applyBorder="1" applyAlignment="1">
      <alignment vertical="center"/>
    </xf>
    <xf numFmtId="173" fontId="14" fillId="2" borderId="7" xfId="47" applyNumberFormat="1" applyFont="1" applyFill="1" applyBorder="1" applyAlignment="1">
      <alignment vertical="center"/>
    </xf>
    <xf numFmtId="174" fontId="14" fillId="2" borderId="3" xfId="47" applyNumberFormat="1" applyFont="1" applyFill="1" applyBorder="1" applyAlignment="1">
      <alignment vertical="center"/>
    </xf>
    <xf numFmtId="173" fontId="14" fillId="2" borderId="3" xfId="47" applyNumberFormat="1" applyFont="1" applyFill="1" applyBorder="1" applyAlignment="1">
      <alignment vertical="center"/>
    </xf>
    <xf numFmtId="174" fontId="14" fillId="0" borderId="3" xfId="47" applyNumberFormat="1" applyFont="1" applyFill="1" applyBorder="1" applyAlignment="1">
      <alignment vertical="center"/>
    </xf>
    <xf numFmtId="173" fontId="14" fillId="0" borderId="3" xfId="47" applyNumberFormat="1" applyFont="1" applyFill="1" applyBorder="1" applyAlignment="1">
      <alignment vertical="center"/>
    </xf>
    <xf numFmtId="0" fontId="14" fillId="2" borderId="0" xfId="47" applyFont="1" applyFill="1" applyAlignment="1">
      <alignment vertical="center"/>
    </xf>
    <xf numFmtId="0" fontId="14" fillId="2" borderId="0" xfId="47" applyFont="1" applyFill="1" applyAlignment="1">
      <alignment horizontal="left" vertical="center"/>
    </xf>
    <xf numFmtId="175" fontId="14" fillId="2" borderId="0" xfId="47" applyNumberFormat="1" applyFont="1" applyFill="1" applyAlignment="1">
      <alignment vertical="center"/>
    </xf>
    <xf numFmtId="0" fontId="20" fillId="0" borderId="0" xfId="47" applyFont="1" applyBorder="1" applyAlignment="1">
      <alignment vertical="center"/>
    </xf>
    <xf numFmtId="0" fontId="15" fillId="0" borderId="0" xfId="47" applyFont="1" applyFill="1" applyBorder="1" applyAlignment="1">
      <alignment horizontal="right" vertical="center" wrapText="1"/>
    </xf>
    <xf numFmtId="176" fontId="14" fillId="0" borderId="0" xfId="47" applyNumberFormat="1" applyFont="1" applyBorder="1" applyAlignment="1">
      <alignment horizontal="right"/>
    </xf>
    <xf numFmtId="176" fontId="14" fillId="2" borderId="0" xfId="47" applyNumberFormat="1" applyFont="1" applyFill="1" applyAlignment="1">
      <alignment horizontal="right"/>
    </xf>
    <xf numFmtId="3" fontId="14" fillId="0" borderId="0" xfId="47" applyNumberFormat="1" applyFont="1" applyFill="1" applyBorder="1" applyAlignment="1">
      <alignment horizontal="left" vertical="center" indent="1"/>
    </xf>
    <xf numFmtId="176" fontId="14" fillId="0" borderId="0" xfId="47" applyNumberFormat="1" applyFont="1" applyAlignment="1">
      <alignment horizontal="right"/>
    </xf>
    <xf numFmtId="3" fontId="16" fillId="2" borderId="7" xfId="47" applyNumberFormat="1" applyFont="1" applyFill="1" applyBorder="1" applyAlignment="1"/>
    <xf numFmtId="3" fontId="16" fillId="2" borderId="7" xfId="47" applyNumberFormat="1" applyFont="1" applyFill="1" applyBorder="1" applyAlignment="1" applyProtection="1">
      <alignment horizontal="right" vertical="center"/>
    </xf>
    <xf numFmtId="3" fontId="16" fillId="2" borderId="7" xfId="47" applyNumberFormat="1" applyFont="1" applyFill="1" applyBorder="1" applyAlignment="1">
      <alignment vertical="center"/>
    </xf>
    <xf numFmtId="0" fontId="14" fillId="0" borderId="0" xfId="47" applyFont="1" applyFill="1" applyBorder="1" applyAlignment="1">
      <alignment horizontal="left" vertical="center"/>
    </xf>
    <xf numFmtId="174" fontId="14" fillId="2" borderId="0" xfId="47" applyNumberFormat="1" applyFont="1" applyFill="1" applyBorder="1" applyAlignment="1">
      <alignment vertical="center"/>
    </xf>
    <xf numFmtId="173" fontId="14" fillId="2" borderId="0" xfId="47" applyNumberFormat="1" applyFont="1" applyFill="1" applyBorder="1" applyAlignment="1">
      <alignment vertical="center"/>
    </xf>
    <xf numFmtId="0" fontId="14" fillId="2" borderId="0" xfId="47" applyFont="1" applyFill="1" applyBorder="1" applyAlignment="1">
      <alignment vertical="center"/>
    </xf>
    <xf numFmtId="0" fontId="14" fillId="2" borderId="3" xfId="47" applyFont="1" applyFill="1" applyBorder="1" applyAlignment="1">
      <alignment vertical="center"/>
    </xf>
    <xf numFmtId="0" fontId="14" fillId="2" borderId="3" xfId="47" applyFont="1" applyFill="1" applyBorder="1" applyAlignment="1">
      <alignment horizontal="left" vertical="center"/>
    </xf>
    <xf numFmtId="0" fontId="14" fillId="6" borderId="0" xfId="0" applyFont="1" applyFill="1" applyBorder="1" applyAlignment="1">
      <alignment horizontal="left"/>
    </xf>
    <xf numFmtId="0" fontId="55" fillId="2" borderId="0" xfId="0" applyFont="1" applyFill="1" applyBorder="1" applyAlignment="1">
      <alignment horizontal="left" indent="1"/>
    </xf>
    <xf numFmtId="188" fontId="14" fillId="2" borderId="0" xfId="0" applyNumberFormat="1" applyFont="1" applyFill="1" applyBorder="1" applyAlignment="1"/>
    <xf numFmtId="0" fontId="21" fillId="27" borderId="0" xfId="47" applyFont="1" applyFill="1"/>
    <xf numFmtId="0" fontId="21" fillId="27" borderId="0" xfId="0" applyFont="1" applyFill="1"/>
    <xf numFmtId="0" fontId="52" fillId="27" borderId="0" xfId="47" applyFont="1" applyFill="1"/>
    <xf numFmtId="180" fontId="14" fillId="27" borderId="0" xfId="47" applyNumberFormat="1" applyFont="1" applyFill="1"/>
    <xf numFmtId="180" fontId="15" fillId="27" borderId="0" xfId="47" applyNumberFormat="1" applyFont="1" applyFill="1"/>
    <xf numFmtId="0" fontId="23" fillId="27" borderId="0" xfId="0" applyFont="1" applyFill="1"/>
    <xf numFmtId="0" fontId="52" fillId="27" borderId="0" xfId="0" applyFont="1" applyFill="1"/>
    <xf numFmtId="1" fontId="14" fillId="0" borderId="0" xfId="49" applyNumberFormat="1" applyFont="1" applyAlignment="1">
      <alignment vertical="center"/>
    </xf>
    <xf numFmtId="184" fontId="14" fillId="0" borderId="0" xfId="49" applyNumberFormat="1" applyFont="1"/>
    <xf numFmtId="183" fontId="14" fillId="0" borderId="0" xfId="49" applyNumberFormat="1" applyFont="1"/>
    <xf numFmtId="0" fontId="14" fillId="0" borderId="0" xfId="49" applyFont="1" applyBorder="1"/>
    <xf numFmtId="172" fontId="14" fillId="0" borderId="0" xfId="47" applyNumberFormat="1" applyFont="1" applyFill="1" applyBorder="1" applyAlignment="1">
      <alignment vertical="center"/>
    </xf>
    <xf numFmtId="0" fontId="14" fillId="0" borderId="7" xfId="47" applyFont="1" applyFill="1" applyBorder="1" applyAlignment="1">
      <alignment vertical="center"/>
    </xf>
    <xf numFmtId="0" fontId="14" fillId="0" borderId="7" xfId="47" applyFont="1" applyFill="1" applyBorder="1" applyAlignment="1">
      <alignment horizontal="left" vertical="center"/>
    </xf>
    <xf numFmtId="172" fontId="14" fillId="0" borderId="7" xfId="47" applyNumberFormat="1" applyFont="1" applyFill="1" applyBorder="1" applyAlignment="1">
      <alignment vertical="center"/>
    </xf>
    <xf numFmtId="172" fontId="14" fillId="0" borderId="3" xfId="47" applyNumberFormat="1" applyFont="1" applyFill="1" applyBorder="1" applyAlignment="1">
      <alignment vertical="center"/>
    </xf>
    <xf numFmtId="172" fontId="14" fillId="2" borderId="0" xfId="47" applyNumberFormat="1" applyFont="1" applyFill="1" applyBorder="1" applyAlignment="1">
      <alignment vertical="center"/>
    </xf>
    <xf numFmtId="174" fontId="14" fillId="2" borderId="7" xfId="47" applyNumberFormat="1" applyFont="1" applyFill="1" applyBorder="1" applyAlignment="1">
      <alignment horizontal="right" vertical="center"/>
    </xf>
    <xf numFmtId="172" fontId="14" fillId="2" borderId="7" xfId="47" applyNumberFormat="1" applyFont="1" applyFill="1" applyBorder="1" applyAlignment="1">
      <alignment vertical="center"/>
    </xf>
    <xf numFmtId="0" fontId="14" fillId="0" borderId="7" xfId="47" applyFont="1" applyFill="1" applyBorder="1" applyAlignment="1">
      <alignment horizontal="left" vertical="center" wrapText="1"/>
    </xf>
    <xf numFmtId="172" fontId="14" fillId="0" borderId="7" xfId="47" applyNumberFormat="1" applyFont="1" applyFill="1" applyBorder="1" applyAlignment="1">
      <alignment horizontal="right" vertical="center"/>
    </xf>
    <xf numFmtId="172" fontId="14" fillId="0" borderId="0" xfId="47" applyNumberFormat="1" applyFont="1" applyFill="1" applyBorder="1" applyAlignment="1">
      <alignment horizontal="right" vertical="center"/>
    </xf>
    <xf numFmtId="172" fontId="14" fillId="0" borderId="3" xfId="47" applyNumberFormat="1" applyFont="1" applyFill="1" applyBorder="1" applyAlignment="1">
      <alignment horizontal="right" vertical="center"/>
    </xf>
    <xf numFmtId="172" fontId="14" fillId="2" borderId="0" xfId="47" applyNumberFormat="1" applyFont="1" applyFill="1" applyBorder="1" applyAlignment="1">
      <alignment horizontal="right" vertical="center"/>
    </xf>
    <xf numFmtId="0" fontId="14" fillId="0" borderId="11" xfId="47" applyFont="1" applyFill="1" applyBorder="1" applyAlignment="1">
      <alignment horizontal="left" vertical="center" wrapText="1"/>
    </xf>
    <xf numFmtId="0" fontId="14" fillId="0" borderId="11" xfId="47" applyFont="1" applyFill="1" applyBorder="1" applyAlignment="1">
      <alignment horizontal="left" vertical="center"/>
    </xf>
    <xf numFmtId="172" fontId="14" fillId="0" borderId="11" xfId="47" applyNumberFormat="1" applyFont="1" applyFill="1" applyBorder="1" applyAlignment="1">
      <alignment horizontal="right" vertical="center"/>
    </xf>
    <xf numFmtId="0" fontId="23" fillId="0" borderId="0" xfId="47" applyFont="1" applyAlignment="1">
      <alignment vertical="center"/>
    </xf>
    <xf numFmtId="3" fontId="23" fillId="0" borderId="0" xfId="47" applyNumberFormat="1" applyFont="1" applyFill="1" applyAlignment="1">
      <alignment vertical="center"/>
    </xf>
    <xf numFmtId="4" fontId="23" fillId="0" borderId="0" xfId="47" applyNumberFormat="1" applyFont="1" applyFill="1" applyAlignment="1">
      <alignment vertical="center"/>
    </xf>
    <xf numFmtId="0" fontId="23" fillId="0" borderId="0" xfId="47" applyFont="1" applyFill="1" applyBorder="1" applyAlignment="1">
      <alignment vertical="center"/>
    </xf>
    <xf numFmtId="0" fontId="16" fillId="0" borderId="0" xfId="47" applyFont="1" applyFill="1" applyAlignment="1">
      <alignment vertical="center"/>
    </xf>
    <xf numFmtId="3" fontId="16" fillId="0" borderId="0" xfId="47" applyNumberFormat="1" applyFont="1" applyFill="1" applyAlignment="1">
      <alignment vertical="center"/>
    </xf>
    <xf numFmtId="4" fontId="16" fillId="0" borderId="0" xfId="47" applyNumberFormat="1" applyFont="1" applyFill="1" applyAlignment="1">
      <alignment vertical="center"/>
    </xf>
    <xf numFmtId="169" fontId="20" fillId="0" borderId="0" xfId="47" applyNumberFormat="1" applyFont="1" applyFill="1" applyAlignment="1" applyProtection="1"/>
    <xf numFmtId="169" fontId="20" fillId="0" borderId="0" xfId="47" applyNumberFormat="1" applyFont="1" applyFill="1" applyAlignment="1" applyProtection="1">
      <alignment vertical="center"/>
    </xf>
    <xf numFmtId="178" fontId="15" fillId="2" borderId="0" xfId="0" applyNumberFormat="1" applyFont="1" applyFill="1" applyBorder="1" applyAlignment="1">
      <alignment horizontal="right" vertical="center"/>
    </xf>
    <xf numFmtId="180" fontId="20" fillId="2" borderId="0" xfId="0" applyNumberFormat="1" applyFont="1" applyFill="1" applyBorder="1" applyAlignment="1"/>
    <xf numFmtId="0" fontId="16" fillId="0" borderId="7" xfId="47" applyFont="1" applyBorder="1"/>
    <xf numFmtId="175" fontId="14" fillId="2" borderId="7" xfId="47" applyNumberFormat="1" applyFont="1" applyFill="1" applyBorder="1" applyAlignment="1">
      <alignment vertical="center"/>
    </xf>
    <xf numFmtId="0" fontId="23" fillId="0" borderId="7" xfId="47" applyFont="1" applyFill="1" applyBorder="1" applyAlignment="1">
      <alignment vertical="center"/>
    </xf>
    <xf numFmtId="188" fontId="14" fillId="2" borderId="3" xfId="0" applyNumberFormat="1" applyFont="1" applyFill="1" applyBorder="1" applyAlignment="1">
      <alignment horizontal="left" indent="1"/>
    </xf>
    <xf numFmtId="3" fontId="3" fillId="0" borderId="0" xfId="0" applyNumberFormat="1" applyFont="1" applyFill="1"/>
    <xf numFmtId="3" fontId="3" fillId="0" borderId="0" xfId="0" quotePrefix="1" applyNumberFormat="1" applyFont="1" applyFill="1" applyAlignment="1">
      <alignment horizontal="right"/>
    </xf>
    <xf numFmtId="1" fontId="14" fillId="0" borderId="3" xfId="0" quotePrefix="1" applyNumberFormat="1" applyFont="1" applyFill="1" applyBorder="1" applyAlignment="1">
      <alignment horizontal="right" vertical="center"/>
    </xf>
    <xf numFmtId="3" fontId="3" fillId="0" borderId="3" xfId="0" applyNumberFormat="1" applyFont="1" applyFill="1" applyBorder="1" applyAlignment="1">
      <alignment horizontal="right"/>
    </xf>
    <xf numFmtId="179" fontId="15" fillId="4" borderId="3" xfId="0" applyNumberFormat="1" applyFont="1" applyFill="1" applyBorder="1" applyAlignment="1" applyProtection="1">
      <alignment vertical="center"/>
    </xf>
    <xf numFmtId="3" fontId="15" fillId="4" borderId="3" xfId="0" applyNumberFormat="1" applyFont="1" applyFill="1" applyBorder="1" applyAlignment="1" applyProtection="1">
      <alignment vertical="center"/>
    </xf>
    <xf numFmtId="0" fontId="57" fillId="0" borderId="0" xfId="0" applyFont="1" applyFill="1" applyBorder="1" applyAlignment="1">
      <alignment horizontal="left"/>
    </xf>
    <xf numFmtId="0" fontId="57" fillId="6" borderId="0" xfId="0" applyFont="1" applyFill="1" applyBorder="1" applyAlignment="1">
      <alignment horizontal="left"/>
    </xf>
    <xf numFmtId="0" fontId="58" fillId="0" borderId="26" xfId="0" applyFont="1" applyFill="1" applyBorder="1" applyAlignment="1">
      <alignment vertical="center"/>
    </xf>
    <xf numFmtId="0" fontId="15" fillId="0" borderId="26" xfId="0" applyFont="1" applyFill="1" applyBorder="1" applyAlignment="1">
      <alignment horizontal="center" vertical="center"/>
    </xf>
    <xf numFmtId="3" fontId="15" fillId="0" borderId="26" xfId="0" applyNumberFormat="1" applyFont="1" applyFill="1" applyBorder="1" applyAlignment="1">
      <alignment vertical="center"/>
    </xf>
    <xf numFmtId="184" fontId="15" fillId="2" borderId="0" xfId="0" applyNumberFormat="1" applyFont="1" applyFill="1" applyBorder="1" applyAlignment="1">
      <alignment horizontal="right" vertical="center"/>
    </xf>
    <xf numFmtId="184" fontId="14" fillId="2" borderId="0" xfId="0" applyNumberFormat="1" applyFont="1" applyFill="1" applyBorder="1" applyAlignment="1">
      <alignment horizontal="right" vertical="center"/>
    </xf>
    <xf numFmtId="178" fontId="14" fillId="0" borderId="0" xfId="49" applyNumberFormat="1" applyFont="1" applyAlignment="1">
      <alignment vertical="center"/>
    </xf>
    <xf numFmtId="178" fontId="14" fillId="0" borderId="3" xfId="49" applyNumberFormat="1" applyFont="1" applyBorder="1" applyAlignment="1">
      <alignment vertical="center"/>
    </xf>
    <xf numFmtId="193" fontId="14" fillId="2" borderId="0" xfId="0" applyNumberFormat="1" applyFont="1" applyFill="1" applyBorder="1" applyAlignment="1">
      <alignment horizontal="center" vertical="center"/>
    </xf>
    <xf numFmtId="193" fontId="14" fillId="27" borderId="0" xfId="0" applyNumberFormat="1" applyFont="1" applyFill="1" applyAlignment="1">
      <alignment horizontal="center"/>
    </xf>
    <xf numFmtId="0" fontId="21" fillId="2" borderId="0" xfId="0" applyFont="1" applyFill="1" applyAlignment="1">
      <alignment horizontal="center"/>
    </xf>
    <xf numFmtId="178" fontId="14" fillId="2" borderId="0" xfId="0" applyNumberFormat="1" applyFont="1" applyFill="1" applyAlignment="1">
      <alignment horizontal="center"/>
    </xf>
    <xf numFmtId="2" fontId="0" fillId="0" borderId="0" xfId="0" applyNumberFormat="1" applyFont="1" applyAlignment="1">
      <alignment horizontal="center"/>
    </xf>
    <xf numFmtId="0" fontId="59" fillId="27" borderId="0" xfId="0" applyFont="1" applyFill="1" applyBorder="1"/>
    <xf numFmtId="178" fontId="14" fillId="2" borderId="0" xfId="0" applyNumberFormat="1" applyFont="1" applyFill="1" applyBorder="1" applyAlignment="1">
      <alignment horizontal="center"/>
    </xf>
    <xf numFmtId="178" fontId="14" fillId="0" borderId="0" xfId="0" applyNumberFormat="1" applyFont="1" applyFill="1" applyBorder="1" applyAlignment="1">
      <alignment vertical="center"/>
    </xf>
    <xf numFmtId="188" fontId="15" fillId="6" borderId="0" xfId="0" applyNumberFormat="1" applyFont="1" applyFill="1" applyBorder="1" applyAlignment="1"/>
    <xf numFmtId="172" fontId="14" fillId="27" borderId="0" xfId="0" applyNumberFormat="1" applyFont="1" applyFill="1" applyAlignment="1">
      <alignment horizontal="right" vertical="center"/>
    </xf>
    <xf numFmtId="172" fontId="14" fillId="27" borderId="0" xfId="0" applyNumberFormat="1" applyFont="1" applyFill="1" applyAlignment="1">
      <alignment horizontal="right"/>
    </xf>
    <xf numFmtId="193" fontId="15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4" fillId="2" borderId="11" xfId="47" applyFont="1" applyFill="1" applyBorder="1" applyAlignment="1">
      <alignment horizontal="left" vertical="center"/>
    </xf>
    <xf numFmtId="3" fontId="15" fillId="0" borderId="0" xfId="47" applyNumberFormat="1" applyFont="1" applyFill="1" applyBorder="1" applyAlignment="1">
      <alignment horizontal="left" vertical="center"/>
    </xf>
    <xf numFmtId="3" fontId="15" fillId="2" borderId="0" xfId="47" applyNumberFormat="1" applyFont="1" applyFill="1" applyBorder="1" applyAlignment="1">
      <alignment horizontal="left" vertical="center"/>
    </xf>
    <xf numFmtId="172" fontId="14" fillId="2" borderId="3" xfId="47" applyNumberFormat="1" applyFont="1" applyFill="1" applyBorder="1" applyAlignment="1">
      <alignment vertical="center"/>
    </xf>
    <xf numFmtId="0" fontId="14" fillId="2" borderId="7" xfId="47" applyFont="1" applyFill="1" applyBorder="1" applyAlignment="1">
      <alignment horizontal="left" vertical="center" wrapText="1"/>
    </xf>
    <xf numFmtId="179" fontId="15" fillId="5" borderId="3" xfId="0" applyNumberFormat="1" applyFont="1" applyFill="1" applyBorder="1" applyAlignment="1">
      <alignment vertical="center"/>
    </xf>
    <xf numFmtId="3" fontId="53" fillId="0" borderId="7" xfId="0" quotePrefix="1" applyNumberFormat="1" applyFont="1" applyFill="1" applyBorder="1" applyAlignment="1">
      <alignment vertical="center"/>
    </xf>
    <xf numFmtId="0" fontId="53" fillId="0" borderId="7" xfId="0" applyFont="1" applyBorder="1" applyAlignment="1"/>
    <xf numFmtId="0" fontId="14" fillId="2" borderId="0" xfId="0" applyFont="1" applyFill="1" applyBorder="1" applyAlignment="1">
      <alignment horizontal="left"/>
    </xf>
    <xf numFmtId="178" fontId="55" fillId="2" borderId="0" xfId="0" applyNumberFormat="1" applyFont="1" applyFill="1" applyAlignment="1">
      <alignment horizontal="center"/>
    </xf>
    <xf numFmtId="188" fontId="14" fillId="2" borderId="0" xfId="0" applyNumberFormat="1" applyFont="1" applyFill="1" applyBorder="1" applyAlignment="1">
      <alignment horizontal="right" indent="2"/>
    </xf>
    <xf numFmtId="188" fontId="14" fillId="2" borderId="0" xfId="0" applyNumberFormat="1" applyFont="1" applyFill="1" applyBorder="1" applyAlignment="1">
      <alignment horizontal="center"/>
    </xf>
    <xf numFmtId="186" fontId="14" fillId="2" borderId="3" xfId="40" applyNumberFormat="1" applyFont="1" applyFill="1" applyBorder="1" applyAlignment="1">
      <alignment horizontal="right"/>
    </xf>
    <xf numFmtId="0" fontId="14" fillId="6" borderId="0" xfId="0" applyFont="1" applyFill="1" applyBorder="1" applyAlignment="1">
      <alignment horizontal="left" indent="1"/>
    </xf>
    <xf numFmtId="195" fontId="3" fillId="0" borderId="0" xfId="0" quotePrefix="1" applyNumberFormat="1" applyFont="1" applyFill="1" applyAlignment="1">
      <alignment horizontal="right"/>
    </xf>
    <xf numFmtId="193" fontId="14" fillId="2" borderId="0" xfId="0" applyNumberFormat="1" applyFont="1" applyFill="1" applyBorder="1" applyAlignment="1">
      <alignment horizontal="center"/>
    </xf>
    <xf numFmtId="2" fontId="14" fillId="0" borderId="0" xfId="0" applyNumberFormat="1" applyFont="1" applyBorder="1" applyAlignment="1">
      <alignment horizontal="center"/>
    </xf>
    <xf numFmtId="178" fontId="14" fillId="2" borderId="0" xfId="0" applyNumberFormat="1" applyFont="1" applyFill="1" applyAlignment="1">
      <alignment horizontal="left" indent="1"/>
    </xf>
    <xf numFmtId="178" fontId="14" fillId="2" borderId="3" xfId="0" applyNumberFormat="1" applyFont="1" applyFill="1" applyBorder="1" applyAlignment="1">
      <alignment horizontal="center"/>
    </xf>
    <xf numFmtId="194" fontId="14" fillId="27" borderId="0" xfId="0" applyNumberFormat="1" applyFont="1" applyFill="1" applyAlignment="1">
      <alignment horizontal="center"/>
    </xf>
    <xf numFmtId="180" fontId="15" fillId="6" borderId="0" xfId="47" applyNumberFormat="1" applyFont="1" applyFill="1" applyBorder="1" applyAlignment="1"/>
    <xf numFmtId="182" fontId="15" fillId="2" borderId="0" xfId="40" applyNumberFormat="1" applyFont="1" applyFill="1" applyBorder="1" applyAlignment="1">
      <alignment horizontal="right"/>
    </xf>
    <xf numFmtId="180" fontId="14" fillId="2" borderId="0" xfId="47" applyNumberFormat="1" applyFont="1" applyFill="1" applyBorder="1" applyAlignment="1">
      <alignment horizontal="left" indent="1"/>
    </xf>
    <xf numFmtId="178" fontId="14" fillId="2" borderId="0" xfId="0" applyNumberFormat="1" applyFont="1" applyFill="1" applyAlignment="1">
      <alignment horizontal="right" vertical="center"/>
    </xf>
    <xf numFmtId="182" fontId="14" fillId="2" borderId="0" xfId="40" applyNumberFormat="1" applyFont="1" applyFill="1" applyBorder="1" applyAlignment="1">
      <alignment horizontal="right"/>
    </xf>
    <xf numFmtId="178" fontId="14" fillId="2" borderId="0" xfId="0" applyNumberFormat="1" applyFont="1" applyFill="1" applyAlignment="1">
      <alignment horizontal="right"/>
    </xf>
    <xf numFmtId="178" fontId="14" fillId="2" borderId="0" xfId="0" applyNumberFormat="1" applyFont="1" applyFill="1" applyBorder="1" applyAlignment="1">
      <alignment horizontal="right"/>
    </xf>
    <xf numFmtId="178" fontId="15" fillId="2" borderId="0" xfId="0" applyNumberFormat="1" applyFont="1" applyFill="1" applyBorder="1" applyAlignment="1">
      <alignment horizontal="right"/>
    </xf>
    <xf numFmtId="180" fontId="14" fillId="2" borderId="3" xfId="47" applyNumberFormat="1" applyFont="1" applyFill="1" applyBorder="1" applyAlignment="1">
      <alignment horizontal="left" indent="1"/>
    </xf>
    <xf numFmtId="178" fontId="14" fillId="2" borderId="3" xfId="0" applyNumberFormat="1" applyFont="1" applyFill="1" applyBorder="1" applyAlignment="1">
      <alignment horizontal="right"/>
    </xf>
    <xf numFmtId="182" fontId="14" fillId="2" borderId="3" xfId="40" applyNumberFormat="1" applyFont="1" applyFill="1" applyBorder="1" applyAlignment="1">
      <alignment horizontal="right"/>
    </xf>
    <xf numFmtId="180" fontId="15" fillId="6" borderId="0" xfId="0" applyNumberFormat="1" applyFont="1" applyFill="1" applyBorder="1" applyAlignment="1"/>
    <xf numFmtId="183" fontId="15" fillId="2" borderId="0" xfId="40" applyNumberFormat="1" applyFont="1" applyFill="1" applyBorder="1" applyAlignment="1">
      <alignment horizontal="right"/>
    </xf>
    <xf numFmtId="180" fontId="14" fillId="2" borderId="0" xfId="0" applyNumberFormat="1" applyFont="1" applyFill="1" applyBorder="1" applyAlignment="1">
      <alignment horizontal="left" indent="1"/>
    </xf>
    <xf numFmtId="0" fontId="16" fillId="2" borderId="0" xfId="0" applyFont="1" applyFill="1"/>
    <xf numFmtId="178" fontId="21" fillId="2" borderId="0" xfId="0" applyNumberFormat="1" applyFont="1" applyFill="1" applyBorder="1"/>
    <xf numFmtId="181" fontId="56" fillId="2" borderId="7" xfId="40" applyNumberFormat="1" applyFont="1" applyFill="1" applyBorder="1" applyAlignment="1">
      <alignment horizontal="center"/>
    </xf>
    <xf numFmtId="178" fontId="21" fillId="2" borderId="0" xfId="0" applyNumberFormat="1" applyFont="1" applyFill="1"/>
    <xf numFmtId="181" fontId="56" fillId="2" borderId="0" xfId="40" applyNumberFormat="1" applyFont="1" applyFill="1" applyBorder="1" applyAlignment="1">
      <alignment horizontal="center"/>
    </xf>
    <xf numFmtId="178" fontId="16" fillId="2" borderId="0" xfId="0" applyNumberFormat="1" applyFont="1" applyFill="1"/>
    <xf numFmtId="178" fontId="16" fillId="2" borderId="0" xfId="0" applyNumberFormat="1" applyFont="1" applyFill="1" applyBorder="1"/>
    <xf numFmtId="183" fontId="56" fillId="2" borderId="0" xfId="40" applyNumberFormat="1" applyFont="1" applyFill="1" applyBorder="1" applyAlignment="1">
      <alignment horizontal="center"/>
    </xf>
    <xf numFmtId="182" fontId="56" fillId="2" borderId="0" xfId="40" applyNumberFormat="1" applyFont="1" applyFill="1" applyBorder="1" applyAlignment="1">
      <alignment horizontal="center"/>
    </xf>
    <xf numFmtId="193" fontId="14" fillId="2" borderId="0" xfId="0" applyNumberFormat="1" applyFont="1" applyFill="1" applyAlignment="1">
      <alignment horizontal="center"/>
    </xf>
    <xf numFmtId="193" fontId="15" fillId="2" borderId="0" xfId="0" applyNumberFormat="1" applyFont="1" applyFill="1" applyAlignment="1">
      <alignment horizontal="center"/>
    </xf>
    <xf numFmtId="0" fontId="16" fillId="2" borderId="7" xfId="0" applyFont="1" applyFill="1" applyBorder="1"/>
    <xf numFmtId="0" fontId="20" fillId="2" borderId="0" xfId="49" applyFont="1" applyFill="1" applyBorder="1" applyAlignment="1">
      <alignment vertical="center"/>
    </xf>
    <xf numFmtId="1" fontId="20" fillId="2" borderId="0" xfId="49" applyNumberFormat="1" applyFont="1" applyFill="1" applyBorder="1" applyAlignment="1">
      <alignment vertical="center"/>
    </xf>
    <xf numFmtId="181" fontId="20" fillId="2" borderId="0" xfId="49" applyNumberFormat="1" applyFont="1" applyFill="1" applyBorder="1" applyAlignment="1">
      <alignment vertical="center"/>
    </xf>
    <xf numFmtId="0" fontId="15" fillId="3" borderId="30" xfId="47" applyFont="1" applyFill="1" applyBorder="1" applyAlignment="1">
      <alignment horizontal="center" vertical="center"/>
    </xf>
    <xf numFmtId="0" fontId="14" fillId="6" borderId="0" xfId="49" applyFont="1" applyFill="1" applyBorder="1" applyAlignment="1">
      <alignment horizontal="left" indent="1"/>
    </xf>
    <xf numFmtId="184" fontId="17" fillId="2" borderId="0" xfId="40" applyNumberFormat="1" applyFont="1" applyFill="1" applyBorder="1" applyAlignment="1">
      <alignment horizontal="right" vertical="center"/>
    </xf>
    <xf numFmtId="0" fontId="16" fillId="2" borderId="0" xfId="0" applyFont="1" applyFill="1" applyBorder="1"/>
    <xf numFmtId="0" fontId="20" fillId="2" borderId="0" xfId="49" applyFont="1" applyFill="1" applyBorder="1" applyAlignment="1"/>
    <xf numFmtId="3" fontId="23" fillId="2" borderId="0" xfId="49" applyNumberFormat="1" applyFont="1" applyFill="1" applyBorder="1" applyAlignment="1">
      <alignment horizontal="center" vertical="center"/>
    </xf>
    <xf numFmtId="1" fontId="23" fillId="2" borderId="0" xfId="49" applyNumberFormat="1" applyFont="1" applyFill="1" applyBorder="1" applyAlignment="1">
      <alignment horizontal="center" vertical="center"/>
    </xf>
    <xf numFmtId="0" fontId="15" fillId="0" borderId="0" xfId="49" applyFont="1" applyFill="1" applyBorder="1" applyAlignment="1">
      <alignment horizontal="left"/>
    </xf>
    <xf numFmtId="185" fontId="15" fillId="2" borderId="0" xfId="0" applyNumberFormat="1" applyFont="1" applyFill="1" applyBorder="1" applyAlignment="1">
      <alignment horizontal="right" vertical="center"/>
    </xf>
    <xf numFmtId="187" fontId="15" fillId="2" borderId="0" xfId="40" applyNumberFormat="1" applyFont="1" applyFill="1" applyBorder="1" applyAlignment="1">
      <alignment horizontal="right"/>
    </xf>
    <xf numFmtId="187" fontId="14" fillId="2" borderId="0" xfId="40" applyNumberFormat="1" applyFont="1" applyFill="1" applyBorder="1" applyAlignment="1">
      <alignment horizontal="right"/>
    </xf>
    <xf numFmtId="185" fontId="50" fillId="0" borderId="0" xfId="49" applyNumberFormat="1" applyFont="1" applyBorder="1" applyAlignment="1">
      <alignment horizontal="right"/>
    </xf>
    <xf numFmtId="187" fontId="50" fillId="0" borderId="0" xfId="49" applyNumberFormat="1" applyFont="1" applyBorder="1" applyAlignment="1">
      <alignment horizontal="right"/>
    </xf>
    <xf numFmtId="187" fontId="14" fillId="0" borderId="0" xfId="40" applyNumberFormat="1" applyFont="1" applyBorder="1" applyAlignment="1">
      <alignment horizontal="right"/>
    </xf>
    <xf numFmtId="185" fontId="14" fillId="0" borderId="0" xfId="49" applyNumberFormat="1" applyFont="1" applyAlignment="1">
      <alignment vertical="center"/>
    </xf>
    <xf numFmtId="185" fontId="14" fillId="0" borderId="0" xfId="49" applyNumberFormat="1" applyFont="1" applyAlignment="1">
      <alignment horizontal="right" vertical="center"/>
    </xf>
    <xf numFmtId="185" fontId="51" fillId="0" borderId="0" xfId="49" applyNumberFormat="1" applyFont="1" applyBorder="1" applyAlignment="1">
      <alignment horizontal="right"/>
    </xf>
    <xf numFmtId="187" fontId="51" fillId="0" borderId="0" xfId="49" applyNumberFormat="1" applyFont="1" applyBorder="1" applyAlignment="1">
      <alignment horizontal="right"/>
    </xf>
    <xf numFmtId="187" fontId="14" fillId="2" borderId="0" xfId="0" applyNumberFormat="1" applyFont="1" applyFill="1" applyBorder="1" applyAlignment="1">
      <alignment horizontal="right" vertical="center"/>
    </xf>
    <xf numFmtId="185" fontId="14" fillId="2" borderId="0" xfId="0" applyNumberFormat="1" applyFont="1" applyFill="1" applyBorder="1" applyAlignment="1">
      <alignment horizontal="right" vertical="center"/>
    </xf>
    <xf numFmtId="181" fontId="14" fillId="0" borderId="7" xfId="40" applyNumberFormat="1" applyFont="1" applyBorder="1" applyAlignment="1">
      <alignment horizontal="right"/>
    </xf>
    <xf numFmtId="181" fontId="14" fillId="2" borderId="0" xfId="40" applyNumberFormat="1" applyFont="1" applyFill="1" applyBorder="1" applyAlignment="1">
      <alignment horizontal="right"/>
    </xf>
    <xf numFmtId="181" fontId="23" fillId="2" borderId="0" xfId="49" applyNumberFormat="1" applyFont="1" applyFill="1" applyBorder="1" applyAlignment="1">
      <alignment horizontal="center" vertical="center"/>
    </xf>
    <xf numFmtId="0" fontId="15" fillId="6" borderId="0" xfId="49" applyFont="1" applyFill="1" applyBorder="1" applyAlignment="1">
      <alignment horizontal="left"/>
    </xf>
    <xf numFmtId="184" fontId="15" fillId="2" borderId="0" xfId="40" applyNumberFormat="1" applyFont="1" applyFill="1" applyBorder="1" applyAlignment="1">
      <alignment horizontal="right" vertical="center"/>
    </xf>
    <xf numFmtId="184" fontId="14" fillId="2" borderId="0" xfId="40" applyNumberFormat="1" applyFont="1" applyFill="1" applyBorder="1" applyAlignment="1">
      <alignment horizontal="right" vertical="center"/>
    </xf>
    <xf numFmtId="183" fontId="14" fillId="2" borderId="3" xfId="40" applyNumberFormat="1" applyFont="1" applyFill="1" applyBorder="1" applyAlignment="1">
      <alignment horizontal="right"/>
    </xf>
    <xf numFmtId="0" fontId="15" fillId="2" borderId="0" xfId="49" applyFont="1" applyFill="1" applyBorder="1" applyAlignment="1">
      <alignment horizontal="left"/>
    </xf>
    <xf numFmtId="184" fontId="51" fillId="2" borderId="0" xfId="49" applyNumberFormat="1" applyFont="1" applyFill="1" applyBorder="1" applyAlignment="1">
      <alignment horizontal="right"/>
    </xf>
    <xf numFmtId="184" fontId="50" fillId="2" borderId="0" xfId="49" applyNumberFormat="1" applyFont="1" applyFill="1" applyBorder="1" applyAlignment="1">
      <alignment horizontal="right"/>
    </xf>
    <xf numFmtId="184" fontId="50" fillId="2" borderId="3" xfId="49" applyNumberFormat="1" applyFont="1" applyFill="1" applyBorder="1" applyAlignment="1">
      <alignment horizontal="right"/>
    </xf>
    <xf numFmtId="184" fontId="16" fillId="2" borderId="7" xfId="49" applyNumberFormat="1" applyFont="1" applyFill="1" applyBorder="1" applyAlignment="1">
      <alignment vertical="center"/>
    </xf>
    <xf numFmtId="184" fontId="14" fillId="2" borderId="7" xfId="49" applyNumberFormat="1" applyFont="1" applyFill="1" applyBorder="1" applyAlignment="1">
      <alignment vertical="center"/>
    </xf>
    <xf numFmtId="183" fontId="14" fillId="2" borderId="7" xfId="49" applyNumberFormat="1" applyFont="1" applyFill="1" applyBorder="1" applyAlignment="1">
      <alignment vertical="center"/>
    </xf>
    <xf numFmtId="184" fontId="14" fillId="2" borderId="0" xfId="49" applyNumberFormat="1" applyFont="1" applyFill="1" applyAlignment="1">
      <alignment vertical="center"/>
    </xf>
    <xf numFmtId="183" fontId="14" fillId="2" borderId="0" xfId="49" applyNumberFormat="1" applyFont="1" applyFill="1" applyAlignment="1">
      <alignment vertical="center"/>
    </xf>
    <xf numFmtId="184" fontId="14" fillId="2" borderId="0" xfId="49" applyNumberFormat="1" applyFont="1" applyFill="1" applyBorder="1" applyAlignment="1">
      <alignment horizontal="right"/>
    </xf>
    <xf numFmtId="184" fontId="18" fillId="2" borderId="0" xfId="40" applyNumberFormat="1" applyFont="1" applyFill="1" applyBorder="1" applyAlignment="1">
      <alignment horizontal="right" vertical="center"/>
    </xf>
    <xf numFmtId="0" fontId="14" fillId="2" borderId="0" xfId="49" applyFont="1" applyFill="1" applyBorder="1" applyAlignment="1">
      <alignment horizontal="left" indent="1"/>
    </xf>
    <xf numFmtId="182" fontId="50" fillId="2" borderId="0" xfId="49" applyNumberFormat="1" applyFont="1" applyFill="1" applyBorder="1" applyAlignment="1">
      <alignment horizontal="right"/>
    </xf>
    <xf numFmtId="184" fontId="14" fillId="2" borderId="0" xfId="49" applyNumberFormat="1" applyFont="1" applyFill="1" applyAlignment="1">
      <alignment horizontal="right" vertical="center"/>
    </xf>
    <xf numFmtId="182" fontId="18" fillId="2" borderId="0" xfId="40" applyNumberFormat="1" applyFont="1" applyFill="1" applyBorder="1" applyAlignment="1">
      <alignment horizontal="right" vertical="center"/>
    </xf>
    <xf numFmtId="182" fontId="17" fillId="2" borderId="0" xfId="40" applyNumberFormat="1" applyFont="1" applyFill="1" applyBorder="1" applyAlignment="1">
      <alignment horizontal="right" vertical="center"/>
    </xf>
    <xf numFmtId="184" fontId="14" fillId="2" borderId="3" xfId="49" applyNumberFormat="1" applyFont="1" applyFill="1" applyBorder="1" applyAlignment="1">
      <alignment vertical="center"/>
    </xf>
    <xf numFmtId="2" fontId="14" fillId="2" borderId="0" xfId="49" applyNumberFormat="1" applyFont="1" applyFill="1" applyAlignment="1">
      <alignment vertical="center"/>
    </xf>
    <xf numFmtId="2" fontId="14" fillId="2" borderId="0" xfId="49" applyNumberFormat="1" applyFont="1" applyFill="1" applyBorder="1" applyAlignment="1">
      <alignment vertical="center"/>
    </xf>
    <xf numFmtId="184" fontId="14" fillId="2" borderId="0" xfId="49" applyNumberFormat="1" applyFont="1" applyFill="1" applyBorder="1" applyAlignment="1"/>
    <xf numFmtId="182" fontId="15" fillId="2" borderId="0" xfId="40" applyNumberFormat="1" applyFont="1" applyFill="1" applyBorder="1" applyAlignment="1">
      <alignment horizontal="right" vertical="center"/>
    </xf>
    <xf numFmtId="182" fontId="14" fillId="2" borderId="0" xfId="40" applyNumberFormat="1" applyFont="1" applyFill="1" applyBorder="1" applyAlignment="1">
      <alignment horizontal="right" vertical="center"/>
    </xf>
    <xf numFmtId="184" fontId="15" fillId="2" borderId="0" xfId="49" applyNumberFormat="1" applyFont="1" applyFill="1" applyBorder="1" applyAlignment="1">
      <alignment horizontal="right" vertical="center"/>
    </xf>
    <xf numFmtId="182" fontId="15" fillId="2" borderId="0" xfId="49" applyNumberFormat="1" applyFont="1" applyFill="1" applyBorder="1" applyAlignment="1">
      <alignment horizontal="right" vertical="center"/>
    </xf>
    <xf numFmtId="184" fontId="14" fillId="2" borderId="0" xfId="49" applyNumberFormat="1" applyFont="1" applyFill="1" applyBorder="1" applyAlignment="1">
      <alignment vertical="center"/>
    </xf>
    <xf numFmtId="184" fontId="14" fillId="2" borderId="0" xfId="49" applyNumberFormat="1" applyFont="1" applyFill="1" applyBorder="1" applyAlignment="1">
      <alignment horizontal="right" vertical="center"/>
    </xf>
    <xf numFmtId="182" fontId="50" fillId="2" borderId="3" xfId="49" applyNumberFormat="1" applyFont="1" applyFill="1" applyBorder="1" applyAlignment="1">
      <alignment horizontal="right"/>
    </xf>
    <xf numFmtId="1" fontId="14" fillId="2" borderId="0" xfId="49" applyNumberFormat="1" applyFont="1" applyFill="1" applyBorder="1" applyAlignment="1">
      <alignment vertical="center"/>
    </xf>
    <xf numFmtId="1" fontId="14" fillId="2" borderId="0" xfId="49" applyNumberFormat="1" applyFont="1" applyFill="1" applyAlignment="1">
      <alignment vertical="center"/>
    </xf>
    <xf numFmtId="0" fontId="14" fillId="2" borderId="0" xfId="49" applyFont="1" applyFill="1" applyAlignment="1">
      <alignment vertical="center"/>
    </xf>
    <xf numFmtId="174" fontId="14" fillId="0" borderId="0" xfId="47" applyNumberFormat="1" applyFont="1" applyFill="1" applyBorder="1" applyAlignment="1">
      <alignment horizontal="right"/>
    </xf>
    <xf numFmtId="174" fontId="14" fillId="0" borderId="7" xfId="47" applyNumberFormat="1" applyFont="1" applyFill="1" applyBorder="1" applyAlignment="1">
      <alignment horizontal="right"/>
    </xf>
    <xf numFmtId="174" fontId="14" fillId="0" borderId="3" xfId="47" applyNumberFormat="1" applyFont="1" applyFill="1" applyBorder="1" applyAlignment="1">
      <alignment horizontal="right"/>
    </xf>
    <xf numFmtId="174" fontId="14" fillId="0" borderId="11" xfId="47" applyNumberFormat="1" applyFont="1" applyFill="1" applyBorder="1" applyAlignment="1">
      <alignment horizontal="right"/>
    </xf>
    <xf numFmtId="0" fontId="15" fillId="0" borderId="11" xfId="47" applyFont="1" applyFill="1" applyBorder="1" applyAlignment="1">
      <alignment vertical="center" wrapText="1"/>
    </xf>
    <xf numFmtId="174" fontId="14" fillId="0" borderId="0" xfId="47" applyNumberFormat="1" applyFont="1" applyFill="1" applyBorder="1" applyAlignment="1">
      <alignment horizontal="right" vertical="center"/>
    </xf>
    <xf numFmtId="174" fontId="14" fillId="0" borderId="3" xfId="47" applyNumberFormat="1" applyFont="1" applyFill="1" applyBorder="1" applyAlignment="1">
      <alignment horizontal="right" vertical="center"/>
    </xf>
    <xf numFmtId="174" fontId="14" fillId="0" borderId="7" xfId="47" applyNumberFormat="1" applyFont="1" applyFill="1" applyBorder="1" applyAlignment="1">
      <alignment horizontal="right" vertical="center"/>
    </xf>
    <xf numFmtId="177" fontId="14" fillId="0" borderId="0" xfId="47" applyNumberFormat="1" applyFont="1" applyFill="1" applyBorder="1" applyAlignment="1" applyProtection="1"/>
    <xf numFmtId="196" fontId="14" fillId="0" borderId="0" xfId="47" applyNumberFormat="1" applyFont="1" applyBorder="1" applyAlignment="1">
      <alignment horizontal="right" wrapText="1"/>
    </xf>
    <xf numFmtId="177" fontId="14" fillId="2" borderId="0" xfId="47" applyNumberFormat="1" applyFont="1" applyFill="1" applyBorder="1" applyAlignment="1" applyProtection="1"/>
    <xf numFmtId="196" fontId="14" fillId="2" borderId="0" xfId="47" applyNumberFormat="1" applyFont="1" applyFill="1" applyBorder="1" applyAlignment="1">
      <alignment horizontal="right" wrapText="1"/>
    </xf>
    <xf numFmtId="0" fontId="15" fillId="27" borderId="0" xfId="47" applyFont="1" applyFill="1" applyBorder="1" applyAlignment="1">
      <alignment horizontal="center" vertical="center"/>
    </xf>
    <xf numFmtId="0" fontId="3" fillId="0" borderId="5" xfId="36" applyFont="1" applyBorder="1" applyAlignment="1" applyProtection="1">
      <alignment vertical="center"/>
    </xf>
    <xf numFmtId="0" fontId="3" fillId="0" borderId="0" xfId="36" applyFont="1" applyFill="1" applyBorder="1" applyAlignment="1" applyProtection="1">
      <alignment vertical="center"/>
    </xf>
    <xf numFmtId="0" fontId="2" fillId="0" borderId="0" xfId="0" applyFont="1" applyBorder="1"/>
    <xf numFmtId="0" fontId="3" fillId="0" borderId="5" xfId="36" applyFont="1" applyFill="1" applyBorder="1" applyAlignment="1" applyProtection="1">
      <alignment vertical="center"/>
    </xf>
    <xf numFmtId="0" fontId="3" fillId="0" borderId="5" xfId="36" applyFont="1" applyFill="1" applyBorder="1" applyAlignment="1" applyProtection="1">
      <alignment horizontal="left" vertical="center"/>
    </xf>
    <xf numFmtId="0" fontId="3" fillId="0" borderId="0" xfId="36" applyFont="1" applyFill="1" applyBorder="1" applyAlignment="1" applyProtection="1">
      <alignment horizontal="left" vertical="center"/>
    </xf>
    <xf numFmtId="0" fontId="3" fillId="2" borderId="5" xfId="36" applyFont="1" applyFill="1" applyBorder="1" applyAlignment="1" applyProtection="1">
      <alignment horizontal="left" vertical="center"/>
    </xf>
    <xf numFmtId="0" fontId="2" fillId="0" borderId="0" xfId="0" applyFont="1"/>
    <xf numFmtId="0" fontId="3" fillId="0" borderId="5" xfId="0" applyFont="1" applyBorder="1"/>
    <xf numFmtId="0" fontId="53" fillId="0" borderId="7" xfId="47" applyFont="1" applyBorder="1" applyAlignment="1">
      <alignment vertical="center"/>
    </xf>
    <xf numFmtId="0" fontId="53" fillId="0" borderId="0" xfId="47" applyFont="1" applyAlignment="1">
      <alignment vertical="center"/>
    </xf>
    <xf numFmtId="0" fontId="53" fillId="0" borderId="0" xfId="47" applyFont="1" applyFill="1" applyAlignment="1">
      <alignment vertical="center"/>
    </xf>
    <xf numFmtId="168" fontId="53" fillId="0" borderId="0" xfId="52" applyFont="1" applyAlignment="1">
      <alignment horizontal="left" vertical="center"/>
    </xf>
    <xf numFmtId="0" fontId="15" fillId="0" borderId="0" xfId="47" applyFont="1" applyFill="1" applyBorder="1" applyAlignment="1">
      <alignment horizontal="center" vertical="center"/>
    </xf>
    <xf numFmtId="0" fontId="15" fillId="0" borderId="0" xfId="47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vertical="top"/>
    </xf>
    <xf numFmtId="182" fontId="15" fillId="2" borderId="0" xfId="40" applyNumberFormat="1" applyFont="1" applyFill="1" applyBorder="1" applyAlignment="1"/>
    <xf numFmtId="182" fontId="14" fillId="2" borderId="0" xfId="40" applyNumberFormat="1" applyFont="1" applyFill="1" applyBorder="1" applyAlignment="1"/>
    <xf numFmtId="183" fontId="14" fillId="2" borderId="0" xfId="40" applyNumberFormat="1" applyFont="1" applyFill="1" applyBorder="1" applyAlignment="1">
      <alignment horizontal="center"/>
    </xf>
    <xf numFmtId="183" fontId="15" fillId="2" borderId="0" xfId="40" applyNumberFormat="1" applyFont="1" applyFill="1" applyBorder="1" applyAlignment="1">
      <alignment horizontal="center"/>
    </xf>
    <xf numFmtId="183" fontId="14" fillId="2" borderId="3" xfId="4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left" vertical="top"/>
    </xf>
    <xf numFmtId="4" fontId="14" fillId="6" borderId="0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>
      <alignment horizontal="center" vertical="center"/>
    </xf>
    <xf numFmtId="4" fontId="14" fillId="6" borderId="3" xfId="0" applyNumberFormat="1" applyFont="1" applyFill="1" applyBorder="1" applyAlignment="1">
      <alignment horizontal="center" vertical="center"/>
    </xf>
    <xf numFmtId="180" fontId="20" fillId="2" borderId="0" xfId="0" applyNumberFormat="1" applyFont="1" applyFill="1" applyBorder="1" applyAlignment="1">
      <alignment vertical="top"/>
    </xf>
    <xf numFmtId="172" fontId="14" fillId="2" borderId="11" xfId="47" applyNumberFormat="1" applyFont="1" applyFill="1" applyBorder="1" applyAlignment="1">
      <alignment horizontal="right" vertical="center"/>
    </xf>
    <xf numFmtId="168" fontId="16" fillId="0" borderId="0" xfId="52" applyFont="1" applyAlignment="1">
      <alignment horizontal="left" vertical="center"/>
    </xf>
    <xf numFmtId="168" fontId="16" fillId="0" borderId="0" xfId="52" applyFont="1" applyBorder="1" applyAlignment="1">
      <alignment horizontal="left" vertical="top"/>
    </xf>
    <xf numFmtId="178" fontId="14" fillId="2" borderId="0" xfId="0" applyNumberFormat="1" applyFont="1" applyFill="1" applyBorder="1" applyAlignment="1">
      <alignment horizontal="left" indent="1"/>
    </xf>
    <xf numFmtId="0" fontId="61" fillId="0" borderId="0" xfId="0" applyFont="1" applyFill="1" applyBorder="1"/>
    <xf numFmtId="2" fontId="62" fillId="0" borderId="0" xfId="0" applyNumberFormat="1" applyFont="1" applyBorder="1"/>
    <xf numFmtId="2" fontId="62" fillId="2" borderId="0" xfId="0" applyNumberFormat="1" applyFont="1" applyFill="1" applyBorder="1"/>
    <xf numFmtId="0" fontId="61" fillId="27" borderId="0" xfId="0" applyFont="1" applyFill="1" applyBorder="1" applyAlignment="1">
      <alignment horizontal="center"/>
    </xf>
    <xf numFmtId="185" fontId="14" fillId="0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left" indent="1"/>
    </xf>
    <xf numFmtId="193" fontId="14" fillId="27" borderId="3" xfId="0" applyNumberFormat="1" applyFont="1" applyFill="1" applyBorder="1" applyAlignment="1">
      <alignment horizontal="center"/>
    </xf>
    <xf numFmtId="183" fontId="14" fillId="2" borderId="3" xfId="40" applyNumberFormat="1" applyFont="1" applyFill="1" applyBorder="1" applyAlignment="1"/>
    <xf numFmtId="0" fontId="63" fillId="0" borderId="0" xfId="0" applyFont="1"/>
    <xf numFmtId="0" fontId="61" fillId="27" borderId="0" xfId="0" applyFont="1" applyFill="1" applyBorder="1" applyAlignment="1">
      <alignment horizontal="center" vertical="center"/>
    </xf>
    <xf numFmtId="0" fontId="15" fillId="6" borderId="0" xfId="0" applyFont="1" applyFill="1" applyAlignment="1">
      <alignment horizontal="left"/>
    </xf>
    <xf numFmtId="183" fontId="14" fillId="2" borderId="0" xfId="0" applyNumberFormat="1" applyFont="1" applyFill="1" applyAlignment="1">
      <alignment horizontal="right"/>
    </xf>
    <xf numFmtId="0" fontId="14" fillId="2" borderId="0" xfId="0" applyFont="1" applyFill="1" applyAlignment="1">
      <alignment horizontal="left"/>
    </xf>
    <xf numFmtId="183" fontId="14" fillId="2" borderId="0" xfId="0" applyNumberFormat="1" applyFont="1" applyFill="1" applyAlignment="1">
      <alignment horizontal="center"/>
    </xf>
    <xf numFmtId="0" fontId="15" fillId="28" borderId="0" xfId="0" applyFont="1" applyFill="1" applyBorder="1" applyAlignment="1">
      <alignment horizontal="left" vertical="center"/>
    </xf>
    <xf numFmtId="197" fontId="14" fillId="2" borderId="0" xfId="0" applyNumberFormat="1" applyFont="1" applyFill="1" applyBorder="1" applyAlignment="1">
      <alignment horizontal="right" vertical="center"/>
    </xf>
    <xf numFmtId="0" fontId="14" fillId="27" borderId="0" xfId="0" applyFont="1" applyFill="1" applyBorder="1" applyAlignment="1">
      <alignment horizontal="left" vertical="center"/>
    </xf>
    <xf numFmtId="197" fontId="14" fillId="0" borderId="0" xfId="0" applyNumberFormat="1" applyFont="1" applyFill="1" applyBorder="1" applyAlignment="1">
      <alignment horizontal="right" vertical="center"/>
    </xf>
    <xf numFmtId="172" fontId="14" fillId="2" borderId="0" xfId="0" applyNumberFormat="1" applyFont="1" applyFill="1" applyBorder="1" applyAlignment="1">
      <alignment vertical="center"/>
    </xf>
    <xf numFmtId="172" fontId="14" fillId="2" borderId="0" xfId="0" applyNumberFormat="1" applyFont="1" applyFill="1" applyBorder="1" applyAlignment="1">
      <alignment horizontal="right" vertical="center"/>
    </xf>
    <xf numFmtId="190" fontId="14" fillId="2" borderId="0" xfId="0" applyNumberFormat="1" applyFont="1" applyFill="1" applyBorder="1" applyAlignment="1">
      <alignment horizontal="right" vertical="center"/>
    </xf>
    <xf numFmtId="172" fontId="14" fillId="27" borderId="0" xfId="0" applyNumberFormat="1" applyFont="1" applyFill="1" applyAlignment="1"/>
    <xf numFmtId="172" fontId="14" fillId="27" borderId="0" xfId="0" applyNumberFormat="1" applyFont="1" applyFill="1" applyBorder="1" applyAlignment="1"/>
    <xf numFmtId="172" fontId="14" fillId="27" borderId="0" xfId="0" applyNumberFormat="1" applyFont="1" applyFill="1" applyBorder="1" applyAlignment="1">
      <alignment horizontal="right"/>
    </xf>
    <xf numFmtId="172" fontId="14" fillId="27" borderId="3" xfId="0" applyNumberFormat="1" applyFont="1" applyFill="1" applyBorder="1" applyAlignment="1"/>
    <xf numFmtId="178" fontId="14" fillId="0" borderId="3" xfId="0" applyNumberFormat="1" applyFont="1" applyFill="1" applyBorder="1" applyAlignment="1">
      <alignment horizontal="right" vertical="center"/>
    </xf>
    <xf numFmtId="172" fontId="14" fillId="27" borderId="3" xfId="0" applyNumberFormat="1" applyFont="1" applyFill="1" applyBorder="1" applyAlignment="1">
      <alignment horizontal="right"/>
    </xf>
    <xf numFmtId="168" fontId="16" fillId="0" borderId="0" xfId="52" applyFont="1" applyAlignment="1">
      <alignment horizontal="left" vertical="center"/>
    </xf>
    <xf numFmtId="0" fontId="15" fillId="3" borderId="9" xfId="47" applyFont="1" applyFill="1" applyBorder="1" applyAlignment="1">
      <alignment horizontal="center" vertical="center"/>
    </xf>
    <xf numFmtId="0" fontId="15" fillId="3" borderId="14" xfId="47" applyFont="1" applyFill="1" applyBorder="1" applyAlignment="1">
      <alignment horizontal="center" vertical="center"/>
    </xf>
    <xf numFmtId="0" fontId="15" fillId="3" borderId="9" xfId="47" applyFont="1" applyFill="1" applyBorder="1" applyAlignment="1">
      <alignment horizontal="center" vertical="center" wrapText="1"/>
    </xf>
    <xf numFmtId="0" fontId="15" fillId="3" borderId="14" xfId="47" applyFont="1" applyFill="1" applyBorder="1" applyAlignment="1">
      <alignment horizontal="center" vertical="center" wrapText="1"/>
    </xf>
    <xf numFmtId="0" fontId="15" fillId="0" borderId="0" xfId="47" applyFont="1" applyFill="1" applyBorder="1" applyAlignment="1">
      <alignment vertical="center"/>
    </xf>
    <xf numFmtId="0" fontId="15" fillId="0" borderId="0" xfId="47" applyFont="1" applyFill="1" applyBorder="1" applyAlignment="1">
      <alignment vertical="center" wrapText="1"/>
    </xf>
    <xf numFmtId="0" fontId="15" fillId="0" borderId="0" xfId="47" applyFont="1" applyFill="1" applyBorder="1" applyAlignment="1">
      <alignment horizontal="left" vertical="center" wrapText="1"/>
    </xf>
    <xf numFmtId="0" fontId="15" fillId="0" borderId="7" xfId="47" applyFont="1" applyBorder="1" applyAlignment="1">
      <alignment horizontal="left" vertical="center"/>
    </xf>
    <xf numFmtId="0" fontId="15" fillId="2" borderId="0" xfId="47" applyFont="1" applyFill="1" applyBorder="1" applyAlignment="1">
      <alignment vertical="center" wrapText="1"/>
    </xf>
    <xf numFmtId="0" fontId="14" fillId="2" borderId="0" xfId="47" applyFont="1" applyFill="1" applyBorder="1" applyAlignment="1">
      <alignment horizontal="left" vertical="center" wrapText="1"/>
    </xf>
    <xf numFmtId="169" fontId="20" fillId="0" borderId="0" xfId="47" applyNumberFormat="1" applyFont="1" applyFill="1" applyAlignment="1" applyProtection="1">
      <alignment horizontal="left" vertical="center" wrapText="1"/>
    </xf>
    <xf numFmtId="0" fontId="20" fillId="2" borderId="0" xfId="47" applyFont="1" applyFill="1" applyBorder="1" applyAlignment="1"/>
    <xf numFmtId="0" fontId="20" fillId="2" borderId="0" xfId="47" applyFont="1" applyFill="1" applyBorder="1" applyAlignment="1">
      <alignment vertical="center"/>
    </xf>
    <xf numFmtId="0" fontId="21" fillId="2" borderId="0" xfId="47" applyFont="1" applyFill="1"/>
    <xf numFmtId="0" fontId="58" fillId="0" borderId="26" xfId="47" applyFont="1" applyFill="1" applyBorder="1" applyAlignment="1">
      <alignment vertical="center"/>
    </xf>
    <xf numFmtId="0" fontId="15" fillId="0" borderId="26" xfId="47" applyFont="1" applyFill="1" applyBorder="1" applyAlignment="1">
      <alignment horizontal="center" vertical="center"/>
    </xf>
    <xf numFmtId="3" fontId="15" fillId="0" borderId="26" xfId="47" applyNumberFormat="1" applyFont="1" applyFill="1" applyBorder="1" applyAlignment="1">
      <alignment vertical="center"/>
    </xf>
    <xf numFmtId="178" fontId="15" fillId="2" borderId="0" xfId="0" applyNumberFormat="1" applyFont="1" applyFill="1" applyAlignment="1">
      <alignment horizontal="right" vertical="center"/>
    </xf>
    <xf numFmtId="180" fontId="15" fillId="28" borderId="0" xfId="47" applyNumberFormat="1" applyFont="1" applyFill="1" applyBorder="1" applyAlignment="1"/>
    <xf numFmtId="193" fontId="15" fillId="2" borderId="0" xfId="0" applyNumberFormat="1" applyFont="1" applyFill="1" applyBorder="1" applyAlignment="1">
      <alignment horizontal="right" vertical="center"/>
    </xf>
    <xf numFmtId="181" fontId="56" fillId="27" borderId="0" xfId="40" applyNumberFormat="1" applyFont="1" applyFill="1" applyBorder="1" applyAlignment="1">
      <alignment horizontal="right"/>
    </xf>
    <xf numFmtId="180" fontId="14" fillId="27" borderId="0" xfId="47" applyNumberFormat="1" applyFont="1" applyFill="1" applyBorder="1" applyAlignment="1">
      <alignment horizontal="left" indent="1"/>
    </xf>
    <xf numFmtId="193" fontId="14" fillId="2" borderId="0" xfId="0" applyNumberFormat="1" applyFont="1" applyFill="1" applyBorder="1" applyAlignment="1">
      <alignment horizontal="right" vertical="center"/>
    </xf>
    <xf numFmtId="181" fontId="64" fillId="27" borderId="0" xfId="40" applyNumberFormat="1" applyFont="1" applyFill="1" applyBorder="1" applyAlignment="1">
      <alignment horizontal="right"/>
    </xf>
    <xf numFmtId="193" fontId="14" fillId="27" borderId="0" xfId="0" applyNumberFormat="1" applyFont="1" applyFill="1" applyAlignment="1">
      <alignment horizontal="right"/>
    </xf>
    <xf numFmtId="193" fontId="14" fillId="27" borderId="3" xfId="0" applyNumberFormat="1" applyFont="1" applyFill="1" applyBorder="1" applyAlignment="1">
      <alignment horizontal="right"/>
    </xf>
    <xf numFmtId="181" fontId="64" fillId="27" borderId="3" xfId="40" applyNumberFormat="1" applyFont="1" applyFill="1" applyBorder="1" applyAlignment="1">
      <alignment horizontal="right"/>
    </xf>
    <xf numFmtId="0" fontId="16" fillId="2" borderId="7" xfId="47" applyFont="1" applyFill="1" applyBorder="1"/>
    <xf numFmtId="0" fontId="16" fillId="2" borderId="0" xfId="47" applyFont="1" applyFill="1"/>
    <xf numFmtId="0" fontId="21" fillId="2" borderId="7" xfId="47" applyFont="1" applyFill="1" applyBorder="1"/>
    <xf numFmtId="180" fontId="14" fillId="2" borderId="7" xfId="40" applyNumberFormat="1" applyFont="1" applyFill="1" applyBorder="1"/>
    <xf numFmtId="180" fontId="14" fillId="2" borderId="7" xfId="40" applyNumberFormat="1" applyFont="1" applyFill="1" applyBorder="1" applyAlignment="1">
      <alignment horizontal="center" vertical="center"/>
    </xf>
    <xf numFmtId="180" fontId="14" fillId="2" borderId="0" xfId="40" applyNumberFormat="1" applyFont="1" applyFill="1"/>
    <xf numFmtId="180" fontId="14" fillId="2" borderId="0" xfId="40" applyNumberFormat="1" applyFont="1" applyFill="1" applyAlignment="1">
      <alignment horizontal="center" vertical="center"/>
    </xf>
    <xf numFmtId="178" fontId="15" fillId="2" borderId="0" xfId="0" applyNumberFormat="1" applyFont="1" applyFill="1" applyBorder="1" applyAlignment="1">
      <alignment vertical="center"/>
    </xf>
    <xf numFmtId="178" fontId="14" fillId="2" borderId="0" xfId="0" applyNumberFormat="1" applyFont="1" applyFill="1" applyBorder="1" applyAlignment="1">
      <alignment vertical="center"/>
    </xf>
    <xf numFmtId="178" fontId="14" fillId="2" borderId="0" xfId="0" applyNumberFormat="1" applyFont="1" applyFill="1" applyAlignment="1"/>
    <xf numFmtId="178" fontId="14" fillId="2" borderId="0" xfId="0" applyNumberFormat="1" applyFont="1" applyFill="1" applyBorder="1" applyAlignment="1"/>
    <xf numFmtId="193" fontId="15" fillId="2" borderId="0" xfId="0" applyNumberFormat="1" applyFont="1" applyFill="1" applyBorder="1" applyAlignment="1">
      <alignment horizontal="right" vertical="center" wrapText="1"/>
    </xf>
    <xf numFmtId="193" fontId="14" fillId="27" borderId="0" xfId="0" applyNumberFormat="1" applyFont="1" applyFill="1" applyAlignment="1">
      <alignment horizontal="right" wrapText="1"/>
    </xf>
    <xf numFmtId="180" fontId="15" fillId="28" borderId="0" xfId="0" applyNumberFormat="1" applyFont="1" applyFill="1" applyBorder="1" applyAlignment="1"/>
    <xf numFmtId="180" fontId="14" fillId="27" borderId="0" xfId="0" applyNumberFormat="1" applyFont="1" applyFill="1" applyBorder="1" applyAlignment="1">
      <alignment horizontal="left" indent="1"/>
    </xf>
    <xf numFmtId="180" fontId="14" fillId="27" borderId="3" xfId="0" applyNumberFormat="1" applyFont="1" applyFill="1" applyBorder="1" applyAlignment="1">
      <alignment horizontal="left" indent="1"/>
    </xf>
    <xf numFmtId="178" fontId="14" fillId="2" borderId="3" xfId="0" applyNumberFormat="1" applyFont="1" applyFill="1" applyBorder="1" applyAlignment="1">
      <alignment horizontal="right" vertical="center"/>
    </xf>
    <xf numFmtId="178" fontId="14" fillId="2" borderId="0" xfId="0" applyNumberFormat="1" applyFont="1" applyFill="1" applyBorder="1" applyAlignment="1">
      <alignment horizontal="right" vertical="center" wrapText="1"/>
    </xf>
    <xf numFmtId="178" fontId="14" fillId="2" borderId="3" xfId="0" applyNumberFormat="1" applyFont="1" applyFill="1" applyBorder="1" applyAlignment="1">
      <alignment horizontal="right" vertical="center" wrapText="1"/>
    </xf>
    <xf numFmtId="178" fontId="21" fillId="2" borderId="0" xfId="0" applyNumberFormat="1" applyFont="1" applyFill="1" applyBorder="1" applyAlignment="1">
      <alignment horizontal="right"/>
    </xf>
    <xf numFmtId="0" fontId="15" fillId="28" borderId="0" xfId="0" applyFont="1" applyFill="1" applyBorder="1" applyAlignment="1"/>
    <xf numFmtId="0" fontId="14" fillId="27" borderId="0" xfId="0" applyFont="1" applyFill="1" applyBorder="1" applyAlignment="1">
      <alignment horizontal="left" indent="1"/>
    </xf>
    <xf numFmtId="178" fontId="15" fillId="2" borderId="0" xfId="0" applyNumberFormat="1" applyFont="1" applyFill="1" applyBorder="1" applyAlignment="1">
      <alignment horizontal="center"/>
    </xf>
    <xf numFmtId="0" fontId="21" fillId="2" borderId="7" xfId="0" applyFont="1" applyFill="1" applyBorder="1"/>
    <xf numFmtId="193" fontId="14" fillId="2" borderId="0" xfId="0" applyNumberFormat="1" applyFont="1" applyFill="1" applyAlignment="1">
      <alignment horizontal="right"/>
    </xf>
    <xf numFmtId="193" fontId="15" fillId="2" borderId="0" xfId="0" applyNumberFormat="1" applyFont="1" applyFill="1" applyAlignment="1">
      <alignment horizontal="right"/>
    </xf>
    <xf numFmtId="193" fontId="14" fillId="2" borderId="0" xfId="0" applyNumberFormat="1" applyFont="1" applyFill="1" applyBorder="1" applyAlignment="1">
      <alignment horizontal="right"/>
    </xf>
    <xf numFmtId="1" fontId="47" fillId="0" borderId="0" xfId="49" applyNumberFormat="1" applyFont="1" applyBorder="1" applyAlignment="1">
      <alignment vertical="center"/>
    </xf>
    <xf numFmtId="181" fontId="65" fillId="2" borderId="0" xfId="49" applyNumberFormat="1" applyFont="1" applyFill="1" applyBorder="1" applyAlignment="1">
      <alignment horizontal="center" vertical="center"/>
    </xf>
    <xf numFmtId="1" fontId="65" fillId="2" borderId="0" xfId="49" applyNumberFormat="1" applyFont="1" applyFill="1" applyBorder="1" applyAlignment="1">
      <alignment horizontal="center" vertical="center"/>
    </xf>
    <xf numFmtId="0" fontId="15" fillId="6" borderId="0" xfId="49" applyFont="1" applyFill="1" applyBorder="1" applyAlignment="1"/>
    <xf numFmtId="184" fontId="15" fillId="2" borderId="0" xfId="0" applyNumberFormat="1" applyFont="1" applyFill="1" applyBorder="1" applyAlignment="1">
      <alignment vertical="center"/>
    </xf>
    <xf numFmtId="184" fontId="14" fillId="0" borderId="0" xfId="49" applyNumberFormat="1" applyFont="1" applyBorder="1" applyAlignment="1">
      <alignment horizontal="right"/>
    </xf>
    <xf numFmtId="183" fontId="14" fillId="0" borderId="0" xfId="40" applyNumberFormat="1" applyFont="1" applyBorder="1" applyAlignment="1">
      <alignment horizontal="right"/>
    </xf>
    <xf numFmtId="184" fontId="15" fillId="0" borderId="0" xfId="49" applyNumberFormat="1" applyFont="1" applyBorder="1" applyAlignment="1">
      <alignment vertical="center"/>
    </xf>
    <xf numFmtId="184" fontId="14" fillId="2" borderId="0" xfId="0" applyNumberFormat="1" applyFont="1" applyFill="1" applyBorder="1" applyAlignment="1">
      <alignment vertical="center"/>
    </xf>
    <xf numFmtId="183" fontId="14" fillId="0" borderId="3" xfId="40" applyNumberFormat="1" applyFont="1" applyBorder="1" applyAlignment="1">
      <alignment horizontal="right"/>
    </xf>
    <xf numFmtId="184" fontId="14" fillId="2" borderId="3" xfId="0" applyNumberFormat="1" applyFont="1" applyFill="1" applyBorder="1" applyAlignment="1">
      <alignment horizontal="right" vertical="center"/>
    </xf>
    <xf numFmtId="184" fontId="14" fillId="0" borderId="0" xfId="49" applyNumberFormat="1" applyFont="1" applyBorder="1" applyAlignment="1">
      <alignment vertical="center"/>
    </xf>
    <xf numFmtId="184" fontId="18" fillId="2" borderId="0" xfId="49" applyNumberFormat="1" applyFont="1" applyFill="1" applyBorder="1" applyAlignment="1">
      <alignment vertical="center"/>
    </xf>
    <xf numFmtId="184" fontId="17" fillId="2" borderId="0" xfId="49" applyNumberFormat="1" applyFont="1" applyFill="1" applyBorder="1" applyAlignment="1">
      <alignment vertical="center"/>
    </xf>
    <xf numFmtId="184" fontId="17" fillId="2" borderId="0" xfId="49" applyNumberFormat="1" applyFont="1" applyFill="1" applyBorder="1" applyAlignment="1">
      <alignment horizontal="left" vertical="center" indent="2"/>
    </xf>
    <xf numFmtId="184" fontId="18" fillId="2" borderId="0" xfId="49" applyNumberFormat="1" applyFont="1" applyFill="1" applyBorder="1" applyAlignment="1">
      <alignment horizontal="left" vertical="center" indent="2"/>
    </xf>
    <xf numFmtId="184" fontId="18" fillId="2" borderId="0" xfId="49" applyNumberFormat="1" applyFont="1" applyFill="1" applyBorder="1" applyAlignment="1">
      <alignment horizontal="right" vertical="center"/>
    </xf>
    <xf numFmtId="184" fontId="17" fillId="2" borderId="0" xfId="49" applyNumberFormat="1" applyFont="1" applyFill="1" applyBorder="1" applyAlignment="1">
      <alignment horizontal="right" vertical="center"/>
    </xf>
    <xf numFmtId="183" fontId="18" fillId="2" borderId="0" xfId="40" applyNumberFormat="1" applyFont="1" applyFill="1" applyBorder="1" applyAlignment="1">
      <alignment horizontal="right" vertical="center"/>
    </xf>
    <xf numFmtId="0" fontId="15" fillId="0" borderId="0" xfId="49" applyFont="1" applyFill="1" applyBorder="1" applyAlignment="1"/>
    <xf numFmtId="181" fontId="15" fillId="0" borderId="0" xfId="40" applyNumberFormat="1" applyFont="1" applyBorder="1" applyAlignment="1">
      <alignment horizontal="right"/>
    </xf>
    <xf numFmtId="2" fontId="14" fillId="0" borderId="0" xfId="49" applyNumberFormat="1" applyFont="1" applyAlignment="1">
      <alignment vertical="center"/>
    </xf>
    <xf numFmtId="2" fontId="14" fillId="0" borderId="0" xfId="49" applyNumberFormat="1" applyFont="1" applyAlignment="1">
      <alignment horizontal="right" vertical="center"/>
    </xf>
    <xf numFmtId="193" fontId="15" fillId="2" borderId="3" xfId="0" applyNumberFormat="1" applyFont="1" applyFill="1" applyBorder="1" applyAlignment="1">
      <alignment horizontal="right" vertical="center"/>
    </xf>
    <xf numFmtId="2" fontId="14" fillId="0" borderId="3" xfId="49" applyNumberFormat="1" applyFont="1" applyBorder="1" applyAlignment="1">
      <alignment horizontal="right" vertical="center"/>
    </xf>
    <xf numFmtId="0" fontId="53" fillId="6" borderId="7" xfId="49" applyFont="1" applyFill="1" applyBorder="1" applyAlignment="1"/>
    <xf numFmtId="184" fontId="14" fillId="0" borderId="7" xfId="49" applyNumberFormat="1" applyFont="1" applyBorder="1" applyAlignment="1">
      <alignment vertical="center"/>
    </xf>
    <xf numFmtId="183" fontId="14" fillId="0" borderId="7" xfId="40" applyNumberFormat="1" applyFont="1" applyBorder="1" applyAlignment="1">
      <alignment horizontal="right"/>
    </xf>
    <xf numFmtId="2" fontId="14" fillId="0" borderId="7" xfId="49" applyNumberFormat="1" applyFont="1" applyBorder="1" applyAlignment="1">
      <alignment vertical="center"/>
    </xf>
    <xf numFmtId="184" fontId="17" fillId="2" borderId="3" xfId="40" applyNumberFormat="1" applyFont="1" applyFill="1" applyBorder="1" applyAlignment="1">
      <alignment horizontal="right" vertical="center"/>
    </xf>
    <xf numFmtId="184" fontId="17" fillId="2" borderId="3" xfId="49" applyNumberFormat="1" applyFont="1" applyFill="1" applyBorder="1" applyAlignment="1">
      <alignment horizontal="left" vertical="center" indent="2"/>
    </xf>
    <xf numFmtId="0" fontId="15" fillId="3" borderId="30" xfId="47" applyFont="1" applyFill="1" applyBorder="1" applyAlignment="1">
      <alignment vertical="center"/>
    </xf>
    <xf numFmtId="0" fontId="15" fillId="3" borderId="30" xfId="47" applyFont="1" applyFill="1" applyBorder="1" applyAlignment="1">
      <alignment horizontal="right" vertical="center"/>
    </xf>
    <xf numFmtId="182" fontId="14" fillId="0" borderId="0" xfId="40" applyNumberFormat="1" applyFont="1" applyBorder="1" applyAlignment="1">
      <alignment horizontal="right"/>
    </xf>
    <xf numFmtId="178" fontId="14" fillId="0" borderId="0" xfId="49" applyNumberFormat="1" applyFont="1" applyBorder="1" applyAlignment="1">
      <alignment vertical="center"/>
    </xf>
    <xf numFmtId="185" fontId="14" fillId="0" borderId="0" xfId="49" applyNumberFormat="1" applyFont="1" applyBorder="1" applyAlignment="1">
      <alignment vertical="center"/>
    </xf>
    <xf numFmtId="185" fontId="17" fillId="2" borderId="0" xfId="40" applyNumberFormat="1" applyFont="1" applyFill="1" applyBorder="1" applyAlignment="1">
      <alignment horizontal="right" vertical="center"/>
    </xf>
    <xf numFmtId="2" fontId="50" fillId="0" borderId="7" xfId="49" applyNumberFormat="1" applyFont="1" applyBorder="1" applyAlignment="1">
      <alignment horizontal="right"/>
    </xf>
    <xf numFmtId="2" fontId="17" fillId="2" borderId="7" xfId="40" applyNumberFormat="1" applyFont="1" applyFill="1" applyBorder="1" applyAlignment="1">
      <alignment horizontal="right" vertical="center"/>
    </xf>
    <xf numFmtId="181" fontId="17" fillId="0" borderId="7" xfId="50" applyNumberFormat="1" applyFont="1" applyBorder="1" applyAlignment="1" applyProtection="1">
      <alignment horizontal="right" vertical="center"/>
    </xf>
    <xf numFmtId="181" fontId="14" fillId="2" borderId="7" xfId="40" applyNumberFormat="1" applyFont="1" applyFill="1" applyBorder="1" applyAlignment="1">
      <alignment horizontal="right"/>
    </xf>
    <xf numFmtId="178" fontId="14" fillId="0" borderId="0" xfId="49" applyNumberFormat="1" applyFont="1" applyBorder="1" applyAlignment="1">
      <alignment horizontal="center" vertical="center"/>
    </xf>
    <xf numFmtId="183" fontId="15" fillId="0" borderId="0" xfId="50" applyNumberFormat="1" applyFont="1" applyBorder="1" applyAlignment="1" applyProtection="1">
      <alignment horizontal="right" vertical="center"/>
    </xf>
    <xf numFmtId="183" fontId="15" fillId="0" borderId="0" xfId="40" applyNumberFormat="1" applyFont="1" applyBorder="1" applyAlignment="1">
      <alignment horizontal="right"/>
    </xf>
    <xf numFmtId="183" fontId="14" fillId="0" borderId="0" xfId="49" applyNumberFormat="1" applyFont="1" applyBorder="1" applyAlignment="1">
      <alignment horizontal="right"/>
    </xf>
    <xf numFmtId="183" fontId="14" fillId="0" borderId="0" xfId="49" applyNumberFormat="1" applyFont="1" applyBorder="1" applyAlignment="1">
      <alignment vertical="center"/>
    </xf>
    <xf numFmtId="184" fontId="14" fillId="0" borderId="0" xfId="49" applyNumberFormat="1" applyFont="1" applyBorder="1" applyAlignment="1">
      <alignment horizontal="right" vertical="center"/>
    </xf>
    <xf numFmtId="183" fontId="14" fillId="0" borderId="0" xfId="49" applyNumberFormat="1" applyFont="1" applyBorder="1" applyAlignment="1">
      <alignment horizontal="right" vertical="center"/>
    </xf>
    <xf numFmtId="0" fontId="56" fillId="29" borderId="0" xfId="49" applyFont="1" applyFill="1" applyBorder="1" applyAlignment="1">
      <alignment horizontal="left"/>
    </xf>
    <xf numFmtId="0" fontId="64" fillId="0" borderId="0" xfId="49" applyFont="1" applyFill="1" applyBorder="1" applyAlignment="1">
      <alignment horizontal="left" indent="1"/>
    </xf>
    <xf numFmtId="181" fontId="64" fillId="0" borderId="0" xfId="40" applyNumberFormat="1" applyFont="1" applyBorder="1" applyAlignment="1">
      <alignment horizontal="right"/>
    </xf>
    <xf numFmtId="0" fontId="64" fillId="0" borderId="3" xfId="49" applyFont="1" applyFill="1" applyBorder="1" applyAlignment="1">
      <alignment horizontal="left" indent="1"/>
    </xf>
    <xf numFmtId="184" fontId="15" fillId="2" borderId="0" xfId="40" applyNumberFormat="1" applyFont="1" applyFill="1" applyBorder="1" applyAlignment="1">
      <alignment vertical="center"/>
    </xf>
    <xf numFmtId="184" fontId="14" fillId="0" borderId="0" xfId="49" applyNumberFormat="1" applyFont="1" applyBorder="1" applyAlignment="1"/>
    <xf numFmtId="2" fontId="56" fillId="27" borderId="0" xfId="40" applyNumberFormat="1" applyFont="1" applyFill="1" applyBorder="1" applyAlignment="1">
      <alignment horizontal="center" vertical="center"/>
    </xf>
    <xf numFmtId="183" fontId="14" fillId="0" borderId="3" xfId="49" applyNumberFormat="1" applyFont="1" applyBorder="1" applyAlignment="1">
      <alignment horizontal="right"/>
    </xf>
    <xf numFmtId="184" fontId="14" fillId="0" borderId="3" xfId="49" applyNumberFormat="1" applyFont="1" applyBorder="1" applyAlignment="1">
      <alignment horizontal="right"/>
    </xf>
    <xf numFmtId="172" fontId="15" fillId="2" borderId="0" xfId="40" applyNumberFormat="1" applyFont="1" applyFill="1" applyBorder="1" applyAlignment="1">
      <alignment horizontal="right"/>
    </xf>
    <xf numFmtId="184" fontId="51" fillId="2" borderId="0" xfId="49" applyNumberFormat="1" applyFont="1" applyFill="1" applyBorder="1" applyAlignment="1">
      <alignment horizontal="center"/>
    </xf>
    <xf numFmtId="184" fontId="50" fillId="2" borderId="0" xfId="49" applyNumberFormat="1" applyFont="1" applyFill="1" applyBorder="1" applyAlignment="1">
      <alignment horizontal="center"/>
    </xf>
    <xf numFmtId="2" fontId="66" fillId="27" borderId="0" xfId="49" applyNumberFormat="1" applyFont="1" applyFill="1" applyBorder="1" applyAlignment="1">
      <alignment horizontal="center"/>
    </xf>
    <xf numFmtId="181" fontId="66" fillId="27" borderId="0" xfId="49" applyNumberFormat="1" applyFont="1" applyFill="1" applyBorder="1" applyAlignment="1">
      <alignment horizontal="center"/>
    </xf>
    <xf numFmtId="181" fontId="56" fillId="27" borderId="0" xfId="40" applyNumberFormat="1" applyFont="1" applyFill="1" applyBorder="1" applyAlignment="1">
      <alignment horizontal="center"/>
    </xf>
    <xf numFmtId="2" fontId="67" fillId="27" borderId="0" xfId="49" applyNumberFormat="1" applyFont="1" applyFill="1" applyAlignment="1">
      <alignment horizontal="center" vertical="center"/>
    </xf>
    <xf numFmtId="2" fontId="67" fillId="27" borderId="3" xfId="49" applyNumberFormat="1" applyFont="1" applyFill="1" applyBorder="1" applyAlignment="1">
      <alignment horizontal="center" vertical="center"/>
    </xf>
    <xf numFmtId="172" fontId="14" fillId="2" borderId="0" xfId="40" applyNumberFormat="1" applyFont="1" applyFill="1" applyBorder="1" applyAlignment="1">
      <alignment horizontal="center"/>
    </xf>
    <xf numFmtId="172" fontId="15" fillId="2" borderId="0" xfId="40" applyNumberFormat="1" applyFont="1" applyFill="1" applyBorder="1" applyAlignment="1">
      <alignment horizontal="center"/>
    </xf>
    <xf numFmtId="2" fontId="68" fillId="27" borderId="0" xfId="40" applyNumberFormat="1" applyFont="1" applyFill="1" applyBorder="1" applyAlignment="1">
      <alignment horizontal="right" vertical="center"/>
    </xf>
    <xf numFmtId="2" fontId="67" fillId="27" borderId="0" xfId="49" applyNumberFormat="1" applyFont="1" applyFill="1" applyAlignment="1">
      <alignment vertical="center"/>
    </xf>
    <xf numFmtId="2" fontId="67" fillId="27" borderId="0" xfId="49" applyNumberFormat="1" applyFont="1" applyFill="1" applyAlignment="1">
      <alignment horizontal="right" vertical="center"/>
    </xf>
    <xf numFmtId="2" fontId="66" fillId="27" borderId="0" xfId="49" applyNumberFormat="1" applyFont="1" applyFill="1" applyBorder="1" applyAlignment="1">
      <alignment horizontal="right"/>
    </xf>
    <xf numFmtId="2" fontId="66" fillId="27" borderId="3" xfId="49" applyNumberFormat="1" applyFont="1" applyFill="1" applyBorder="1" applyAlignment="1">
      <alignment horizontal="right"/>
    </xf>
    <xf numFmtId="2" fontId="67" fillId="27" borderId="3" xfId="49" applyNumberFormat="1" applyFont="1" applyFill="1" applyBorder="1" applyAlignment="1">
      <alignment vertical="center"/>
    </xf>
    <xf numFmtId="2" fontId="14" fillId="2" borderId="7" xfId="49" applyNumberFormat="1" applyFont="1" applyFill="1" applyBorder="1" applyAlignment="1">
      <alignment vertical="center"/>
    </xf>
    <xf numFmtId="184" fontId="14" fillId="27" borderId="0" xfId="67" applyNumberFormat="1" applyFont="1" applyFill="1" applyBorder="1" applyAlignment="1">
      <alignment horizontal="right"/>
    </xf>
    <xf numFmtId="182" fontId="14" fillId="27" borderId="0" xfId="40" applyNumberFormat="1" applyFont="1" applyFill="1" applyBorder="1" applyAlignment="1">
      <alignment horizontal="right"/>
    </xf>
    <xf numFmtId="184" fontId="50" fillId="27" borderId="0" xfId="67" applyNumberFormat="1" applyFont="1" applyFill="1" applyBorder="1" applyAlignment="1">
      <alignment horizontal="right"/>
    </xf>
    <xf numFmtId="174" fontId="14" fillId="2" borderId="0" xfId="47" applyNumberFormat="1" applyFont="1" applyFill="1" applyBorder="1" applyAlignment="1">
      <alignment horizontal="right" vertical="center"/>
    </xf>
    <xf numFmtId="0" fontId="15" fillId="2" borderId="11" xfId="47" applyFont="1" applyFill="1" applyBorder="1" applyAlignment="1">
      <alignment vertical="center" wrapText="1"/>
    </xf>
    <xf numFmtId="0" fontId="14" fillId="2" borderId="11" xfId="47" applyFont="1" applyFill="1" applyBorder="1" applyAlignment="1">
      <alignment horizontal="left" vertical="center" wrapText="1"/>
    </xf>
    <xf numFmtId="3" fontId="15" fillId="3" borderId="9" xfId="47" applyNumberFormat="1" applyFont="1" applyFill="1" applyBorder="1" applyAlignment="1">
      <alignment horizontal="center" vertical="center" wrapText="1"/>
    </xf>
    <xf numFmtId="0" fontId="15" fillId="2" borderId="7" xfId="47" applyFont="1" applyFill="1" applyBorder="1" applyAlignment="1">
      <alignment horizontal="center" vertical="center" wrapText="1"/>
    </xf>
    <xf numFmtId="173" fontId="14" fillId="2" borderId="0" xfId="47" applyNumberFormat="1" applyFont="1" applyFill="1" applyBorder="1" applyAlignment="1">
      <alignment horizontal="right" vertical="center" indent="1"/>
    </xf>
    <xf numFmtId="3" fontId="15" fillId="3" borderId="14" xfId="47" applyNumberFormat="1" applyFont="1" applyFill="1" applyBorder="1" applyAlignment="1">
      <alignment horizontal="center" vertical="center" wrapText="1"/>
    </xf>
    <xf numFmtId="172" fontId="17" fillId="2" borderId="7" xfId="47" applyNumberFormat="1" applyFont="1" applyFill="1" applyBorder="1" applyAlignment="1">
      <alignment vertical="center"/>
    </xf>
    <xf numFmtId="172" fontId="17" fillId="2" borderId="0" xfId="47" applyNumberFormat="1" applyFont="1" applyFill="1" applyBorder="1" applyAlignment="1">
      <alignment vertical="center"/>
    </xf>
    <xf numFmtId="172" fontId="17" fillId="2" borderId="3" xfId="47" applyNumberFormat="1" applyFont="1" applyFill="1" applyBorder="1" applyAlignment="1">
      <alignment vertical="center"/>
    </xf>
    <xf numFmtId="172" fontId="17" fillId="2" borderId="0" xfId="47" applyNumberFormat="1" applyFont="1" applyFill="1" applyBorder="1" applyAlignment="1">
      <alignment horizontal="right" vertical="center"/>
    </xf>
    <xf numFmtId="172" fontId="14" fillId="2" borderId="0" xfId="47" applyNumberFormat="1" applyFont="1" applyFill="1" applyAlignment="1">
      <alignment vertical="center"/>
    </xf>
    <xf numFmtId="0" fontId="17" fillId="2" borderId="11" xfId="47" applyFont="1" applyFill="1" applyBorder="1" applyAlignment="1">
      <alignment vertical="center"/>
    </xf>
    <xf numFmtId="0" fontId="17" fillId="2" borderId="11" xfId="47" applyFont="1" applyFill="1" applyBorder="1" applyAlignment="1">
      <alignment horizontal="left" vertical="center"/>
    </xf>
    <xf numFmtId="175" fontId="17" fillId="2" borderId="11" xfId="47" applyNumberFormat="1" applyFont="1" applyFill="1" applyBorder="1" applyAlignment="1">
      <alignment vertical="center"/>
    </xf>
    <xf numFmtId="172" fontId="17" fillId="2" borderId="11" xfId="47" applyNumberFormat="1" applyFont="1" applyFill="1" applyBorder="1" applyAlignment="1">
      <alignment vertical="center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0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167" fontId="20" fillId="2" borderId="0" xfId="47" applyNumberFormat="1" applyFont="1" applyFill="1" applyAlignment="1" applyProtection="1">
      <alignment horizontal="left"/>
    </xf>
    <xf numFmtId="167" fontId="20" fillId="2" borderId="0" xfId="47" applyNumberFormat="1" applyFont="1" applyFill="1" applyAlignment="1" applyProtection="1">
      <alignment horizontal="left" vertical="center"/>
    </xf>
    <xf numFmtId="0" fontId="24" fillId="2" borderId="0" xfId="47" applyFont="1" applyFill="1" applyAlignment="1">
      <alignment horizontal="left" vertical="top"/>
    </xf>
    <xf numFmtId="168" fontId="16" fillId="0" borderId="0" xfId="52" applyFont="1" applyAlignment="1">
      <alignment horizontal="left" vertical="center"/>
    </xf>
    <xf numFmtId="0" fontId="15" fillId="3" borderId="9" xfId="47" applyFont="1" applyFill="1" applyBorder="1" applyAlignment="1">
      <alignment horizontal="center" vertical="center"/>
    </xf>
    <xf numFmtId="0" fontId="15" fillId="3" borderId="13" xfId="47" applyFont="1" applyFill="1" applyBorder="1" applyAlignment="1">
      <alignment horizontal="center" vertical="center"/>
    </xf>
    <xf numFmtId="0" fontId="15" fillId="3" borderId="10" xfId="47" applyFont="1" applyFill="1" applyBorder="1" applyAlignment="1">
      <alignment horizontal="center" vertical="center"/>
    </xf>
    <xf numFmtId="0" fontId="15" fillId="3" borderId="11" xfId="47" applyFont="1" applyFill="1" applyBorder="1" applyAlignment="1">
      <alignment horizontal="center" vertical="center"/>
    </xf>
    <xf numFmtId="0" fontId="15" fillId="3" borderId="12" xfId="47" applyFont="1" applyFill="1" applyBorder="1" applyAlignment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0" fontId="15" fillId="3" borderId="14" xfId="47" applyFont="1" applyFill="1" applyBorder="1" applyAlignment="1">
      <alignment horizontal="center" vertical="center"/>
    </xf>
    <xf numFmtId="0" fontId="15" fillId="3" borderId="27" xfId="47" applyFont="1" applyFill="1" applyBorder="1" applyAlignment="1">
      <alignment horizontal="center" vertical="center"/>
    </xf>
    <xf numFmtId="0" fontId="15" fillId="3" borderId="28" xfId="47" applyFont="1" applyFill="1" applyBorder="1" applyAlignment="1">
      <alignment horizontal="center" vertical="center"/>
    </xf>
    <xf numFmtId="0" fontId="15" fillId="3" borderId="29" xfId="47" applyFont="1" applyFill="1" applyBorder="1" applyAlignment="1">
      <alignment horizontal="center" vertical="center"/>
    </xf>
    <xf numFmtId="0" fontId="15" fillId="3" borderId="15" xfId="47" applyFont="1" applyFill="1" applyBorder="1" applyAlignment="1">
      <alignment horizontal="center" vertical="center"/>
    </xf>
    <xf numFmtId="0" fontId="15" fillId="3" borderId="7" xfId="47" applyFont="1" applyFill="1" applyBorder="1" applyAlignment="1">
      <alignment horizontal="center" vertical="center"/>
    </xf>
    <xf numFmtId="0" fontId="15" fillId="3" borderId="16" xfId="47" applyFont="1" applyFill="1" applyBorder="1" applyAlignment="1">
      <alignment horizontal="center" vertical="center"/>
    </xf>
    <xf numFmtId="168" fontId="53" fillId="0" borderId="0" xfId="52" applyFont="1" applyBorder="1" applyAlignment="1">
      <alignment vertical="center"/>
    </xf>
    <xf numFmtId="0" fontId="15" fillId="3" borderId="9" xfId="47" applyFont="1" applyFill="1" applyBorder="1" applyAlignment="1">
      <alignment horizontal="center" vertical="center" wrapText="1"/>
    </xf>
    <xf numFmtId="0" fontId="15" fillId="3" borderId="14" xfId="47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20" fillId="0" borderId="0" xfId="0" applyFont="1" applyFill="1" applyAlignment="1">
      <alignment horizontal="left" vertical="center"/>
    </xf>
    <xf numFmtId="0" fontId="15" fillId="3" borderId="9" xfId="0" applyFon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0" fontId="61" fillId="27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180" fontId="15" fillId="3" borderId="9" xfId="0" applyNumberFormat="1" applyFont="1" applyFill="1" applyBorder="1" applyAlignment="1">
      <alignment horizontal="center" vertical="center"/>
    </xf>
    <xf numFmtId="180" fontId="15" fillId="3" borderId="13" xfId="0" applyNumberFormat="1" applyFont="1" applyFill="1" applyBorder="1" applyAlignment="1">
      <alignment horizontal="center" vertical="center"/>
    </xf>
    <xf numFmtId="180" fontId="15" fillId="3" borderId="10" xfId="0" applyNumberFormat="1" applyFont="1" applyFill="1" applyBorder="1" applyAlignment="1">
      <alignment horizontal="center" vertical="center"/>
    </xf>
    <xf numFmtId="180" fontId="15" fillId="3" borderId="11" xfId="0" applyNumberFormat="1" applyFont="1" applyFill="1" applyBorder="1" applyAlignment="1">
      <alignment horizontal="center" vertical="center"/>
    </xf>
    <xf numFmtId="180" fontId="15" fillId="3" borderId="12" xfId="0" applyNumberFormat="1" applyFont="1" applyFill="1" applyBorder="1" applyAlignment="1">
      <alignment horizontal="center" vertical="center"/>
    </xf>
    <xf numFmtId="0" fontId="15" fillId="0" borderId="7" xfId="47" applyFont="1" applyFill="1" applyBorder="1" applyAlignment="1">
      <alignment horizontal="center" vertical="center" wrapText="1"/>
    </xf>
    <xf numFmtId="0" fontId="15" fillId="0" borderId="0" xfId="47" applyFont="1" applyFill="1" applyBorder="1" applyAlignment="1">
      <alignment horizontal="center" vertical="center" wrapText="1"/>
    </xf>
    <xf numFmtId="0" fontId="15" fillId="0" borderId="3" xfId="47" applyFont="1" applyFill="1" applyBorder="1" applyAlignment="1">
      <alignment horizontal="center" vertical="center" wrapText="1"/>
    </xf>
    <xf numFmtId="0" fontId="15" fillId="0" borderId="7" xfId="47" applyFont="1" applyFill="1" applyBorder="1" applyAlignment="1">
      <alignment horizontal="center" vertical="center"/>
    </xf>
    <xf numFmtId="0" fontId="15" fillId="0" borderId="3" xfId="47" applyFont="1" applyFill="1" applyBorder="1" applyAlignment="1">
      <alignment horizontal="center" vertical="center"/>
    </xf>
    <xf numFmtId="0" fontId="15" fillId="0" borderId="7" xfId="47" applyFont="1" applyBorder="1" applyAlignment="1">
      <alignment horizontal="center" vertical="center"/>
    </xf>
    <xf numFmtId="0" fontId="15" fillId="0" borderId="0" xfId="47" applyFont="1" applyBorder="1" applyAlignment="1">
      <alignment horizontal="center" vertical="center"/>
    </xf>
    <xf numFmtId="0" fontId="15" fillId="0" borderId="3" xfId="47" applyFont="1" applyBorder="1" applyAlignment="1">
      <alignment horizontal="center" vertical="center"/>
    </xf>
    <xf numFmtId="0" fontId="15" fillId="2" borderId="7" xfId="47" applyFont="1" applyFill="1" applyBorder="1" applyAlignment="1">
      <alignment horizontal="center" vertical="center" wrapText="1"/>
    </xf>
    <xf numFmtId="0" fontId="15" fillId="2" borderId="0" xfId="47" applyFont="1" applyFill="1" applyBorder="1" applyAlignment="1">
      <alignment horizontal="center" vertical="center" wrapText="1"/>
    </xf>
    <xf numFmtId="0" fontId="15" fillId="2" borderId="3" xfId="47" applyFont="1" applyFill="1" applyBorder="1" applyAlignment="1">
      <alignment horizontal="center" vertical="center" wrapText="1"/>
    </xf>
    <xf numFmtId="0" fontId="18" fillId="0" borderId="0" xfId="51" applyFont="1" applyFill="1" applyBorder="1" applyAlignment="1" applyProtection="1">
      <alignment horizontal="left" vertical="center"/>
    </xf>
    <xf numFmtId="0" fontId="15" fillId="0" borderId="0" xfId="47" applyFont="1" applyFill="1" applyBorder="1" applyAlignment="1">
      <alignment horizontal="center" vertical="center"/>
    </xf>
    <xf numFmtId="0" fontId="15" fillId="0" borderId="7" xfId="47" applyFont="1" applyFill="1" applyBorder="1" applyAlignment="1">
      <alignment horizontal="left" vertical="center" wrapText="1"/>
    </xf>
    <xf numFmtId="0" fontId="15" fillId="0" borderId="0" xfId="47" applyFont="1" applyFill="1" applyBorder="1" applyAlignment="1">
      <alignment horizontal="left" vertical="center" wrapText="1"/>
    </xf>
    <xf numFmtId="0" fontId="15" fillId="0" borderId="3" xfId="47" applyFont="1" applyFill="1" applyBorder="1" applyAlignment="1">
      <alignment horizontal="left" vertical="center" wrapText="1"/>
    </xf>
    <xf numFmtId="0" fontId="20" fillId="0" borderId="0" xfId="47" applyFont="1" applyAlignment="1">
      <alignment horizontal="left" vertical="center" wrapText="1"/>
    </xf>
    <xf numFmtId="0" fontId="20" fillId="0" borderId="0" xfId="47" applyFont="1" applyFill="1" applyAlignment="1">
      <alignment horizontal="left" wrapText="1"/>
    </xf>
    <xf numFmtId="0" fontId="20" fillId="0" borderId="3" xfId="47" applyFont="1" applyFill="1" applyBorder="1" applyAlignment="1">
      <alignment horizontal="left" vertical="center" wrapText="1"/>
    </xf>
    <xf numFmtId="0" fontId="15" fillId="2" borderId="0" xfId="47" applyFont="1" applyFill="1" applyBorder="1" applyAlignment="1">
      <alignment horizontal="left" vertical="center" wrapText="1"/>
    </xf>
    <xf numFmtId="0" fontId="15" fillId="2" borderId="3" xfId="47" applyFont="1" applyFill="1" applyBorder="1" applyAlignment="1">
      <alignment horizontal="left" vertical="center" wrapText="1"/>
    </xf>
    <xf numFmtId="0" fontId="15" fillId="0" borderId="7" xfId="47" applyFont="1" applyFill="1" applyBorder="1" applyAlignment="1">
      <alignment horizontal="left" vertical="center"/>
    </xf>
    <xf numFmtId="0" fontId="15" fillId="0" borderId="0" xfId="47" applyFont="1" applyFill="1" applyBorder="1" applyAlignment="1">
      <alignment horizontal="left" vertical="center"/>
    </xf>
    <xf numFmtId="0" fontId="15" fillId="0" borderId="3" xfId="47" applyFont="1" applyFill="1" applyBorder="1" applyAlignment="1">
      <alignment horizontal="left" vertical="center"/>
    </xf>
    <xf numFmtId="0" fontId="15" fillId="0" borderId="7" xfId="47" applyFont="1" applyFill="1" applyBorder="1" applyAlignment="1">
      <alignment vertical="center" wrapText="1"/>
    </xf>
    <xf numFmtId="0" fontId="15" fillId="0" borderId="0" xfId="47" applyFont="1" applyFill="1" applyBorder="1" applyAlignment="1">
      <alignment vertical="center" wrapText="1"/>
    </xf>
    <xf numFmtId="0" fontId="15" fillId="0" borderId="3" xfId="47" applyFont="1" applyFill="1" applyBorder="1" applyAlignment="1">
      <alignment vertical="center" wrapText="1"/>
    </xf>
    <xf numFmtId="0" fontId="15" fillId="2" borderId="7" xfId="47" applyFont="1" applyFill="1" applyBorder="1" applyAlignment="1">
      <alignment horizontal="left" vertical="center" wrapText="1"/>
    </xf>
    <xf numFmtId="0" fontId="15" fillId="2" borderId="7" xfId="47" applyFont="1" applyFill="1" applyBorder="1" applyAlignment="1">
      <alignment vertical="center" wrapText="1"/>
    </xf>
    <xf numFmtId="0" fontId="15" fillId="2" borderId="0" xfId="47" applyFont="1" applyFill="1" applyBorder="1" applyAlignment="1">
      <alignment vertical="center" wrapText="1"/>
    </xf>
    <xf numFmtId="0" fontId="15" fillId="2" borderId="3" xfId="47" applyFont="1" applyFill="1" applyBorder="1" applyAlignment="1">
      <alignment vertical="center" wrapText="1"/>
    </xf>
    <xf numFmtId="0" fontId="14" fillId="2" borderId="0" xfId="47" applyFont="1" applyFill="1" applyBorder="1" applyAlignment="1">
      <alignment horizontal="center" vertical="center" wrapText="1"/>
    </xf>
    <xf numFmtId="0" fontId="14" fillId="2" borderId="3" xfId="47" applyFont="1" applyFill="1" applyBorder="1" applyAlignment="1">
      <alignment horizontal="center" vertical="center" wrapText="1"/>
    </xf>
    <xf numFmtId="0" fontId="14" fillId="2" borderId="7" xfId="47" applyFont="1" applyFill="1" applyBorder="1" applyAlignment="1">
      <alignment horizontal="left" vertical="center" wrapText="1"/>
    </xf>
    <xf numFmtId="0" fontId="14" fillId="2" borderId="0" xfId="47" applyFont="1" applyFill="1" applyBorder="1" applyAlignment="1">
      <alignment horizontal="left" vertical="center" wrapText="1"/>
    </xf>
    <xf numFmtId="0" fontId="14" fillId="2" borderId="3" xfId="47" applyFont="1" applyFill="1" applyBorder="1" applyAlignment="1">
      <alignment horizontal="left" vertical="center" wrapText="1"/>
    </xf>
    <xf numFmtId="169" fontId="20" fillId="0" borderId="0" xfId="47" applyNumberFormat="1" applyFont="1" applyFill="1" applyAlignment="1" applyProtection="1">
      <alignment horizontal="left" vertical="center" wrapText="1"/>
    </xf>
    <xf numFmtId="182" fontId="15" fillId="2" borderId="3" xfId="40" applyNumberFormat="1" applyFont="1" applyFill="1" applyBorder="1" applyAlignment="1">
      <alignment horizontal="right"/>
    </xf>
    <xf numFmtId="182" fontId="14" fillId="0" borderId="3" xfId="40" applyNumberFormat="1" applyFont="1" applyBorder="1" applyAlignment="1">
      <alignment horizontal="right"/>
    </xf>
  </cellXfs>
  <cellStyles count="68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Bueno" xfId="20"/>
    <cellStyle name="Cálculo" xfId="21"/>
    <cellStyle name="Celda de comprobación" xfId="22"/>
    <cellStyle name="Celda vinculada" xfId="23"/>
    <cellStyle name="CUADRO - Style1" xfId="24"/>
    <cellStyle name="CUERPO - Style2" xfId="25"/>
    <cellStyle name="Encabezado 1" xfId="26"/>
    <cellStyle name="Encabezado 4" xfId="27"/>
    <cellStyle name="Énfasis1" xfId="28"/>
    <cellStyle name="Énfasis2" xfId="29"/>
    <cellStyle name="Énfasis3" xfId="30"/>
    <cellStyle name="Énfasis4" xfId="31"/>
    <cellStyle name="Énfasis5" xfId="32"/>
    <cellStyle name="Énfasis6" xfId="33"/>
    <cellStyle name="Entrada" xfId="34"/>
    <cellStyle name="Euro" xfId="35"/>
    <cellStyle name="Hipervínculo" xfId="36" builtinId="8"/>
    <cellStyle name="Incorrecto" xfId="37"/>
    <cellStyle name="Millares 2" xfId="38"/>
    <cellStyle name="Millares 2 2" xfId="39"/>
    <cellStyle name="Millares 3" xfId="40"/>
    <cellStyle name="Moneda 2" xfId="41"/>
    <cellStyle name="Moneda 2 2" xfId="42"/>
    <cellStyle name="Moneda 3" xfId="43"/>
    <cellStyle name="Neutral" xfId="44"/>
    <cellStyle name="Normal" xfId="0" builtinId="0"/>
    <cellStyle name="Normal 2" xfId="45"/>
    <cellStyle name="Normal 3" xfId="46"/>
    <cellStyle name="Normal 3 2" xfId="47"/>
    <cellStyle name="Normal 4" xfId="48"/>
    <cellStyle name="Normal 5" xfId="49"/>
    <cellStyle name="Normal 5 2" xfId="67"/>
    <cellStyle name="Normal_C-30" xfId="50"/>
    <cellStyle name="Normal_C-76-79 Año 20112" xfId="51"/>
    <cellStyle name="Normal_cuadro 7" xfId="52"/>
    <cellStyle name="Normal_cuadro 87" xfId="53"/>
    <cellStyle name="Notas" xfId="54"/>
    <cellStyle name="NOTAS - Style3" xfId="55"/>
    <cellStyle name="RECUAD - Style4" xfId="56"/>
    <cellStyle name="RECUAD - Style5" xfId="57"/>
    <cellStyle name="Salida" xfId="58"/>
    <cellStyle name="Texto de advertencia" xfId="59"/>
    <cellStyle name="Texto explicativo" xfId="60"/>
    <cellStyle name="Título" xfId="61"/>
    <cellStyle name="TITULO - Style5" xfId="62"/>
    <cellStyle name="TITULO - Style6" xfId="63"/>
    <cellStyle name="Título 2" xfId="64"/>
    <cellStyle name="Título 3" xfId="65"/>
    <cellStyle name="Total" xfId="66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BDBC7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D5D571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@/Archivosvm02/estadistica%20de%20insumos/Users/asihuas/Downloads/IND_ECONOM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-3"/>
      <sheetName val="C-4-5-6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/../../../../../../../estadistica%20de%20insumos/BEMSA/2019/Users/asihuas/Users/asihuas/Archivosvm02/estadistica%20de%20insumos/jarojas/AppData/Local/Temp/Users/asihuas/Users/asihuas/Downloads/INSUMOS%20Y%20SERVICIOS%20AGROPECUARIOS%20-%20FEBRERO%202019.xlsx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pageSetUpPr fitToPage="1"/>
  </sheetPr>
  <dimension ref="A1:H51"/>
  <sheetViews>
    <sheetView showGridLines="0" topLeftCell="A27" workbookViewId="0">
      <selection activeCell="A48" sqref="A48"/>
    </sheetView>
  </sheetViews>
  <sheetFormatPr baseColWidth="10" defaultColWidth="6.28515625" defaultRowHeight="12.75"/>
  <cols>
    <col min="1" max="1" width="5" customWidth="1"/>
    <col min="6" max="6" width="40.7109375" customWidth="1"/>
    <col min="7" max="7" width="5" customWidth="1"/>
  </cols>
  <sheetData>
    <row r="1" spans="1:8">
      <c r="A1" s="69"/>
      <c r="B1" s="69"/>
      <c r="C1" s="69"/>
      <c r="D1" s="69"/>
      <c r="E1" s="69"/>
      <c r="F1" s="69"/>
    </row>
    <row r="2" spans="1:8" ht="13.5">
      <c r="A2" s="72" t="s">
        <v>72</v>
      </c>
      <c r="B2" s="28"/>
      <c r="C2" s="28"/>
      <c r="D2" s="28"/>
      <c r="E2" s="28"/>
      <c r="F2" s="28"/>
    </row>
    <row r="3" spans="1:8" ht="13.5">
      <c r="A3" s="68"/>
      <c r="B3" s="28"/>
      <c r="C3" s="28"/>
      <c r="D3" s="28"/>
      <c r="E3" s="28"/>
      <c r="F3" s="28"/>
    </row>
    <row r="4" spans="1:8" ht="13.5">
      <c r="A4" s="68"/>
      <c r="B4" s="28"/>
      <c r="C4" s="28"/>
      <c r="D4" s="28"/>
      <c r="E4" s="28"/>
      <c r="F4" s="28"/>
    </row>
    <row r="5" spans="1:8" ht="13.5">
      <c r="A5" s="68"/>
      <c r="B5" s="28"/>
      <c r="C5" s="28"/>
      <c r="D5" s="28"/>
      <c r="E5" s="28"/>
      <c r="F5" s="28"/>
    </row>
    <row r="6" spans="1:8" ht="13.5">
      <c r="A6" s="28"/>
      <c r="B6" s="28"/>
      <c r="C6" s="28"/>
      <c r="D6" s="28"/>
      <c r="E6" s="28"/>
      <c r="F6" s="28"/>
    </row>
    <row r="7" spans="1:8" ht="13.5">
      <c r="A7" s="28"/>
      <c r="B7" s="27"/>
      <c r="C7" s="28"/>
      <c r="D7" s="28"/>
      <c r="E7" s="28"/>
      <c r="F7" s="28"/>
      <c r="G7" s="26"/>
      <c r="H7" s="26"/>
    </row>
    <row r="8" spans="1:8" ht="13.5">
      <c r="A8" s="70" t="s">
        <v>118</v>
      </c>
      <c r="B8" s="625" t="s">
        <v>139</v>
      </c>
      <c r="C8" s="626"/>
      <c r="D8" s="626"/>
      <c r="E8" s="626"/>
      <c r="F8" s="627"/>
      <c r="G8" s="71"/>
      <c r="H8" s="26"/>
    </row>
    <row r="9" spans="1:8" ht="15" customHeight="1">
      <c r="A9" s="190" t="s">
        <v>507</v>
      </c>
      <c r="B9" s="420" t="s">
        <v>316</v>
      </c>
      <c r="C9" s="421"/>
      <c r="D9" s="191"/>
      <c r="E9" s="191"/>
      <c r="F9" s="190"/>
      <c r="G9" s="422"/>
    </row>
    <row r="10" spans="1:8" ht="15" customHeight="1">
      <c r="A10" s="190"/>
      <c r="B10" s="420" t="s">
        <v>490</v>
      </c>
      <c r="C10" s="421"/>
      <c r="D10" s="191"/>
      <c r="E10" s="191"/>
      <c r="F10" s="190"/>
      <c r="G10" s="422"/>
    </row>
    <row r="11" spans="1:8" ht="15" customHeight="1">
      <c r="A11" s="190" t="s">
        <v>508</v>
      </c>
      <c r="B11" s="420" t="s">
        <v>491</v>
      </c>
      <c r="C11" s="421"/>
      <c r="D11" s="191"/>
      <c r="E11" s="191"/>
      <c r="F11" s="190"/>
      <c r="G11" s="422"/>
    </row>
    <row r="12" spans="1:8" ht="15" customHeight="1">
      <c r="A12" s="190" t="s">
        <v>509</v>
      </c>
      <c r="B12" s="423" t="s">
        <v>222</v>
      </c>
      <c r="C12" s="421"/>
      <c r="D12" s="191"/>
      <c r="E12" s="191"/>
      <c r="F12" s="190"/>
      <c r="G12" s="422"/>
    </row>
    <row r="13" spans="1:8" ht="15" customHeight="1">
      <c r="A13" s="190"/>
      <c r="B13" s="420" t="s">
        <v>492</v>
      </c>
      <c r="C13" s="421"/>
      <c r="D13" s="191"/>
      <c r="E13" s="191"/>
      <c r="F13" s="190"/>
      <c r="G13" s="422"/>
    </row>
    <row r="14" spans="1:8" ht="15" customHeight="1">
      <c r="A14" s="190" t="s">
        <v>51</v>
      </c>
      <c r="B14" s="423" t="s">
        <v>294</v>
      </c>
      <c r="C14" s="421"/>
      <c r="D14" s="191"/>
      <c r="E14" s="191"/>
      <c r="F14" s="190"/>
      <c r="G14" s="422"/>
    </row>
    <row r="15" spans="1:8" ht="15" customHeight="1">
      <c r="A15" s="190"/>
      <c r="B15" s="420" t="s">
        <v>493</v>
      </c>
      <c r="C15" s="421"/>
      <c r="D15" s="191"/>
      <c r="E15" s="191"/>
      <c r="F15" s="190"/>
      <c r="G15" s="422"/>
    </row>
    <row r="16" spans="1:8" ht="15" customHeight="1">
      <c r="A16" s="190" t="s">
        <v>52</v>
      </c>
      <c r="B16" s="423" t="s">
        <v>317</v>
      </c>
      <c r="C16" s="421"/>
      <c r="D16" s="191"/>
      <c r="E16" s="191"/>
      <c r="F16" s="190"/>
      <c r="G16" s="422"/>
    </row>
    <row r="17" spans="1:7" ht="15" customHeight="1">
      <c r="A17" s="190"/>
      <c r="B17" s="420" t="s">
        <v>494</v>
      </c>
      <c r="C17" s="421"/>
      <c r="D17" s="191"/>
      <c r="E17" s="191"/>
      <c r="F17" s="190"/>
      <c r="G17" s="422"/>
    </row>
    <row r="18" spans="1:7" ht="15" customHeight="1">
      <c r="A18" s="190" t="s">
        <v>461</v>
      </c>
      <c r="B18" s="423" t="s">
        <v>223</v>
      </c>
      <c r="C18" s="421"/>
      <c r="D18" s="191"/>
      <c r="E18" s="191"/>
      <c r="F18" s="190"/>
      <c r="G18" s="422"/>
    </row>
    <row r="19" spans="1:7" ht="15" customHeight="1">
      <c r="A19" s="190"/>
      <c r="B19" s="420" t="s">
        <v>492</v>
      </c>
      <c r="C19" s="421"/>
      <c r="D19" s="191"/>
      <c r="E19" s="191"/>
      <c r="F19" s="190"/>
      <c r="G19" s="422"/>
    </row>
    <row r="20" spans="1:7" ht="15" customHeight="1">
      <c r="A20" s="190" t="s">
        <v>462</v>
      </c>
      <c r="B20" s="424" t="s">
        <v>318</v>
      </c>
      <c r="C20" s="425"/>
      <c r="D20" s="191"/>
      <c r="E20" s="191"/>
      <c r="F20" s="190"/>
      <c r="G20" s="422"/>
    </row>
    <row r="21" spans="1:7" ht="15" customHeight="1">
      <c r="A21" s="190"/>
      <c r="B21" s="426" t="s">
        <v>495</v>
      </c>
      <c r="C21" s="425"/>
      <c r="D21" s="191"/>
      <c r="E21" s="191"/>
      <c r="F21" s="190"/>
      <c r="G21" s="422"/>
    </row>
    <row r="22" spans="1:7" ht="15" customHeight="1">
      <c r="A22" s="190" t="s">
        <v>463</v>
      </c>
      <c r="B22" s="424" t="s">
        <v>236</v>
      </c>
      <c r="C22" s="425"/>
      <c r="D22" s="191"/>
      <c r="E22" s="191"/>
      <c r="F22" s="190"/>
      <c r="G22" s="422"/>
    </row>
    <row r="23" spans="1:7" ht="15" customHeight="1">
      <c r="A23" s="190"/>
      <c r="B23" s="426" t="s">
        <v>496</v>
      </c>
      <c r="C23" s="425"/>
      <c r="D23" s="191"/>
      <c r="E23" s="191"/>
      <c r="F23" s="190"/>
      <c r="G23" s="422"/>
    </row>
    <row r="24" spans="1:7" ht="15" customHeight="1">
      <c r="A24" s="190" t="s">
        <v>464</v>
      </c>
      <c r="B24" s="424" t="s">
        <v>210</v>
      </c>
      <c r="C24" s="425"/>
      <c r="D24" s="191"/>
      <c r="E24" s="191"/>
      <c r="F24" s="190"/>
      <c r="G24" s="422"/>
    </row>
    <row r="25" spans="1:7" ht="15" customHeight="1">
      <c r="A25" s="190"/>
      <c r="B25" s="426" t="s">
        <v>495</v>
      </c>
      <c r="C25" s="425"/>
      <c r="D25" s="191"/>
      <c r="E25" s="191"/>
      <c r="F25" s="190"/>
      <c r="G25" s="422"/>
    </row>
    <row r="26" spans="1:7" ht="15" customHeight="1">
      <c r="A26" s="190" t="s">
        <v>465</v>
      </c>
      <c r="B26" s="424" t="s">
        <v>211</v>
      </c>
      <c r="C26" s="425"/>
      <c r="D26" s="191"/>
      <c r="E26" s="191"/>
      <c r="F26" s="190"/>
      <c r="G26" s="422"/>
    </row>
    <row r="27" spans="1:7" ht="15" customHeight="1">
      <c r="A27" s="190"/>
      <c r="B27" s="426" t="s">
        <v>497</v>
      </c>
      <c r="C27" s="425"/>
      <c r="D27" s="191"/>
      <c r="E27" s="191"/>
      <c r="F27" s="190"/>
      <c r="G27" s="422"/>
    </row>
    <row r="28" spans="1:7" ht="15" customHeight="1">
      <c r="A28" s="190" t="s">
        <v>466</v>
      </c>
      <c r="B28" s="424" t="s">
        <v>221</v>
      </c>
      <c r="C28" s="425"/>
      <c r="D28" s="191"/>
      <c r="E28" s="191"/>
      <c r="F28" s="190"/>
      <c r="G28" s="422"/>
    </row>
    <row r="29" spans="1:7" ht="15" customHeight="1">
      <c r="A29" s="190"/>
      <c r="B29" s="426" t="s">
        <v>498</v>
      </c>
      <c r="C29" s="425"/>
      <c r="D29" s="191"/>
      <c r="E29" s="191"/>
      <c r="F29" s="190"/>
      <c r="G29" s="422"/>
    </row>
    <row r="30" spans="1:7" ht="15" customHeight="1">
      <c r="A30" s="190" t="s">
        <v>467</v>
      </c>
      <c r="B30" s="424" t="s">
        <v>311</v>
      </c>
      <c r="C30" s="425"/>
      <c r="D30" s="191"/>
      <c r="E30" s="191"/>
      <c r="F30" s="190"/>
      <c r="G30" s="422"/>
    </row>
    <row r="31" spans="1:7" ht="15" customHeight="1">
      <c r="A31" s="190"/>
      <c r="B31" s="426" t="s">
        <v>498</v>
      </c>
      <c r="C31" s="425"/>
      <c r="D31" s="191"/>
      <c r="E31" s="191"/>
      <c r="F31" s="190"/>
      <c r="G31" s="422"/>
    </row>
    <row r="32" spans="1:7" ht="15" customHeight="1">
      <c r="A32" s="190" t="s">
        <v>468</v>
      </c>
      <c r="B32" s="194" t="s">
        <v>510</v>
      </c>
      <c r="C32" s="191"/>
      <c r="D32" s="191"/>
      <c r="E32" s="191"/>
      <c r="F32" s="190"/>
      <c r="G32" s="422"/>
    </row>
    <row r="33" spans="1:7" ht="15" customHeight="1">
      <c r="A33" s="190" t="s">
        <v>469</v>
      </c>
      <c r="B33" s="194" t="s">
        <v>338</v>
      </c>
      <c r="C33" s="191"/>
      <c r="D33" s="191"/>
      <c r="E33" s="191"/>
      <c r="F33" s="190"/>
      <c r="G33" s="422"/>
    </row>
    <row r="34" spans="1:7" ht="11.25" customHeight="1">
      <c r="A34" s="190"/>
      <c r="B34" s="194" t="s">
        <v>499</v>
      </c>
      <c r="C34" s="191"/>
      <c r="D34" s="191"/>
      <c r="E34" s="191"/>
      <c r="F34" s="190"/>
      <c r="G34" s="422"/>
    </row>
    <row r="35" spans="1:7" ht="15" customHeight="1">
      <c r="A35" s="190" t="s">
        <v>470</v>
      </c>
      <c r="B35" s="194" t="s">
        <v>500</v>
      </c>
      <c r="C35" s="191"/>
      <c r="D35" s="191"/>
      <c r="E35" s="191"/>
      <c r="F35" s="190"/>
      <c r="G35" s="422"/>
    </row>
    <row r="36" spans="1:7" ht="11.25" customHeight="1">
      <c r="A36" s="190"/>
      <c r="B36" s="194" t="s">
        <v>30</v>
      </c>
      <c r="C36" s="191"/>
      <c r="D36" s="191"/>
      <c r="E36" s="191"/>
      <c r="F36" s="190"/>
      <c r="G36" s="422"/>
    </row>
    <row r="37" spans="1:7" ht="15" customHeight="1">
      <c r="A37" s="190" t="s">
        <v>471</v>
      </c>
      <c r="B37" s="194" t="s">
        <v>501</v>
      </c>
      <c r="C37" s="191"/>
      <c r="D37" s="191"/>
      <c r="E37" s="191"/>
      <c r="F37" s="190"/>
      <c r="G37" s="422"/>
    </row>
    <row r="38" spans="1:7" ht="15" customHeight="1">
      <c r="A38" s="190"/>
      <c r="B38" s="194" t="s">
        <v>31</v>
      </c>
      <c r="C38" s="191"/>
      <c r="D38" s="191"/>
      <c r="E38" s="191"/>
      <c r="F38" s="190"/>
      <c r="G38" s="422"/>
    </row>
    <row r="39" spans="1:7" ht="15" customHeight="1">
      <c r="A39" s="190" t="s">
        <v>472</v>
      </c>
      <c r="B39" s="195" t="s">
        <v>238</v>
      </c>
      <c r="C39" s="193"/>
      <c r="D39" s="191"/>
      <c r="E39" s="191"/>
      <c r="F39" s="190"/>
      <c r="G39" s="427"/>
    </row>
    <row r="40" spans="1:7" ht="12.75" customHeight="1">
      <c r="A40" s="190"/>
      <c r="B40" s="194" t="s">
        <v>502</v>
      </c>
      <c r="C40" s="191"/>
      <c r="D40" s="191"/>
      <c r="E40" s="191"/>
      <c r="F40" s="190"/>
      <c r="G40" s="427"/>
    </row>
    <row r="41" spans="1:7" ht="15" customHeight="1">
      <c r="A41" s="190" t="s">
        <v>473</v>
      </c>
      <c r="B41" s="194" t="s">
        <v>237</v>
      </c>
      <c r="C41" s="191"/>
      <c r="D41" s="191"/>
      <c r="E41" s="191"/>
      <c r="F41" s="190"/>
      <c r="G41" s="427"/>
    </row>
    <row r="42" spans="1:7" ht="15" customHeight="1">
      <c r="A42" s="190"/>
      <c r="B42" s="194" t="s">
        <v>503</v>
      </c>
      <c r="C42" s="191"/>
      <c r="D42" s="191"/>
      <c r="E42" s="191"/>
      <c r="F42" s="190"/>
      <c r="G42" s="427"/>
    </row>
    <row r="43" spans="1:7" ht="15" customHeight="1">
      <c r="A43" s="190" t="s">
        <v>474</v>
      </c>
      <c r="B43" s="194" t="s">
        <v>312</v>
      </c>
      <c r="C43" s="191"/>
      <c r="D43" s="191"/>
      <c r="E43" s="191"/>
      <c r="F43" s="190"/>
      <c r="G43" s="427"/>
    </row>
    <row r="44" spans="1:7" ht="15" customHeight="1">
      <c r="A44" s="190"/>
      <c r="B44" s="194" t="s">
        <v>504</v>
      </c>
      <c r="C44" s="191"/>
      <c r="D44" s="191"/>
      <c r="E44" s="191"/>
      <c r="F44" s="190"/>
      <c r="G44" s="427"/>
    </row>
    <row r="45" spans="1:7" ht="15" customHeight="1">
      <c r="A45" s="192" t="s">
        <v>475</v>
      </c>
      <c r="B45" s="194" t="s">
        <v>314</v>
      </c>
      <c r="C45" s="191"/>
      <c r="D45" s="191"/>
      <c r="E45" s="191"/>
      <c r="F45" s="190"/>
      <c r="G45" s="422"/>
    </row>
    <row r="46" spans="1:7" ht="15" customHeight="1">
      <c r="A46" s="192"/>
      <c r="B46" s="194" t="s">
        <v>505</v>
      </c>
      <c r="C46" s="191"/>
      <c r="D46" s="191"/>
      <c r="E46" s="191"/>
      <c r="F46" s="190"/>
      <c r="G46" s="422"/>
    </row>
    <row r="47" spans="1:7" ht="15" customHeight="1">
      <c r="A47" s="190" t="s">
        <v>476</v>
      </c>
      <c r="B47" s="194" t="s">
        <v>315</v>
      </c>
      <c r="C47" s="191"/>
      <c r="D47" s="191"/>
      <c r="E47" s="191"/>
      <c r="F47" s="190"/>
      <c r="G47" s="427"/>
    </row>
    <row r="48" spans="1:7" ht="15" customHeight="1">
      <c r="A48" s="190"/>
      <c r="B48" s="194" t="s">
        <v>506</v>
      </c>
      <c r="C48" s="191"/>
      <c r="D48" s="191"/>
      <c r="E48" s="191"/>
      <c r="F48" s="190"/>
      <c r="G48" s="427"/>
    </row>
    <row r="49" spans="1:7" ht="15" customHeight="1">
      <c r="A49" s="190"/>
      <c r="B49" s="428"/>
      <c r="C49" s="191"/>
      <c r="D49" s="191"/>
      <c r="E49" s="191"/>
      <c r="F49" s="190"/>
      <c r="G49" s="427"/>
    </row>
    <row r="50" spans="1:7">
      <c r="A50" s="422"/>
      <c r="B50" s="422"/>
      <c r="C50" s="422"/>
      <c r="D50" s="422"/>
      <c r="E50" s="422"/>
      <c r="F50" s="422"/>
      <c r="G50" s="422"/>
    </row>
    <row r="51" spans="1:7">
      <c r="A51" s="427"/>
      <c r="B51" s="427"/>
      <c r="C51" s="422"/>
      <c r="D51" s="422"/>
      <c r="E51" s="422"/>
      <c r="F51" s="422"/>
      <c r="G51" s="427"/>
    </row>
  </sheetData>
  <mergeCells count="1">
    <mergeCell ref="B8:F8"/>
  </mergeCells>
  <phoneticPr fontId="19" type="noConversion"/>
  <hyperlinks>
    <hyperlink ref="B9" location="C.77!A1" display="Perú: Importación de fertilizantes químicos por producto, según mes, "/>
    <hyperlink ref="B12:B13" location="'C.%2078-79'!A1" display="Perú: Precio de venta minorista de fertilizantes nitrogenados por departamento y  "/>
    <hyperlink ref="B9:F9" location="C.86!A1" display="Perú: Importación de fertilizantes químicos por producto, según mes, "/>
    <hyperlink ref="B11:F11" location="C.87!A1" display="Perú: Producción de guano de isla, según mes, Enero 2015 - Noviembre 2019 (Tonelada)"/>
    <hyperlink ref="B14:B15" location="'C.%2078-79'!A1" display="Perú: Precio de venta minorista de fertilizantes fosfatados por departamento y provincia "/>
    <hyperlink ref="B14:F15" location="C.89!A1" display="Perú: Precio de venta minorista de fertilizantes fosfatados por departamento y provincia "/>
    <hyperlink ref="B12:F13" location="C.88!A1" display="Perú: Precio de venta minorista de fertilizantes nitrogenados por departamento y  "/>
    <hyperlink ref="B33:F35" location="C.100!A1" display="Perú: Valor del jornal agrícola por departamento y provincia, según mes, "/>
    <hyperlink ref="B36:F37" location="C.101!A1" display="         (Soles por hora)"/>
    <hyperlink ref="B41:F41" location="C.103!A1" display="Perú: Disponibilidad y precio de venta de semilla mejorada en estaciones experimentales"/>
    <hyperlink ref="B42:F43" location="'C,104'!A1" display="         agrarias por región, 30 Noviembre 2019"/>
    <hyperlink ref="B44:F45" location="'C,105'!A1" display="         por producto, 30 de Noviembre 2019"/>
    <hyperlink ref="B46:F47" location="'C,106'!A1" display="          agrarias por región, 30 Noviembre 2019"/>
    <hyperlink ref="B48:F49" location="'C,107'!A1" display="         experimentales agrarias por región, 30 Noviembre 2019"/>
    <hyperlink ref="B21" location="C.91!A1" display="         Noviembre 2018/2019 (Soles por unidad de medida)"/>
    <hyperlink ref="B10" location="C.77!A1" display="          Enero 2015 - Noviembre 2019 (Tonelada)"/>
    <hyperlink ref="B16:B17" location="'C.%2078-79'!A1" display="Perú: Precio de venta minorista de fertilizantes potásicos por departamento y provincia, "/>
    <hyperlink ref="B16:F17" location="C.89!A1" display="Perú: Precio de venta minorista de fertilizantes potásicos por departamento y provincia, "/>
    <hyperlink ref="B18:B19" location="'C.%2078-79'!A1" display="Perú: Precio de venta minorista de fertilizantes abono orgánico por departamento y  "/>
    <hyperlink ref="B18:F19" location="C.89!A1" display="Perú: Precio de venta minorista de fertilizantes abono orgánico por departamento y  "/>
    <hyperlink ref="B23" location="C.91!A1" display="         Noviembre 2018/2019 (Soles por kilogramo)"/>
    <hyperlink ref="B25" location="C.91!A1" display="         Noviembre 2018/2019 (Soles por unidad de medida)"/>
    <hyperlink ref="B27" location="C.91!A1" display="         Noviembre 2018/2019 (Soles por litro)"/>
    <hyperlink ref="B29" location="C.91!A1" display="         según producto, Noviembre 2018/2019 (Soles por unidad de medida)"/>
    <hyperlink ref="B31" location="C.91!A1" display="         según producto, Noviembre 2018/2019 (Soles por unidad de medida)"/>
    <hyperlink ref="B39:F39" r:id="rId1" display="Perú: Precio de alquiler de tractor agrícola y yunta por departamento y provincia, "/>
    <hyperlink ref="B40:F40" location="C.100!A1" display="         Noviembre 2018/2019 "/>
    <hyperlink ref="A9:F10" location="C.86!%C3%81rea_de_impresi%C3%B3n" display="C.86 "/>
    <hyperlink ref="A11:F11" location="C.87!%C3%81rea_de_impresi%C3%B3n" display="C.87"/>
    <hyperlink ref="A12:F13" location="C.88!%C3%81rea_de_impresi%C3%B3n" display="C.88"/>
    <hyperlink ref="A14:F15" location="C.89!%C3%81rea_de_impresi%C3%B3n" display="C.89"/>
    <hyperlink ref="A16:F17" location="C.90!%C3%81rea_de_impresi%C3%B3n" display="C.90"/>
    <hyperlink ref="A18:F19" location="C.91!%C3%81rea_de_impresi%C3%B3n" display="C.91"/>
    <hyperlink ref="A47:F48" location="'C,106'!%C3%81rea_de_impresi%C3%B3n" display="C.106"/>
    <hyperlink ref="A45:F46" location="'C,105'!A1" display="C.105"/>
    <hyperlink ref="A20:F21" location="'C,92'!%C3%81rea_de_impresi%C3%B3n" display="C.92"/>
    <hyperlink ref="A22:F23" location="'C,93'!%C3%81rea_de_impresi%C3%B3n" display="C.93"/>
    <hyperlink ref="A24:F25" location="'C,94'!A1" display="C.94"/>
    <hyperlink ref="A26:F27" location="'C,95'!%C3%81rea_de_impresi%C3%B3n" display="C.95"/>
    <hyperlink ref="A28:F29" location="'C,96'!%C3%81rea_de_impresi%C3%B3n" display="C.96"/>
    <hyperlink ref="A30:F31" location="'C,97'!%C3%81rea_de_impresi%C3%B3n" display="C.97"/>
    <hyperlink ref="A32:F32" location="C.98!A1" display="C.98"/>
    <hyperlink ref="A33:F34" location="C.99!A1" display="C.99"/>
    <hyperlink ref="A35:F36" location="C.100!A1" display="C.100"/>
    <hyperlink ref="A37:F37" location="C.101!%C3%81rea_de_impresi%C3%B3n" display="C.101"/>
    <hyperlink ref="A39:F40" location="C.102!%C3%81rea_de_impresi%C3%B3n" display="C.102"/>
    <hyperlink ref="A41:F42" location="'C,103'!%C3%81rea_de_impresi%C3%B3n" display="C.103"/>
    <hyperlink ref="A43:F44" location="'C,104'!%C3%81rea_de_impresi%C3%B3n" display="C.104"/>
    <hyperlink ref="B38" location="C.101!A1" display="          (Soles por día) 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80"/>
  <sheetViews>
    <sheetView showGridLines="0" zoomScale="120" zoomScaleNormal="120" workbookViewId="0">
      <selection activeCell="J1" sqref="J1"/>
    </sheetView>
  </sheetViews>
  <sheetFormatPr baseColWidth="10" defaultColWidth="10.85546875" defaultRowHeight="13.5" customHeight="1"/>
  <cols>
    <col min="1" max="1" width="15.7109375" style="76" customWidth="1"/>
    <col min="2" max="10" width="6.7109375" style="76" customWidth="1"/>
    <col min="11" max="16384" width="10.85546875" style="76"/>
  </cols>
  <sheetData>
    <row r="1" spans="1:10" s="84" customFormat="1" ht="15.95" customHeight="1">
      <c r="A1" s="354" t="s">
        <v>564</v>
      </c>
      <c r="B1" s="347"/>
      <c r="C1" s="347"/>
      <c r="D1" s="347"/>
      <c r="E1" s="347"/>
      <c r="F1" s="347"/>
      <c r="G1" s="347"/>
      <c r="H1" s="347"/>
      <c r="I1" s="347"/>
      <c r="J1" s="347"/>
    </row>
    <row r="2" spans="1:10" s="84" customFormat="1" ht="12" customHeight="1">
      <c r="A2" s="4" t="s">
        <v>460</v>
      </c>
      <c r="B2" s="347"/>
      <c r="C2" s="347"/>
      <c r="D2" s="347"/>
      <c r="E2" s="347"/>
      <c r="F2" s="347"/>
      <c r="G2" s="347"/>
      <c r="H2" s="347"/>
      <c r="I2" s="347"/>
      <c r="J2" s="347"/>
    </row>
    <row r="3" spans="1:10" s="84" customFormat="1" ht="12" customHeight="1">
      <c r="A3" s="4" t="s">
        <v>529</v>
      </c>
      <c r="B3" s="347"/>
      <c r="C3" s="347"/>
      <c r="D3" s="347"/>
      <c r="E3" s="347"/>
      <c r="F3" s="347"/>
      <c r="G3" s="347"/>
      <c r="H3" s="347"/>
      <c r="I3" s="347"/>
      <c r="J3" s="347"/>
    </row>
    <row r="4" spans="1:10" s="84" customFormat="1" ht="3.75" customHeight="1">
      <c r="A4" s="89"/>
      <c r="B4" s="356"/>
      <c r="C4" s="356"/>
      <c r="D4" s="372"/>
      <c r="E4" s="356"/>
      <c r="F4" s="356"/>
      <c r="G4" s="372"/>
      <c r="H4" s="356"/>
      <c r="I4" s="356"/>
      <c r="J4" s="372"/>
    </row>
    <row r="5" spans="1:10" s="86" customFormat="1" ht="12.95" customHeight="1">
      <c r="A5" s="638" t="s">
        <v>530</v>
      </c>
      <c r="B5" s="649" t="s">
        <v>230</v>
      </c>
      <c r="C5" s="650"/>
      <c r="D5" s="651"/>
      <c r="E5" s="649" t="s">
        <v>379</v>
      </c>
      <c r="F5" s="650"/>
      <c r="G5" s="651"/>
      <c r="H5" s="649" t="s">
        <v>24</v>
      </c>
      <c r="I5" s="650"/>
      <c r="J5" s="651"/>
    </row>
    <row r="6" spans="1:10" s="86" customFormat="1" ht="12.95" customHeight="1">
      <c r="A6" s="648"/>
      <c r="B6" s="350">
        <v>2019</v>
      </c>
      <c r="C6" s="350">
        <v>2020</v>
      </c>
      <c r="D6" s="350" t="s">
        <v>296</v>
      </c>
      <c r="E6" s="350">
        <v>2019</v>
      </c>
      <c r="F6" s="350">
        <v>2020</v>
      </c>
      <c r="G6" s="350" t="s">
        <v>296</v>
      </c>
      <c r="H6" s="350">
        <v>2019</v>
      </c>
      <c r="I6" s="350">
        <v>2020</v>
      </c>
      <c r="J6" s="350" t="s">
        <v>296</v>
      </c>
    </row>
    <row r="7" spans="1:10" s="86" customFormat="1" ht="3.75" customHeight="1">
      <c r="A7" s="433"/>
      <c r="B7" s="433"/>
      <c r="C7" s="433"/>
      <c r="D7" s="433"/>
      <c r="E7" s="433"/>
      <c r="F7" s="433"/>
      <c r="G7" s="433"/>
      <c r="H7" s="433"/>
      <c r="I7" s="433"/>
      <c r="J7" s="433"/>
    </row>
    <row r="8" spans="1:10" s="85" customFormat="1" ht="14.1" customHeight="1">
      <c r="A8" s="373" t="s">
        <v>246</v>
      </c>
      <c r="B8" s="584">
        <f>AVERAGE(B9:B11)</f>
        <v>85.75</v>
      </c>
      <c r="C8" s="374">
        <f>AVERAGE(C9:C11)</f>
        <v>84.039999999999992</v>
      </c>
      <c r="D8" s="574">
        <f>((C8-    B8)/B8)*100</f>
        <v>-1.9941690962099217</v>
      </c>
      <c r="E8" s="374">
        <f>AVERAGE(E9:E11)</f>
        <v>32.416666666666664</v>
      </c>
      <c r="F8" s="374">
        <f>AVERAGE(F9:F11)</f>
        <v>31.916666666666668</v>
      </c>
      <c r="G8" s="575">
        <f>((F8-    E8)/E8)*100</f>
        <v>-1.5424164524421486</v>
      </c>
      <c r="H8" s="374">
        <f>AVERAGE(H9:H11)</f>
        <v>81</v>
      </c>
      <c r="I8" s="374">
        <f>AVERAGE(I9:I11)</f>
        <v>74</v>
      </c>
      <c r="J8" s="333">
        <f t="shared" ref="J8:J11" si="0">((I8/H8)-    1)*100</f>
        <v>-8.6419753086419799</v>
      </c>
    </row>
    <row r="9" spans="1:10" s="85" customFormat="1" ht="14.1" customHeight="1">
      <c r="A9" s="351" t="s">
        <v>247</v>
      </c>
      <c r="B9" s="537" t="s">
        <v>280</v>
      </c>
      <c r="C9" s="537">
        <v>82.33</v>
      </c>
      <c r="D9" s="576" t="s">
        <v>283</v>
      </c>
      <c r="E9" s="537">
        <v>35</v>
      </c>
      <c r="F9" s="537">
        <v>33.75</v>
      </c>
      <c r="G9" s="104">
        <f t="shared" ref="G9:G14" si="1">((F9/E9)-    1)*100</f>
        <v>-3.5714285714285698</v>
      </c>
      <c r="H9" s="578" t="s">
        <v>280</v>
      </c>
      <c r="I9" s="578" t="s">
        <v>280</v>
      </c>
      <c r="J9" s="538" t="s">
        <v>283</v>
      </c>
    </row>
    <row r="10" spans="1:10" s="86" customFormat="1" ht="14.1" customHeight="1">
      <c r="A10" s="351" t="s">
        <v>249</v>
      </c>
      <c r="B10" s="585">
        <v>85.75</v>
      </c>
      <c r="C10" s="537">
        <v>85.75</v>
      </c>
      <c r="D10" s="104">
        <f>((C10/B10)-    1)*100</f>
        <v>0</v>
      </c>
      <c r="E10" s="537">
        <v>27.5</v>
      </c>
      <c r="F10" s="537">
        <v>27.5</v>
      </c>
      <c r="G10" s="104">
        <f t="shared" si="1"/>
        <v>0</v>
      </c>
      <c r="H10" s="537">
        <v>75.5</v>
      </c>
      <c r="I10" s="537">
        <v>61</v>
      </c>
      <c r="J10" s="104">
        <f t="shared" si="0"/>
        <v>-19.205298013245031</v>
      </c>
    </row>
    <row r="11" spans="1:10" s="86" customFormat="1" ht="14.1" customHeight="1">
      <c r="A11" s="351" t="s">
        <v>250</v>
      </c>
      <c r="B11" s="537" t="s">
        <v>280</v>
      </c>
      <c r="C11" s="537" t="s">
        <v>280</v>
      </c>
      <c r="D11" s="576" t="s">
        <v>283</v>
      </c>
      <c r="E11" s="537">
        <v>34.75</v>
      </c>
      <c r="F11" s="537">
        <v>34.5</v>
      </c>
      <c r="G11" s="104">
        <f t="shared" si="1"/>
        <v>-0.7194244604316502</v>
      </c>
      <c r="H11" s="537">
        <v>86.5</v>
      </c>
      <c r="I11" s="537">
        <v>87</v>
      </c>
      <c r="J11" s="104">
        <f t="shared" si="0"/>
        <v>0.57803468208093012</v>
      </c>
    </row>
    <row r="12" spans="1:10" s="85" customFormat="1" ht="14.1" customHeight="1">
      <c r="A12" s="373" t="s">
        <v>206</v>
      </c>
      <c r="B12" s="584">
        <f>AVERAGE(B15:B15)</f>
        <v>36</v>
      </c>
      <c r="C12" s="374">
        <f>AVERAGE(C15:C15)</f>
        <v>35</v>
      </c>
      <c r="D12" s="333">
        <f>((C12/B12)-    1)*100</f>
        <v>-2.777777777777779</v>
      </c>
      <c r="E12" s="374">
        <f>AVERAGE(E13:E15)</f>
        <v>39.5</v>
      </c>
      <c r="F12" s="374">
        <f>AVERAGE(F13:F15)</f>
        <v>35.833333333333336</v>
      </c>
      <c r="G12" s="333">
        <f t="shared" si="1"/>
        <v>-9.2827004219409268</v>
      </c>
      <c r="H12" s="374">
        <v>39.5</v>
      </c>
      <c r="I12" s="374">
        <v>35.833333333333336</v>
      </c>
      <c r="J12" s="333">
        <f>((I12/H12)-    1)*100</f>
        <v>-9.2827004219409268</v>
      </c>
    </row>
    <row r="13" spans="1:10" s="85" customFormat="1" ht="14.1" customHeight="1">
      <c r="A13" s="103" t="s">
        <v>207</v>
      </c>
      <c r="B13" s="537" t="s">
        <v>280</v>
      </c>
      <c r="C13" s="537" t="s">
        <v>280</v>
      </c>
      <c r="D13" s="576" t="s">
        <v>283</v>
      </c>
      <c r="E13" s="375">
        <v>32.5</v>
      </c>
      <c r="F13" s="375">
        <v>32.5</v>
      </c>
      <c r="G13" s="104">
        <f t="shared" si="1"/>
        <v>0</v>
      </c>
      <c r="H13" s="375">
        <v>35</v>
      </c>
      <c r="I13" s="375">
        <v>32</v>
      </c>
      <c r="J13" s="104">
        <f>((I13/H13)-    1)*100</f>
        <v>-8.5714285714285747</v>
      </c>
    </row>
    <row r="14" spans="1:10" s="86" customFormat="1" ht="14.1" customHeight="1">
      <c r="A14" s="103" t="s">
        <v>185</v>
      </c>
      <c r="B14" s="537" t="s">
        <v>280</v>
      </c>
      <c r="C14" s="537" t="s">
        <v>280</v>
      </c>
      <c r="D14" s="576" t="s">
        <v>283</v>
      </c>
      <c r="E14" s="375">
        <v>36</v>
      </c>
      <c r="F14" s="375">
        <v>30</v>
      </c>
      <c r="G14" s="104">
        <f t="shared" si="1"/>
        <v>-16.666666666666664</v>
      </c>
      <c r="H14" s="375">
        <v>30</v>
      </c>
      <c r="I14" s="375">
        <v>35</v>
      </c>
      <c r="J14" s="104">
        <f>((I14/H14)-    1)*100</f>
        <v>16.666666666666675</v>
      </c>
    </row>
    <row r="15" spans="1:10" s="86" customFormat="1" ht="14.1" customHeight="1">
      <c r="A15" s="103" t="s">
        <v>300</v>
      </c>
      <c r="B15" s="543">
        <v>36</v>
      </c>
      <c r="C15" s="543">
        <v>35</v>
      </c>
      <c r="D15" s="577">
        <v>0</v>
      </c>
      <c r="E15" s="543">
        <v>50</v>
      </c>
      <c r="F15" s="543">
        <v>45</v>
      </c>
      <c r="G15" s="538">
        <f>((F15-    E15)/E15)*100</f>
        <v>-10</v>
      </c>
      <c r="H15" s="543">
        <v>50</v>
      </c>
      <c r="I15" s="543">
        <v>40</v>
      </c>
      <c r="J15" s="538">
        <f>((I15-    H15)/H15)*100</f>
        <v>-20</v>
      </c>
    </row>
    <row r="16" spans="1:10" s="85" customFormat="1" ht="14.1" customHeight="1">
      <c r="A16" s="373" t="s">
        <v>201</v>
      </c>
      <c r="B16" s="584">
        <f>AVERAGE(B17:B18)</f>
        <v>54.75</v>
      </c>
      <c r="C16" s="374">
        <f>AVERAGE(C17:C18)</f>
        <v>56.25</v>
      </c>
      <c r="D16" s="333">
        <f>((C16/B16)-    1)*100</f>
        <v>2.7397260273972712</v>
      </c>
      <c r="E16" s="374">
        <f>AVERAGE(E17:E18)</f>
        <v>33.835000000000001</v>
      </c>
      <c r="F16" s="374">
        <f>AVERAGE(F17:F18)</f>
        <v>35</v>
      </c>
      <c r="G16" s="333">
        <f>((F16/E16)-    1)*100</f>
        <v>3.4431801389094074</v>
      </c>
      <c r="H16" s="589">
        <f>AVERAGE(H17:H18)</f>
        <v>60</v>
      </c>
      <c r="I16" s="589">
        <f>AVERAGE(I17:I18)</f>
        <v>85</v>
      </c>
      <c r="J16" s="333">
        <f>((I16/H16)-    1)*100</f>
        <v>41.666666666666671</v>
      </c>
    </row>
    <row r="17" spans="1:10" s="86" customFormat="1" ht="14.1" customHeight="1">
      <c r="A17" s="103" t="s">
        <v>295</v>
      </c>
      <c r="B17" s="543">
        <v>55</v>
      </c>
      <c r="C17" s="578">
        <v>55</v>
      </c>
      <c r="D17" s="104">
        <f>((C17/B17)-    1)*100</f>
        <v>0</v>
      </c>
      <c r="E17" s="543">
        <v>35</v>
      </c>
      <c r="F17" s="543">
        <v>35</v>
      </c>
      <c r="G17" s="333">
        <f>((F17-    E17)/E17)*100</f>
        <v>0</v>
      </c>
      <c r="H17" s="578" t="s">
        <v>280</v>
      </c>
      <c r="I17" s="578" t="s">
        <v>280</v>
      </c>
      <c r="J17" s="538" t="s">
        <v>283</v>
      </c>
    </row>
    <row r="18" spans="1:10" s="86" customFormat="1" ht="14.1" customHeight="1">
      <c r="A18" s="103" t="s">
        <v>125</v>
      </c>
      <c r="B18" s="543">
        <v>54.5</v>
      </c>
      <c r="C18" s="578">
        <v>57.5</v>
      </c>
      <c r="D18" s="104">
        <f>((C18/B18)-    1)*100</f>
        <v>5.504587155963292</v>
      </c>
      <c r="E18" s="543">
        <v>32.67</v>
      </c>
      <c r="F18" s="543">
        <v>35</v>
      </c>
      <c r="G18" s="579">
        <f>((F18-    E18)/E18)*100</f>
        <v>7.1319253137434897</v>
      </c>
      <c r="H18" s="578">
        <v>60</v>
      </c>
      <c r="I18" s="578">
        <v>85</v>
      </c>
      <c r="J18" s="538">
        <f>((I18-    H18)/H18)*100</f>
        <v>41.666666666666671</v>
      </c>
    </row>
    <row r="19" spans="1:10" s="86" customFormat="1" ht="14.1" customHeight="1">
      <c r="A19" s="580" t="s">
        <v>488</v>
      </c>
      <c r="B19" s="539">
        <f>AVERAGE(B20:B20)</f>
        <v>26</v>
      </c>
      <c r="C19" s="333" t="s">
        <v>283</v>
      </c>
      <c r="D19" s="333" t="s">
        <v>283</v>
      </c>
      <c r="E19" s="374">
        <v>26.5</v>
      </c>
      <c r="F19" s="374">
        <v>39</v>
      </c>
      <c r="G19" s="333">
        <f>((F19/E19)-1)*100</f>
        <v>47.169811320754704</v>
      </c>
      <c r="H19" s="589">
        <f>AVERAGE(H20:H24)</f>
        <v>26.5</v>
      </c>
      <c r="I19" s="589">
        <f>AVERAGE(I20:I24)</f>
        <v>39</v>
      </c>
      <c r="J19" s="333">
        <f>((I19/H19)-1)*100</f>
        <v>47.169811320754704</v>
      </c>
    </row>
    <row r="20" spans="1:10" s="85" customFormat="1" ht="14.1" customHeight="1">
      <c r="A20" s="581" t="s">
        <v>485</v>
      </c>
      <c r="B20" s="543">
        <v>26</v>
      </c>
      <c r="C20" s="375" t="s">
        <v>280</v>
      </c>
      <c r="D20" s="104" t="s">
        <v>283</v>
      </c>
      <c r="E20" s="543">
        <v>44</v>
      </c>
      <c r="F20" s="375">
        <v>32</v>
      </c>
      <c r="G20" s="579">
        <f>((F20-E20)/E20)*100</f>
        <v>-27.27272727272727</v>
      </c>
      <c r="H20" s="578">
        <v>26.5</v>
      </c>
      <c r="I20" s="375" t="s">
        <v>280</v>
      </c>
      <c r="J20" s="582" t="s">
        <v>283</v>
      </c>
    </row>
    <row r="21" spans="1:10" s="85" customFormat="1" ht="14.1" customHeight="1">
      <c r="A21" s="581" t="s">
        <v>479</v>
      </c>
      <c r="B21" s="537" t="s">
        <v>280</v>
      </c>
      <c r="C21" s="537" t="s">
        <v>280</v>
      </c>
      <c r="D21" s="576" t="s">
        <v>283</v>
      </c>
      <c r="E21" s="537" t="s">
        <v>280</v>
      </c>
      <c r="F21" s="375">
        <v>30</v>
      </c>
      <c r="G21" s="538" t="s">
        <v>283</v>
      </c>
      <c r="H21" s="578" t="s">
        <v>280</v>
      </c>
      <c r="I21" s="578" t="s">
        <v>280</v>
      </c>
      <c r="J21" s="538" t="s">
        <v>283</v>
      </c>
    </row>
    <row r="22" spans="1:10" s="85" customFormat="1" ht="14.1" customHeight="1">
      <c r="A22" s="581" t="s">
        <v>478</v>
      </c>
      <c r="B22" s="537" t="s">
        <v>280</v>
      </c>
      <c r="C22" s="537" t="s">
        <v>280</v>
      </c>
      <c r="D22" s="576" t="s">
        <v>283</v>
      </c>
      <c r="E22" s="537" t="s">
        <v>280</v>
      </c>
      <c r="F22" s="375">
        <v>33</v>
      </c>
      <c r="G22" s="538" t="s">
        <v>283</v>
      </c>
      <c r="H22" s="578" t="s">
        <v>280</v>
      </c>
      <c r="I22" s="578" t="s">
        <v>280</v>
      </c>
      <c r="J22" s="538" t="s">
        <v>283</v>
      </c>
    </row>
    <row r="23" spans="1:10" s="85" customFormat="1" ht="14.1" customHeight="1">
      <c r="A23" s="581" t="s">
        <v>489</v>
      </c>
      <c r="B23" s="537" t="s">
        <v>280</v>
      </c>
      <c r="C23" s="537" t="s">
        <v>280</v>
      </c>
      <c r="D23" s="576" t="s">
        <v>283</v>
      </c>
      <c r="E23" s="537" t="s">
        <v>280</v>
      </c>
      <c r="F23" s="543">
        <v>36.5</v>
      </c>
      <c r="G23" s="538" t="s">
        <v>283</v>
      </c>
      <c r="H23" s="578" t="s">
        <v>280</v>
      </c>
      <c r="I23" s="578" t="s">
        <v>280</v>
      </c>
      <c r="J23" s="538" t="s">
        <v>283</v>
      </c>
    </row>
    <row r="24" spans="1:10" s="85" customFormat="1" ht="14.1" customHeight="1">
      <c r="A24" s="583" t="s">
        <v>480</v>
      </c>
      <c r="B24" s="537" t="s">
        <v>280</v>
      </c>
      <c r="C24" s="537" t="s">
        <v>280</v>
      </c>
      <c r="D24" s="587" t="s">
        <v>283</v>
      </c>
      <c r="E24" s="588" t="s">
        <v>280</v>
      </c>
      <c r="F24" s="543">
        <v>35</v>
      </c>
      <c r="G24" s="538" t="s">
        <v>283</v>
      </c>
      <c r="H24" s="375" t="s">
        <v>280</v>
      </c>
      <c r="I24" s="578">
        <v>39</v>
      </c>
      <c r="J24" s="582" t="s">
        <v>283</v>
      </c>
    </row>
    <row r="25" spans="1:10" s="85" customFormat="1" ht="11.1" customHeight="1">
      <c r="A25" s="335" t="s">
        <v>140</v>
      </c>
      <c r="B25" s="560"/>
      <c r="C25" s="560"/>
      <c r="D25" s="96"/>
      <c r="E25" s="73"/>
      <c r="F25" s="569"/>
      <c r="G25" s="370"/>
      <c r="H25" s="560"/>
      <c r="I25" s="560"/>
      <c r="J25" s="370"/>
    </row>
    <row r="26" spans="1:10" s="85" customFormat="1" ht="11.1" customHeight="1">
      <c r="A26" s="335" t="s">
        <v>64</v>
      </c>
      <c r="B26" s="238"/>
      <c r="C26" s="91"/>
      <c r="D26" s="97"/>
      <c r="E26" s="238"/>
      <c r="F26" s="238"/>
      <c r="G26" s="97"/>
      <c r="H26" s="91"/>
      <c r="I26" s="91"/>
      <c r="J26" s="97"/>
    </row>
    <row r="27" spans="1:10" s="86" customFormat="1" ht="14.1" customHeight="1"/>
    <row r="28" spans="1:10" s="86" customFormat="1" ht="14.1" customHeight="1"/>
    <row r="29" spans="1:10" s="86" customFormat="1" ht="14.1" customHeight="1"/>
    <row r="30" spans="1:10" s="86" customFormat="1" ht="14.1" customHeight="1"/>
    <row r="31" spans="1:10" s="86" customFormat="1" ht="14.1" customHeight="1"/>
    <row r="32" spans="1:10" s="86" customFormat="1" ht="14.1" customHeight="1"/>
    <row r="33" s="85" customFormat="1" ht="14.1" customHeight="1"/>
    <row r="34" s="85" customFormat="1" ht="14.1" customHeight="1"/>
    <row r="35" s="86" customFormat="1" ht="14.1" customHeight="1"/>
    <row r="36" s="86" customFormat="1" ht="14.1" customHeight="1"/>
    <row r="37" s="86" customFormat="1" ht="14.1" customHeight="1"/>
    <row r="38" s="86" customFormat="1" ht="14.1" customHeight="1"/>
    <row r="39" s="86" customFormat="1" ht="11.1" customHeight="1"/>
    <row r="40" s="86" customFormat="1" ht="11.1" customHeight="1"/>
    <row r="41" s="86" customFormat="1" ht="11.1" customHeight="1"/>
    <row r="42" s="85" customFormat="1" ht="11.1" customHeight="1"/>
    <row r="43" s="86" customFormat="1" ht="11.1" customHeight="1"/>
    <row r="44" s="85" customFormat="1" ht="11.1" customHeight="1"/>
    <row r="45" s="86" customFormat="1" ht="11.1" customHeight="1"/>
    <row r="46" s="86" customFormat="1" ht="11.1" customHeight="1"/>
    <row r="47" s="86" customFormat="1" ht="11.1" customHeight="1"/>
    <row r="48" s="86" customFormat="1" ht="11.1" customHeight="1"/>
    <row r="49" s="86" customFormat="1" ht="11.1" customHeight="1"/>
    <row r="50" s="85" customFormat="1" ht="11.1" customHeight="1"/>
    <row r="51" s="86" customFormat="1" ht="11.1" customHeight="1"/>
    <row r="52" s="86" customFormat="1" ht="11.1" customHeight="1"/>
    <row r="53" s="86" customFormat="1" ht="11.1" customHeight="1"/>
    <row r="54" s="86" customFormat="1" ht="11.1" customHeight="1"/>
    <row r="55" s="86" customFormat="1" ht="11.1" customHeight="1"/>
    <row r="56" s="85" customFormat="1" ht="11.1" customHeight="1"/>
    <row r="57" s="85" customFormat="1" ht="11.1" customHeight="1"/>
    <row r="58" s="86" customFormat="1" ht="11.1" customHeight="1"/>
    <row r="59" s="86" customFormat="1" ht="11.1" customHeight="1"/>
    <row r="60" s="86" customFormat="1" ht="11.1" customHeight="1"/>
    <row r="61" s="86" customFormat="1" ht="11.1" customHeight="1"/>
    <row r="62" s="86" customFormat="1" ht="11.1" customHeight="1"/>
    <row r="63" s="86" customFormat="1" ht="11.1" customHeight="1"/>
    <row r="64" ht="11.1" customHeight="1"/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  <row r="76" ht="11.1" customHeight="1"/>
    <row r="77" ht="11.1" customHeight="1"/>
    <row r="78" ht="11.1" customHeight="1"/>
    <row r="79" ht="11.1" customHeight="1"/>
    <row r="80" ht="11.1" customHeight="1"/>
  </sheetData>
  <mergeCells count="4">
    <mergeCell ref="A5:A6"/>
    <mergeCell ref="B5:D5"/>
    <mergeCell ref="E5:G5"/>
    <mergeCell ref="H5:J5"/>
  </mergeCells>
  <printOptions horizontalCentered="1"/>
  <pageMargins left="0" right="0" top="0" bottom="0" header="0" footer="0"/>
  <pageSetup paperSize="9" orientation="portrait" r:id="rId1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79"/>
  <sheetViews>
    <sheetView showGridLines="0" zoomScale="120" zoomScaleNormal="120" workbookViewId="0">
      <selection activeCell="A16" sqref="A16"/>
    </sheetView>
  </sheetViews>
  <sheetFormatPr baseColWidth="10" defaultColWidth="10.85546875" defaultRowHeight="13.5" customHeight="1"/>
  <cols>
    <col min="1" max="1" width="15.7109375" style="76" customWidth="1"/>
    <col min="2" max="10" width="8.7109375" style="76" customWidth="1"/>
    <col min="11" max="16384" width="10.85546875" style="76"/>
  </cols>
  <sheetData>
    <row r="1" spans="1:10" s="84" customFormat="1" ht="15.95" customHeight="1">
      <c r="A1" s="354" t="s">
        <v>565</v>
      </c>
      <c r="B1" s="348"/>
      <c r="C1" s="348"/>
      <c r="D1" s="349"/>
      <c r="E1" s="348"/>
      <c r="F1" s="348"/>
      <c r="G1" s="349"/>
      <c r="H1" s="348"/>
      <c r="I1" s="348"/>
      <c r="J1" s="349"/>
    </row>
    <row r="2" spans="1:10" s="84" customFormat="1" ht="12" customHeight="1">
      <c r="A2" s="354" t="s">
        <v>531</v>
      </c>
      <c r="B2" s="348"/>
      <c r="C2" s="348"/>
      <c r="D2" s="349"/>
      <c r="E2" s="348"/>
      <c r="F2" s="348"/>
      <c r="G2" s="349"/>
      <c r="H2" s="348"/>
      <c r="I2" s="348"/>
      <c r="J2" s="349"/>
    </row>
    <row r="3" spans="1:10" s="84" customFormat="1" ht="12" customHeight="1">
      <c r="A3" s="4" t="s">
        <v>405</v>
      </c>
      <c r="B3" s="348"/>
      <c r="C3" s="348"/>
      <c r="D3" s="349"/>
      <c r="E3" s="348"/>
      <c r="F3" s="348"/>
      <c r="G3" s="349"/>
      <c r="H3" s="348"/>
      <c r="I3" s="348"/>
      <c r="J3" s="349"/>
    </row>
    <row r="4" spans="1:10" s="86" customFormat="1" ht="3" customHeight="1">
      <c r="A4" s="347"/>
      <c r="B4" s="356"/>
      <c r="C4" s="356"/>
      <c r="D4" s="372"/>
      <c r="E4" s="356"/>
      <c r="F4" s="356"/>
      <c r="G4" s="372"/>
      <c r="H4" s="356"/>
      <c r="I4" s="356"/>
      <c r="J4" s="372"/>
    </row>
    <row r="5" spans="1:10" s="86" customFormat="1" ht="12" customHeight="1">
      <c r="A5" s="638" t="s">
        <v>264</v>
      </c>
      <c r="B5" s="649" t="s">
        <v>263</v>
      </c>
      <c r="C5" s="650"/>
      <c r="D5" s="651"/>
      <c r="E5" s="649" t="s">
        <v>262</v>
      </c>
      <c r="F5" s="650"/>
      <c r="G5" s="651"/>
      <c r="H5" s="649" t="s">
        <v>261</v>
      </c>
      <c r="I5" s="650"/>
      <c r="J5" s="651"/>
    </row>
    <row r="6" spans="1:10" s="86" customFormat="1" ht="12" customHeight="1">
      <c r="A6" s="648"/>
      <c r="B6" s="350">
        <v>2019</v>
      </c>
      <c r="C6" s="350">
        <v>2020</v>
      </c>
      <c r="D6" s="350" t="s">
        <v>296</v>
      </c>
      <c r="E6" s="350">
        <v>2019</v>
      </c>
      <c r="F6" s="350">
        <v>2020</v>
      </c>
      <c r="G6" s="350" t="s">
        <v>296</v>
      </c>
      <c r="H6" s="350">
        <v>2019</v>
      </c>
      <c r="I6" s="350">
        <v>2020</v>
      </c>
      <c r="J6" s="350" t="s">
        <v>296</v>
      </c>
    </row>
    <row r="7" spans="1:10" s="85" customFormat="1" ht="3" customHeight="1">
      <c r="A7" s="433"/>
      <c r="B7" s="433"/>
      <c r="C7" s="433"/>
      <c r="D7" s="433"/>
      <c r="E7" s="433"/>
      <c r="F7" s="433"/>
      <c r="G7" s="433"/>
      <c r="H7" s="433"/>
      <c r="I7" s="433"/>
      <c r="J7" s="433"/>
    </row>
    <row r="8" spans="1:10" s="85" customFormat="1" ht="11.45" customHeight="1">
      <c r="A8" s="377" t="s">
        <v>246</v>
      </c>
      <c r="B8" s="590">
        <f>AVERAGE(B9:B11)</f>
        <v>30.206666666666667</v>
      </c>
      <c r="C8" s="590">
        <f>AVERAGE(C9:C11)</f>
        <v>36.583333333333336</v>
      </c>
      <c r="D8" s="439">
        <f>((C8/B8)-    1)*100</f>
        <v>21.11013021408079</v>
      </c>
      <c r="E8" s="590">
        <f>AVERAGE(E9:E11)</f>
        <v>33.14</v>
      </c>
      <c r="F8" s="590">
        <f>AVERAGE(F9:F11)</f>
        <v>39.25</v>
      </c>
      <c r="G8" s="439">
        <f>((F8/E8)-    1)*100</f>
        <v>18.436934218467105</v>
      </c>
      <c r="H8" s="590">
        <f>AVERAGE(H9:H11)</f>
        <v>31.473333333333333</v>
      </c>
      <c r="I8" s="590">
        <f>AVERAGE(I9:I11)</f>
        <v>32.54</v>
      </c>
      <c r="J8" s="439">
        <f>((I8/H8)-    1)*100</f>
        <v>3.3891124761703084</v>
      </c>
    </row>
    <row r="9" spans="1:10" s="86" customFormat="1" ht="11.45" customHeight="1">
      <c r="A9" s="351" t="s">
        <v>247</v>
      </c>
      <c r="B9" s="591">
        <v>32</v>
      </c>
      <c r="C9" s="591">
        <v>35</v>
      </c>
      <c r="D9" s="438">
        <f t="shared" ref="D9:D11" si="0">((C9/B9)-    1)*100</f>
        <v>9.375</v>
      </c>
      <c r="E9" s="591">
        <v>30.67</v>
      </c>
      <c r="F9" s="591" t="s">
        <v>280</v>
      </c>
      <c r="G9" s="438" t="s">
        <v>283</v>
      </c>
      <c r="H9" s="591">
        <v>31.67</v>
      </c>
      <c r="I9" s="591">
        <v>32.5</v>
      </c>
      <c r="J9" s="438">
        <f t="shared" ref="J9:J11" si="1">((I9/H9)-    1)*100</f>
        <v>2.6207767603410037</v>
      </c>
    </row>
    <row r="10" spans="1:10" s="86" customFormat="1" ht="12.95" customHeight="1">
      <c r="A10" s="351" t="s">
        <v>250</v>
      </c>
      <c r="B10" s="591">
        <v>31.12</v>
      </c>
      <c r="C10" s="591">
        <v>37.75</v>
      </c>
      <c r="D10" s="438">
        <f t="shared" si="0"/>
        <v>21.304627249357331</v>
      </c>
      <c r="E10" s="591">
        <v>38.75</v>
      </c>
      <c r="F10" s="591">
        <v>39.25</v>
      </c>
      <c r="G10" s="438">
        <f>((F10/E10)-    1)*100</f>
        <v>1.2903225806451646</v>
      </c>
      <c r="H10" s="591">
        <v>31.75</v>
      </c>
      <c r="I10" s="591">
        <v>31.62</v>
      </c>
      <c r="J10" s="438">
        <f t="shared" si="1"/>
        <v>-0.40944881889763973</v>
      </c>
    </row>
    <row r="11" spans="1:10" s="85" customFormat="1" ht="11.45" customHeight="1">
      <c r="A11" s="351" t="s">
        <v>252</v>
      </c>
      <c r="B11" s="591">
        <v>27.5</v>
      </c>
      <c r="C11" s="591">
        <v>37</v>
      </c>
      <c r="D11" s="438">
        <f t="shared" si="0"/>
        <v>34.545454545454547</v>
      </c>
      <c r="E11" s="591">
        <v>30</v>
      </c>
      <c r="F11" s="591" t="s">
        <v>280</v>
      </c>
      <c r="G11" s="438" t="s">
        <v>283</v>
      </c>
      <c r="H11" s="591">
        <v>31</v>
      </c>
      <c r="I11" s="591">
        <v>33.5</v>
      </c>
      <c r="J11" s="438">
        <f t="shared" si="1"/>
        <v>8.0645161290322509</v>
      </c>
    </row>
    <row r="12" spans="1:10" s="85" customFormat="1" ht="11.45" customHeight="1">
      <c r="A12" s="377" t="s">
        <v>206</v>
      </c>
      <c r="B12" s="439" t="s">
        <v>283</v>
      </c>
      <c r="C12" s="590">
        <f>AVERAGE(C13:C15)</f>
        <v>26.583333333333332</v>
      </c>
      <c r="D12" s="438" t="s">
        <v>283</v>
      </c>
      <c r="E12" s="590" t="s">
        <v>283</v>
      </c>
      <c r="F12" s="590" t="s">
        <v>283</v>
      </c>
      <c r="G12" s="438" t="s">
        <v>283</v>
      </c>
      <c r="H12" s="590" t="s">
        <v>283</v>
      </c>
      <c r="I12" s="590" t="s">
        <v>283</v>
      </c>
      <c r="J12" s="439" t="s">
        <v>283</v>
      </c>
    </row>
    <row r="13" spans="1:10" s="86" customFormat="1" ht="11.1" customHeight="1">
      <c r="A13" s="351" t="s">
        <v>207</v>
      </c>
      <c r="B13" s="592" t="s">
        <v>313</v>
      </c>
      <c r="C13" s="591">
        <v>25</v>
      </c>
      <c r="D13" s="438" t="s">
        <v>283</v>
      </c>
      <c r="E13" s="592" t="s">
        <v>313</v>
      </c>
      <c r="F13" s="592" t="s">
        <v>313</v>
      </c>
      <c r="G13" s="438" t="s">
        <v>283</v>
      </c>
      <c r="H13" s="590" t="s">
        <v>283</v>
      </c>
      <c r="I13" s="590" t="s">
        <v>283</v>
      </c>
      <c r="J13" s="439" t="s">
        <v>283</v>
      </c>
    </row>
    <row r="14" spans="1:10" s="86" customFormat="1" ht="11.1" customHeight="1">
      <c r="A14" s="351" t="s">
        <v>208</v>
      </c>
      <c r="B14" s="592" t="s">
        <v>313</v>
      </c>
      <c r="C14" s="591">
        <v>26.75</v>
      </c>
      <c r="D14" s="438" t="s">
        <v>283</v>
      </c>
      <c r="E14" s="592" t="s">
        <v>313</v>
      </c>
      <c r="F14" s="592" t="s">
        <v>313</v>
      </c>
      <c r="G14" s="438" t="s">
        <v>283</v>
      </c>
      <c r="H14" s="590" t="s">
        <v>283</v>
      </c>
      <c r="I14" s="590" t="s">
        <v>283</v>
      </c>
      <c r="J14" s="439" t="s">
        <v>283</v>
      </c>
    </row>
    <row r="15" spans="1:10" s="85" customFormat="1" ht="11.1" customHeight="1">
      <c r="A15" s="351" t="s">
        <v>300</v>
      </c>
      <c r="B15" s="592" t="s">
        <v>313</v>
      </c>
      <c r="C15" s="591">
        <v>28</v>
      </c>
      <c r="D15" s="438" t="s">
        <v>283</v>
      </c>
      <c r="E15" s="592" t="s">
        <v>313</v>
      </c>
      <c r="F15" s="592" t="s">
        <v>313</v>
      </c>
      <c r="G15" s="438" t="s">
        <v>283</v>
      </c>
      <c r="H15" s="590" t="s">
        <v>283</v>
      </c>
      <c r="I15" s="590" t="s">
        <v>283</v>
      </c>
      <c r="J15" s="439" t="s">
        <v>283</v>
      </c>
    </row>
    <row r="16" spans="1:10" s="86" customFormat="1" ht="11.1" customHeight="1">
      <c r="A16" s="377" t="s">
        <v>201</v>
      </c>
      <c r="B16" s="439" t="s">
        <v>283</v>
      </c>
      <c r="C16" s="590">
        <f>AVERAGE(C17:C17)</f>
        <v>25</v>
      </c>
      <c r="D16" s="438" t="s">
        <v>283</v>
      </c>
      <c r="E16" s="439" t="s">
        <v>283</v>
      </c>
      <c r="F16" s="590">
        <f>AVERAGE(F17:F17)</f>
        <v>20</v>
      </c>
      <c r="G16" s="438" t="s">
        <v>283</v>
      </c>
      <c r="H16" s="439" t="s">
        <v>283</v>
      </c>
      <c r="I16" s="590">
        <f>AVERAGE(I17:I17)</f>
        <v>27.5</v>
      </c>
      <c r="J16" s="439" t="s">
        <v>283</v>
      </c>
    </row>
    <row r="17" spans="1:10" s="86" customFormat="1" ht="11.1" customHeight="1">
      <c r="A17" s="351" t="s">
        <v>125</v>
      </c>
      <c r="B17" s="592" t="s">
        <v>313</v>
      </c>
      <c r="C17" s="591">
        <v>25</v>
      </c>
      <c r="D17" s="438" t="s">
        <v>283</v>
      </c>
      <c r="E17" s="592" t="s">
        <v>313</v>
      </c>
      <c r="F17" s="438">
        <v>20</v>
      </c>
      <c r="G17" s="438" t="s">
        <v>283</v>
      </c>
      <c r="H17" s="592" t="s">
        <v>313</v>
      </c>
      <c r="I17" s="591">
        <v>27.5</v>
      </c>
      <c r="J17" s="593" t="s">
        <v>108</v>
      </c>
    </row>
    <row r="18" spans="1:10" s="86" customFormat="1" ht="11.1" customHeight="1">
      <c r="A18" s="377" t="s">
        <v>477</v>
      </c>
      <c r="B18" s="438">
        <f>AVERAGE(B19:B21)</f>
        <v>25.5</v>
      </c>
      <c r="C18" s="598">
        <f>AVERAGE(C19:C21)</f>
        <v>33.333333333333336</v>
      </c>
      <c r="D18" s="439">
        <f>((C18/B18)-1)*100</f>
        <v>30.718954248366014</v>
      </c>
      <c r="E18" s="586">
        <f>AVERAGE(E19:E21)</f>
        <v>27.25</v>
      </c>
      <c r="F18" s="438">
        <f>AVERAGE(F19:F21)</f>
        <v>30.666666666666668</v>
      </c>
      <c r="G18" s="594">
        <f>((F18/E18)-1)*100</f>
        <v>12.538226299694188</v>
      </c>
      <c r="H18" s="586">
        <f>AVERAGE(H19:H21)</f>
        <v>24.25</v>
      </c>
      <c r="I18" s="438">
        <f>AVERAGE(I19:I21)</f>
        <v>28.5</v>
      </c>
      <c r="J18" s="438">
        <f>((I18/H18)-1)*100</f>
        <v>17.525773195876294</v>
      </c>
    </row>
    <row r="19" spans="1:10" s="85" customFormat="1" ht="11.1" customHeight="1">
      <c r="A19" s="351" t="s">
        <v>479</v>
      </c>
      <c r="B19" s="592" t="s">
        <v>313</v>
      </c>
      <c r="C19" s="597">
        <v>50</v>
      </c>
      <c r="D19" s="438" t="s">
        <v>283</v>
      </c>
      <c r="E19" s="592" t="s">
        <v>313</v>
      </c>
      <c r="F19" s="438">
        <v>40</v>
      </c>
      <c r="G19" s="593" t="s">
        <v>108</v>
      </c>
      <c r="H19" s="592" t="s">
        <v>313</v>
      </c>
      <c r="I19" s="592" t="s">
        <v>313</v>
      </c>
      <c r="J19" s="593" t="s">
        <v>108</v>
      </c>
    </row>
    <row r="20" spans="1:10" s="85" customFormat="1" ht="11.1" customHeight="1">
      <c r="A20" s="351" t="s">
        <v>485</v>
      </c>
      <c r="B20" s="438">
        <v>25</v>
      </c>
      <c r="C20" s="597">
        <v>24</v>
      </c>
      <c r="D20" s="438">
        <f t="shared" ref="D20:D21" si="2">((C20-B20)/B20)*100</f>
        <v>-4</v>
      </c>
      <c r="E20" s="595">
        <v>28</v>
      </c>
      <c r="F20" s="438">
        <v>25.5</v>
      </c>
      <c r="G20" s="438">
        <f t="shared" ref="G20:G21" si="3">((F20-E20)/E20)*100</f>
        <v>-8.9285714285714288</v>
      </c>
      <c r="H20" s="592">
        <v>20</v>
      </c>
      <c r="I20" s="592" t="s">
        <v>313</v>
      </c>
      <c r="J20" s="593" t="s">
        <v>108</v>
      </c>
    </row>
    <row r="21" spans="1:10" s="85" customFormat="1" ht="11.1" customHeight="1">
      <c r="A21" s="351" t="s">
        <v>489</v>
      </c>
      <c r="B21" s="438">
        <v>26</v>
      </c>
      <c r="C21" s="597">
        <v>26</v>
      </c>
      <c r="D21" s="438">
        <f t="shared" si="2"/>
        <v>0</v>
      </c>
      <c r="E21" s="596">
        <v>26.5</v>
      </c>
      <c r="F21" s="438">
        <v>26.5</v>
      </c>
      <c r="G21" s="440">
        <f t="shared" si="3"/>
        <v>0</v>
      </c>
      <c r="H21" s="592">
        <v>28.5</v>
      </c>
      <c r="I21" s="438">
        <v>28.5</v>
      </c>
      <c r="J21" s="438">
        <v>-8.9285714285714288</v>
      </c>
    </row>
    <row r="22" spans="1:10" s="85" customFormat="1" ht="11.1" customHeight="1">
      <c r="A22" s="346" t="s">
        <v>140</v>
      </c>
      <c r="B22" s="381"/>
      <c r="C22" s="382"/>
      <c r="D22" s="383"/>
      <c r="E22" s="382"/>
      <c r="F22" s="382"/>
      <c r="G22" s="385"/>
      <c r="H22" s="382"/>
      <c r="I22" s="382"/>
      <c r="J22" s="383"/>
    </row>
    <row r="23" spans="1:10" s="85" customFormat="1" ht="11.1" customHeight="1">
      <c r="A23" s="335" t="s">
        <v>64</v>
      </c>
      <c r="B23" s="88"/>
      <c r="C23" s="239"/>
      <c r="D23" s="240"/>
      <c r="E23" s="239"/>
      <c r="F23" s="239"/>
      <c r="G23" s="240"/>
      <c r="H23" s="239"/>
      <c r="I23" s="239"/>
      <c r="J23" s="240"/>
    </row>
    <row r="24" spans="1:10" s="85" customFormat="1" ht="11.1" customHeight="1"/>
    <row r="25" spans="1:10" s="85" customFormat="1" ht="11.1" customHeight="1"/>
    <row r="26" spans="1:10" s="86" customFormat="1" ht="11.1" customHeight="1"/>
    <row r="27" spans="1:10" s="86" customFormat="1" ht="11.1" customHeight="1"/>
    <row r="28" spans="1:10" s="86" customFormat="1" ht="11.1" customHeight="1"/>
    <row r="29" spans="1:10" s="86" customFormat="1" ht="11.1" customHeight="1"/>
    <row r="30" spans="1:10" s="86" customFormat="1" ht="11.1" customHeight="1"/>
    <row r="31" spans="1:10" s="86" customFormat="1" ht="11.1" customHeight="1"/>
    <row r="32" spans="1:10" s="85" customFormat="1" ht="11.1" customHeight="1"/>
    <row r="33" s="85" customFormat="1" ht="11.1" customHeight="1"/>
    <row r="34" s="86" customFormat="1" ht="11.1" customHeight="1"/>
    <row r="35" s="86" customFormat="1" ht="11.1" customHeight="1"/>
    <row r="36" s="86" customFormat="1" ht="11.1" customHeight="1"/>
    <row r="37" s="86" customFormat="1" ht="11.1" customHeight="1"/>
    <row r="38" s="86" customFormat="1" ht="11.1" customHeight="1"/>
    <row r="39" s="86" customFormat="1" ht="11.1" customHeight="1"/>
    <row r="40" s="86" customFormat="1" ht="11.1" customHeight="1"/>
    <row r="41" s="85" customFormat="1" ht="11.1" customHeight="1"/>
    <row r="42" s="86" customFormat="1" ht="11.1" customHeight="1"/>
    <row r="43" s="85" customFormat="1" ht="11.1" customHeight="1"/>
    <row r="44" s="86" customFormat="1" ht="11.1" customHeight="1"/>
    <row r="45" s="86" customFormat="1" ht="11.1" customHeight="1"/>
    <row r="46" s="86" customFormat="1" ht="11.1" customHeight="1"/>
    <row r="47" s="86" customFormat="1" ht="11.1" customHeight="1"/>
    <row r="48" s="86" customFormat="1" ht="11.1" customHeight="1"/>
    <row r="49" s="85" customFormat="1" ht="11.1" customHeight="1"/>
    <row r="50" s="86" customFormat="1" ht="11.1" customHeight="1"/>
    <row r="51" s="86" customFormat="1" ht="11.1" customHeight="1"/>
    <row r="52" s="86" customFormat="1" ht="11.1" customHeight="1"/>
    <row r="53" s="86" customFormat="1" ht="11.1" customHeight="1"/>
    <row r="54" s="86" customFormat="1" ht="11.1" customHeight="1"/>
    <row r="55" s="85" customFormat="1" ht="11.1" customHeight="1"/>
    <row r="56" s="85" customFormat="1" ht="11.1" customHeight="1"/>
    <row r="57" s="86" customFormat="1" ht="11.1" customHeight="1"/>
    <row r="58" s="86" customFormat="1" ht="11.1" customHeight="1"/>
    <row r="59" s="86" customFormat="1" ht="11.1" customHeight="1"/>
    <row r="60" s="86" customFormat="1" ht="11.1" customHeight="1"/>
    <row r="61" s="86" customFormat="1" ht="11.1" customHeight="1"/>
    <row r="62" s="86" customFormat="1" ht="11.1" customHeight="1"/>
    <row r="63" ht="11.1" customHeight="1"/>
    <row r="64" ht="11.1" customHeight="1"/>
    <row r="65" ht="11.1" customHeight="1"/>
    <row r="66" ht="11.1" customHeight="1"/>
    <row r="67" ht="11.1" customHeight="1"/>
    <row r="68" ht="11.1" customHeight="1"/>
    <row r="69" ht="11.1" customHeight="1"/>
    <row r="70" ht="11.1" customHeight="1"/>
    <row r="71" ht="11.1" customHeight="1"/>
    <row r="72" ht="11.1" customHeight="1"/>
    <row r="73" ht="11.1" customHeight="1"/>
    <row r="74" ht="11.1" customHeight="1"/>
    <row r="75" ht="11.1" customHeight="1"/>
    <row r="76" ht="11.1" customHeight="1"/>
    <row r="77" ht="11.1" customHeight="1"/>
    <row r="78" ht="11.1" customHeight="1"/>
    <row r="79" ht="11.1" customHeight="1"/>
  </sheetData>
  <mergeCells count="4">
    <mergeCell ref="A5:A6"/>
    <mergeCell ref="B5:D5"/>
    <mergeCell ref="E5:G5"/>
    <mergeCell ref="H5:J5"/>
  </mergeCells>
  <phoneticPr fontId="19" type="noConversion"/>
  <pageMargins left="0.59055118110236227" right="0.59055118110236227" top="0.59055118110236227" bottom="0.59055118110236227" header="0.59055118110236227" footer="0.59055118110236227"/>
  <pageSetup paperSize="9" orientation="portrait" r:id="rId1"/>
  <legacyDrawingHF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74"/>
  <sheetViews>
    <sheetView showGridLines="0" topLeftCell="A7" zoomScale="120" zoomScaleNormal="120" workbookViewId="0">
      <selection activeCell="A27" sqref="A27"/>
    </sheetView>
  </sheetViews>
  <sheetFormatPr baseColWidth="10" defaultColWidth="10.85546875" defaultRowHeight="12.75"/>
  <cols>
    <col min="1" max="1" width="15.7109375" style="76" customWidth="1"/>
    <col min="2" max="13" width="6.7109375" style="76" customWidth="1"/>
    <col min="14" max="16384" width="10.85546875" style="76"/>
  </cols>
  <sheetData>
    <row r="1" spans="1:13" s="84" customFormat="1" ht="15.95" customHeight="1">
      <c r="A1" s="354" t="s">
        <v>533</v>
      </c>
      <c r="B1" s="348"/>
      <c r="C1" s="348"/>
      <c r="D1" s="349"/>
      <c r="E1" s="348"/>
      <c r="F1" s="348"/>
      <c r="G1" s="349"/>
      <c r="H1" s="348"/>
      <c r="I1" s="348"/>
      <c r="J1" s="349"/>
      <c r="K1" s="348"/>
      <c r="L1" s="348"/>
      <c r="M1" s="349"/>
    </row>
    <row r="2" spans="1:13" s="84" customFormat="1" ht="12" customHeight="1">
      <c r="A2" s="347" t="s">
        <v>460</v>
      </c>
      <c r="B2" s="348"/>
      <c r="C2" s="348"/>
      <c r="D2" s="349"/>
      <c r="E2" s="348"/>
      <c r="F2" s="348"/>
      <c r="G2" s="349"/>
      <c r="H2" s="348"/>
      <c r="I2" s="348"/>
      <c r="J2" s="349"/>
      <c r="K2" s="348"/>
      <c r="L2" s="348"/>
      <c r="M2" s="349"/>
    </row>
    <row r="3" spans="1:13" s="84" customFormat="1" ht="12" customHeight="1">
      <c r="A3" s="347" t="s">
        <v>534</v>
      </c>
      <c r="B3" s="348"/>
      <c r="C3" s="348"/>
      <c r="D3" s="349"/>
      <c r="E3" s="348"/>
      <c r="F3" s="348"/>
      <c r="G3" s="349"/>
      <c r="H3" s="348"/>
      <c r="I3" s="348"/>
      <c r="J3" s="349"/>
      <c r="K3" s="348"/>
      <c r="L3" s="348"/>
      <c r="M3" s="349"/>
    </row>
    <row r="4" spans="1:13" s="86" customFormat="1" ht="3" customHeight="1">
      <c r="A4" s="347"/>
      <c r="B4" s="356"/>
      <c r="C4" s="356"/>
      <c r="D4" s="372"/>
      <c r="E4" s="356"/>
      <c r="F4" s="356"/>
      <c r="G4" s="372"/>
      <c r="H4" s="356"/>
      <c r="I4" s="356"/>
      <c r="J4" s="372"/>
      <c r="K4" s="356"/>
      <c r="L4" s="356"/>
      <c r="M4" s="372"/>
    </row>
    <row r="5" spans="1:13" s="86" customFormat="1" ht="15" customHeight="1">
      <c r="A5" s="638" t="s">
        <v>264</v>
      </c>
      <c r="B5" s="649" t="s">
        <v>267</v>
      </c>
      <c r="C5" s="650"/>
      <c r="D5" s="651"/>
      <c r="E5" s="649" t="s">
        <v>266</v>
      </c>
      <c r="F5" s="650"/>
      <c r="G5" s="651"/>
      <c r="H5" s="649" t="s">
        <v>265</v>
      </c>
      <c r="I5" s="650"/>
      <c r="J5" s="651"/>
      <c r="K5" s="649" t="s">
        <v>233</v>
      </c>
      <c r="L5" s="650"/>
      <c r="M5" s="651"/>
    </row>
    <row r="6" spans="1:13" s="86" customFormat="1" ht="15" customHeight="1">
      <c r="A6" s="648"/>
      <c r="B6" s="350">
        <v>2019</v>
      </c>
      <c r="C6" s="350">
        <v>2020</v>
      </c>
      <c r="D6" s="350" t="s">
        <v>296</v>
      </c>
      <c r="E6" s="350">
        <v>2019</v>
      </c>
      <c r="F6" s="350">
        <v>2020</v>
      </c>
      <c r="G6" s="350" t="s">
        <v>296</v>
      </c>
      <c r="H6" s="350">
        <v>2019</v>
      </c>
      <c r="I6" s="350">
        <v>2020</v>
      </c>
      <c r="J6" s="350" t="s">
        <v>296</v>
      </c>
      <c r="K6" s="350">
        <v>2019</v>
      </c>
      <c r="L6" s="350">
        <v>2020</v>
      </c>
      <c r="M6" s="350" t="s">
        <v>296</v>
      </c>
    </row>
    <row r="7" spans="1:13" s="86" customFormat="1" ht="3" customHeight="1">
      <c r="A7" s="433"/>
      <c r="B7" s="482"/>
      <c r="C7" s="482"/>
      <c r="D7" s="87"/>
      <c r="E7" s="482"/>
      <c r="F7" s="482"/>
      <c r="G7" s="87"/>
      <c r="H7" s="482"/>
      <c r="I7" s="482"/>
      <c r="J7" s="87"/>
      <c r="K7" s="482"/>
      <c r="L7" s="482"/>
      <c r="M7" s="87"/>
    </row>
    <row r="8" spans="1:13" s="86" customFormat="1" ht="12" customHeight="1">
      <c r="A8" s="377" t="s">
        <v>246</v>
      </c>
      <c r="B8" s="374">
        <f>AVERAGE(B9:B15)</f>
        <v>28.654285714285713</v>
      </c>
      <c r="C8" s="374">
        <f>AVERAGE(C9:C15)</f>
        <v>25.58285714285714</v>
      </c>
      <c r="D8" s="322">
        <f t="shared" ref="D8:D15" si="0">((C8/B8)-    1)*100</f>
        <v>-10.71891514607638</v>
      </c>
      <c r="E8" s="374">
        <f>AVERAGE(E9:E15)</f>
        <v>21.055</v>
      </c>
      <c r="F8" s="374">
        <f>AVERAGE(F9:F15)</f>
        <v>21.824000000000002</v>
      </c>
      <c r="G8" s="322">
        <f t="shared" ref="G8" si="1">((F8/E8)-    1)*100</f>
        <v>3.6523391118499227</v>
      </c>
      <c r="H8" s="374">
        <f>AVERAGE(H9:H15)</f>
        <v>32.217500000000001</v>
      </c>
      <c r="I8" s="374">
        <f>AVERAGE(I9:I15)</f>
        <v>33.480000000000004</v>
      </c>
      <c r="J8" s="322">
        <f t="shared" ref="J8:J12" si="2">((I8/H8)-    1)*100</f>
        <v>3.9186777372546056</v>
      </c>
      <c r="K8" s="374">
        <f>AVERAGE(K9:K15)</f>
        <v>22.1</v>
      </c>
      <c r="L8" s="374">
        <f>AVERAGE(L9:L15)</f>
        <v>23.032499999999999</v>
      </c>
      <c r="M8" s="322">
        <f t="shared" ref="M8:M9" si="3">((L8/K8)-    1)*100</f>
        <v>4.2194570135746456</v>
      </c>
    </row>
    <row r="9" spans="1:13" s="86" customFormat="1" ht="12" customHeight="1">
      <c r="A9" s="351" t="s">
        <v>247</v>
      </c>
      <c r="B9" s="379">
        <v>32.33</v>
      </c>
      <c r="C9" s="379">
        <v>35</v>
      </c>
      <c r="D9" s="325">
        <f t="shared" si="0"/>
        <v>8.2585833591091848</v>
      </c>
      <c r="E9" s="379">
        <v>25</v>
      </c>
      <c r="F9" s="379">
        <v>25</v>
      </c>
      <c r="G9" s="325">
        <f>((F9/E9)-    1)*100</f>
        <v>0</v>
      </c>
      <c r="H9" s="386">
        <v>35</v>
      </c>
      <c r="I9" s="386">
        <v>30</v>
      </c>
      <c r="J9" s="325">
        <f t="shared" si="2"/>
        <v>-14.28571428571429</v>
      </c>
      <c r="K9" s="386">
        <v>16</v>
      </c>
      <c r="L9" s="386">
        <v>13.5</v>
      </c>
      <c r="M9" s="325">
        <f t="shared" si="3"/>
        <v>-15.625</v>
      </c>
    </row>
    <row r="10" spans="1:13" s="86" customFormat="1" ht="12" customHeight="1">
      <c r="A10" s="351" t="s">
        <v>248</v>
      </c>
      <c r="B10" s="379">
        <v>28.67</v>
      </c>
      <c r="C10" s="379">
        <v>26</v>
      </c>
      <c r="D10" s="325">
        <f t="shared" si="0"/>
        <v>-9.3128705964422807</v>
      </c>
      <c r="E10" s="379">
        <v>20.67</v>
      </c>
      <c r="F10" s="379" t="s">
        <v>279</v>
      </c>
      <c r="G10" s="325" t="s">
        <v>283</v>
      </c>
      <c r="H10" s="379">
        <v>31</v>
      </c>
      <c r="I10" s="379" t="s">
        <v>279</v>
      </c>
      <c r="J10" s="325" t="s">
        <v>283</v>
      </c>
      <c r="K10" s="379" t="s">
        <v>280</v>
      </c>
      <c r="L10" s="379" t="s">
        <v>279</v>
      </c>
      <c r="M10" s="325" t="s">
        <v>283</v>
      </c>
    </row>
    <row r="11" spans="1:13" s="85" customFormat="1" ht="12" customHeight="1">
      <c r="A11" s="351" t="s">
        <v>249</v>
      </c>
      <c r="B11" s="379">
        <v>28.04</v>
      </c>
      <c r="C11" s="379">
        <v>15.33</v>
      </c>
      <c r="D11" s="325">
        <f t="shared" si="0"/>
        <v>-45.328102710413695</v>
      </c>
      <c r="E11" s="379">
        <v>17.829999999999998</v>
      </c>
      <c r="F11" s="379">
        <v>15.25</v>
      </c>
      <c r="G11" s="325">
        <f>((F11/E11)-    1)*100</f>
        <v>-14.469994391475039</v>
      </c>
      <c r="H11" s="379">
        <v>32.5</v>
      </c>
      <c r="I11" s="379">
        <v>32.5</v>
      </c>
      <c r="J11" s="325">
        <f t="shared" si="2"/>
        <v>0</v>
      </c>
      <c r="K11" s="379" t="s">
        <v>280</v>
      </c>
      <c r="L11" s="379" t="s">
        <v>279</v>
      </c>
      <c r="M11" s="325" t="s">
        <v>283</v>
      </c>
    </row>
    <row r="12" spans="1:13" s="86" customFormat="1" ht="12" customHeight="1">
      <c r="A12" s="351" t="s">
        <v>250</v>
      </c>
      <c r="B12" s="379">
        <v>28.04</v>
      </c>
      <c r="C12" s="379">
        <v>25.25</v>
      </c>
      <c r="D12" s="325">
        <f t="shared" si="0"/>
        <v>-9.9500713266761682</v>
      </c>
      <c r="E12" s="379">
        <v>17.829999999999998</v>
      </c>
      <c r="F12" s="379">
        <v>19.87</v>
      </c>
      <c r="G12" s="325">
        <f>((F12/E12)-    1)*100</f>
        <v>11.441390914189586</v>
      </c>
      <c r="H12" s="379">
        <v>30.37</v>
      </c>
      <c r="I12" s="379">
        <v>36.42</v>
      </c>
      <c r="J12" s="325">
        <f t="shared" si="2"/>
        <v>19.920974646032263</v>
      </c>
      <c r="K12" s="379">
        <v>21.5</v>
      </c>
      <c r="L12" s="379">
        <v>28.13</v>
      </c>
      <c r="M12" s="325">
        <f>((L12/K12)-    1)*100</f>
        <v>30.837209302325586</v>
      </c>
    </row>
    <row r="13" spans="1:13" s="85" customFormat="1" ht="12" customHeight="1">
      <c r="A13" s="351" t="s">
        <v>251</v>
      </c>
      <c r="B13" s="379">
        <v>28</v>
      </c>
      <c r="C13" s="379">
        <v>25</v>
      </c>
      <c r="D13" s="325">
        <f t="shared" si="0"/>
        <v>-10.71428571428571</v>
      </c>
      <c r="E13" s="379" t="s">
        <v>280</v>
      </c>
      <c r="F13" s="379" t="s">
        <v>279</v>
      </c>
      <c r="G13" s="325" t="s">
        <v>283</v>
      </c>
      <c r="H13" s="379" t="s">
        <v>279</v>
      </c>
      <c r="I13" s="379">
        <v>35</v>
      </c>
      <c r="J13" s="325" t="s">
        <v>283</v>
      </c>
      <c r="K13" s="379">
        <v>25</v>
      </c>
      <c r="L13" s="379" t="s">
        <v>279</v>
      </c>
      <c r="M13" s="325" t="s">
        <v>283</v>
      </c>
    </row>
    <row r="14" spans="1:13" s="86" customFormat="1" ht="12" customHeight="1">
      <c r="A14" s="351" t="s">
        <v>252</v>
      </c>
      <c r="B14" s="379">
        <v>27.5</v>
      </c>
      <c r="C14" s="379">
        <v>27.5</v>
      </c>
      <c r="D14" s="325">
        <f t="shared" si="0"/>
        <v>0</v>
      </c>
      <c r="E14" s="379">
        <v>25</v>
      </c>
      <c r="F14" s="379">
        <v>24</v>
      </c>
      <c r="G14" s="325">
        <f>((F14/E14)-    1)*100</f>
        <v>-4.0000000000000036</v>
      </c>
      <c r="H14" s="379" t="s">
        <v>280</v>
      </c>
      <c r="I14" s="379" t="s">
        <v>279</v>
      </c>
      <c r="J14" s="325" t="s">
        <v>283</v>
      </c>
      <c r="K14" s="379">
        <v>23</v>
      </c>
      <c r="L14" s="379">
        <v>28</v>
      </c>
      <c r="M14" s="325">
        <f>((L14/K14)-    1)*100</f>
        <v>21.739130434782616</v>
      </c>
    </row>
    <row r="15" spans="1:13" s="86" customFormat="1" ht="12" customHeight="1">
      <c r="A15" s="351" t="s">
        <v>96</v>
      </c>
      <c r="B15" s="379">
        <v>28</v>
      </c>
      <c r="C15" s="379">
        <v>25</v>
      </c>
      <c r="D15" s="325">
        <f t="shared" si="0"/>
        <v>-10.71428571428571</v>
      </c>
      <c r="E15" s="379">
        <v>20</v>
      </c>
      <c r="F15" s="379">
        <v>25</v>
      </c>
      <c r="G15" s="325">
        <f>((F15/E15)-    1)*100</f>
        <v>25</v>
      </c>
      <c r="H15" s="379" t="s">
        <v>280</v>
      </c>
      <c r="I15" s="379" t="s">
        <v>279</v>
      </c>
      <c r="J15" s="325" t="s">
        <v>283</v>
      </c>
      <c r="K15" s="379">
        <v>25</v>
      </c>
      <c r="L15" s="379">
        <v>22.5</v>
      </c>
      <c r="M15" s="325">
        <f>((L15/K15)-    1)*100</f>
        <v>-9.9999999999999982</v>
      </c>
    </row>
    <row r="16" spans="1:13" s="86" customFormat="1" ht="12" customHeight="1">
      <c r="A16" s="377" t="s">
        <v>206</v>
      </c>
      <c r="B16" s="387">
        <f>AVERAGE(B17:B20)</f>
        <v>16.25</v>
      </c>
      <c r="C16" s="387">
        <f>AVERAGE(C17:C20)</f>
        <v>14.75</v>
      </c>
      <c r="D16" s="322">
        <f>((C16/B16)-    1)*100</f>
        <v>-9.2307692307692317</v>
      </c>
      <c r="E16" s="387">
        <f>AVERAGE(E17:E20)</f>
        <v>16.55</v>
      </c>
      <c r="F16" s="387">
        <f>AVERAGE(F17:F20)</f>
        <v>14.125</v>
      </c>
      <c r="G16" s="322">
        <f>((F16/E16)-    1)*100</f>
        <v>-14.652567975830822</v>
      </c>
      <c r="H16" s="387">
        <f>AVERAGE(H17:H20)</f>
        <v>25</v>
      </c>
      <c r="I16" s="387">
        <f>AVERAGE(I17:I20)</f>
        <v>29</v>
      </c>
      <c r="J16" s="322">
        <f>((I16/H16)-    1)*100</f>
        <v>15.999999999999993</v>
      </c>
      <c r="K16" s="387">
        <f>AVERAGE(K17:K20)</f>
        <v>18.333333333333332</v>
      </c>
      <c r="L16" s="387">
        <f>AVERAGE(L17:L20)</f>
        <v>20</v>
      </c>
      <c r="M16" s="322">
        <f>((L16/K16)-    1)*100</f>
        <v>9.0909090909091042</v>
      </c>
    </row>
    <row r="17" spans="1:13" s="86" customFormat="1" ht="12" customHeight="1">
      <c r="A17" s="388" t="s">
        <v>207</v>
      </c>
      <c r="B17" s="352">
        <v>19</v>
      </c>
      <c r="C17" s="352">
        <v>17.5</v>
      </c>
      <c r="D17" s="322">
        <f>((C17-    B17)/B17)*100</f>
        <v>-7.8947368421052628</v>
      </c>
      <c r="E17" s="352">
        <v>24.5</v>
      </c>
      <c r="F17" s="352">
        <v>17.5</v>
      </c>
      <c r="G17" s="325">
        <f>((F17-    E17)/E17)*100</f>
        <v>-28.571428571428569</v>
      </c>
      <c r="H17" s="352" t="s">
        <v>279</v>
      </c>
      <c r="I17" s="352" t="s">
        <v>279</v>
      </c>
      <c r="J17" s="389" t="s">
        <v>283</v>
      </c>
      <c r="K17" s="352">
        <v>15</v>
      </c>
      <c r="L17" s="352" t="s">
        <v>279</v>
      </c>
      <c r="M17" s="325" t="s">
        <v>283</v>
      </c>
    </row>
    <row r="18" spans="1:13" s="86" customFormat="1" ht="12" customHeight="1">
      <c r="A18" s="388" t="s">
        <v>208</v>
      </c>
      <c r="B18" s="384">
        <v>15</v>
      </c>
      <c r="C18" s="384">
        <v>15</v>
      </c>
      <c r="D18" s="325">
        <f>((C18-    B18)/B18)*100</f>
        <v>0</v>
      </c>
      <c r="E18" s="384">
        <v>15</v>
      </c>
      <c r="F18" s="384">
        <v>15</v>
      </c>
      <c r="G18" s="325">
        <f>((F18-    E18)/E18)*100</f>
        <v>0</v>
      </c>
      <c r="H18" s="352" t="s">
        <v>279</v>
      </c>
      <c r="I18" s="352" t="s">
        <v>279</v>
      </c>
      <c r="J18" s="389" t="s">
        <v>283</v>
      </c>
      <c r="K18" s="384">
        <v>15</v>
      </c>
      <c r="L18" s="384">
        <v>15</v>
      </c>
      <c r="M18" s="325">
        <f>((L18-    K18)/K18)*100</f>
        <v>0</v>
      </c>
    </row>
    <row r="19" spans="1:13" s="85" customFormat="1" ht="12" customHeight="1">
      <c r="A19" s="388" t="s">
        <v>185</v>
      </c>
      <c r="B19" s="384">
        <v>15</v>
      </c>
      <c r="C19" s="384">
        <v>12</v>
      </c>
      <c r="D19" s="325">
        <f>((C19-    B19)/B19)*100</f>
        <v>-20</v>
      </c>
      <c r="E19" s="384">
        <v>14.7</v>
      </c>
      <c r="F19" s="384">
        <v>12</v>
      </c>
      <c r="G19" s="379">
        <f>((F19-    E19)/E19)*100</f>
        <v>-18.367346938775505</v>
      </c>
      <c r="H19" s="379">
        <v>25</v>
      </c>
      <c r="I19" s="352">
        <v>30</v>
      </c>
      <c r="J19" s="325">
        <f>((I19-    H19)/H19)*100</f>
        <v>20</v>
      </c>
      <c r="K19" s="390" t="s">
        <v>279</v>
      </c>
      <c r="L19" s="390" t="s">
        <v>279</v>
      </c>
      <c r="M19" s="325" t="s">
        <v>283</v>
      </c>
    </row>
    <row r="20" spans="1:13" s="86" customFormat="1" ht="12" customHeight="1">
      <c r="A20" s="388" t="s">
        <v>300</v>
      </c>
      <c r="B20" s="384">
        <v>16</v>
      </c>
      <c r="C20" s="384">
        <v>14.5</v>
      </c>
      <c r="D20" s="325">
        <f>((C20-    B20)/B20)*100</f>
        <v>-9.375</v>
      </c>
      <c r="E20" s="384">
        <v>12</v>
      </c>
      <c r="F20" s="384">
        <v>12</v>
      </c>
      <c r="G20" s="384">
        <f>((F20-    E20)/E20)*100</f>
        <v>0</v>
      </c>
      <c r="H20" s="384">
        <v>25</v>
      </c>
      <c r="I20" s="384">
        <v>28</v>
      </c>
      <c r="J20" s="325">
        <f>((I20-    H20)/H20)*100</f>
        <v>12</v>
      </c>
      <c r="K20" s="384">
        <v>25</v>
      </c>
      <c r="L20" s="384">
        <v>25</v>
      </c>
      <c r="M20" s="325">
        <f>((L20-    K20)/K20)*100</f>
        <v>0</v>
      </c>
    </row>
    <row r="21" spans="1:13" s="86" customFormat="1" ht="12" customHeight="1">
      <c r="A21" s="377" t="s">
        <v>201</v>
      </c>
      <c r="B21" s="387">
        <f>AVERAGE(B23:B23)</f>
        <v>18.5</v>
      </c>
      <c r="C21" s="322">
        <f>AVERAGE(C23:C23)</f>
        <v>17.5</v>
      </c>
      <c r="D21" s="322">
        <f>((C21/B21)-    1)*100</f>
        <v>-5.4054054054054053</v>
      </c>
      <c r="E21" s="387">
        <f>AVERAGE(E23:E23)</f>
        <v>16.27</v>
      </c>
      <c r="F21" s="387">
        <f>AVERAGE(F23:F23)</f>
        <v>16.5</v>
      </c>
      <c r="G21" s="322">
        <f>((F21/E21)-    1)*100</f>
        <v>1.4136447449293099</v>
      </c>
      <c r="H21" s="387">
        <f>AVERAGE(H23:H23)</f>
        <v>30</v>
      </c>
      <c r="I21" s="387">
        <f>AVERAGE(I22:I23)</f>
        <v>26.25</v>
      </c>
      <c r="J21" s="391">
        <f>((I21/H21)-    1)*100</f>
        <v>-12.5</v>
      </c>
      <c r="K21" s="387">
        <f>AVERAGE(K23:K23)</f>
        <v>13</v>
      </c>
      <c r="L21" s="387">
        <f>AVERAGE(L22:L23)</f>
        <v>15</v>
      </c>
      <c r="M21" s="322">
        <f>((L21/K21)-    1)*100</f>
        <v>15.384615384615374</v>
      </c>
    </row>
    <row r="22" spans="1:13" s="86" customFormat="1" ht="12" customHeight="1">
      <c r="A22" s="388" t="s">
        <v>202</v>
      </c>
      <c r="B22" s="352" t="s">
        <v>279</v>
      </c>
      <c r="C22" s="352" t="s">
        <v>279</v>
      </c>
      <c r="D22" s="325" t="s">
        <v>283</v>
      </c>
      <c r="E22" s="352" t="s">
        <v>279</v>
      </c>
      <c r="F22" s="352" t="s">
        <v>279</v>
      </c>
      <c r="G22" s="325" t="s">
        <v>283</v>
      </c>
      <c r="H22" s="387" t="s">
        <v>279</v>
      </c>
      <c r="I22" s="352">
        <v>25.5</v>
      </c>
      <c r="J22" s="392" t="s">
        <v>283</v>
      </c>
      <c r="K22" s="352" t="s">
        <v>279</v>
      </c>
      <c r="L22" s="352">
        <v>17</v>
      </c>
      <c r="M22" s="322" t="s">
        <v>283</v>
      </c>
    </row>
    <row r="23" spans="1:13" s="85" customFormat="1" ht="12" customHeight="1">
      <c r="A23" s="388" t="s">
        <v>125</v>
      </c>
      <c r="B23" s="352">
        <v>18.5</v>
      </c>
      <c r="C23" s="352">
        <v>17.5</v>
      </c>
      <c r="D23" s="325">
        <f>((C23-    B23)/B23)*100</f>
        <v>-5.4054054054054053</v>
      </c>
      <c r="E23" s="352">
        <v>16.27</v>
      </c>
      <c r="F23" s="352">
        <v>16.5</v>
      </c>
      <c r="G23" s="325">
        <f>((F23-    E23)/E23)*100</f>
        <v>1.4136447449293206</v>
      </c>
      <c r="H23" s="384">
        <v>30</v>
      </c>
      <c r="I23" s="384">
        <v>27</v>
      </c>
      <c r="J23" s="325">
        <f>((I23-    H23)/H23)*100</f>
        <v>-10</v>
      </c>
      <c r="K23" s="384">
        <v>13</v>
      </c>
      <c r="L23" s="384">
        <v>13</v>
      </c>
      <c r="M23" s="325">
        <f>((L23-    K23)/K23)*100</f>
        <v>0</v>
      </c>
    </row>
    <row r="24" spans="1:13" s="85" customFormat="1" ht="12" customHeight="1">
      <c r="A24" s="377" t="s">
        <v>477</v>
      </c>
      <c r="B24" s="599">
        <f>AVERAGE(B25:B29)</f>
        <v>15.2925</v>
      </c>
      <c r="C24" s="599">
        <f>AVERAGE(C25:C29)</f>
        <v>14.632</v>
      </c>
      <c r="D24" s="322">
        <f>((C24/B24)-1)*100</f>
        <v>-4.3191106751675701</v>
      </c>
      <c r="E24" s="387">
        <f>AVERAGE(E25:E29)</f>
        <v>18.443333333333332</v>
      </c>
      <c r="F24" s="378">
        <f>AVERAGE(F25:F29)</f>
        <v>16.3125</v>
      </c>
      <c r="G24" s="322">
        <f>((F24/E24)-1)*100</f>
        <v>-11.553406831736845</v>
      </c>
      <c r="H24" s="387">
        <f>AVERAGE(H25:H29)</f>
        <v>26.833333333333332</v>
      </c>
      <c r="I24" s="387">
        <f>AVERAGE(I25:I29)</f>
        <v>26.9</v>
      </c>
      <c r="J24" s="391">
        <f>((I24/H24)-1)*100</f>
        <v>0.24844720496894901</v>
      </c>
      <c r="K24" s="599">
        <f>AVERAGE(K25:K29)</f>
        <v>20.75</v>
      </c>
      <c r="L24" s="599">
        <f>AVERAGE(L25:L29)</f>
        <v>18.585000000000001</v>
      </c>
      <c r="M24" s="498">
        <f>((L24/K24)-1)*100</f>
        <v>-10.433734939759031</v>
      </c>
    </row>
    <row r="25" spans="1:13" s="86" customFormat="1" ht="12" customHeight="1">
      <c r="A25" s="388" t="s">
        <v>482</v>
      </c>
      <c r="B25" s="600">
        <v>12</v>
      </c>
      <c r="C25" s="600">
        <v>13.33</v>
      </c>
      <c r="D25" s="325">
        <f t="shared" ref="D25:D29" si="4">((C25-B25)/B25)*100</f>
        <v>11.083333333333334</v>
      </c>
      <c r="E25" s="601" t="s">
        <v>313</v>
      </c>
      <c r="F25" s="601" t="s">
        <v>313</v>
      </c>
      <c r="G25" s="325" t="s">
        <v>283</v>
      </c>
      <c r="H25" s="387" t="s">
        <v>279</v>
      </c>
      <c r="I25" s="352">
        <v>26</v>
      </c>
      <c r="J25" s="392" t="s">
        <v>283</v>
      </c>
      <c r="K25" s="379" t="s">
        <v>280</v>
      </c>
      <c r="L25" s="379" t="s">
        <v>279</v>
      </c>
      <c r="M25" s="325" t="s">
        <v>283</v>
      </c>
    </row>
    <row r="26" spans="1:13" s="86" customFormat="1" ht="12" customHeight="1">
      <c r="A26" s="388" t="s">
        <v>484</v>
      </c>
      <c r="B26" s="601" t="s">
        <v>313</v>
      </c>
      <c r="C26" s="600">
        <v>15</v>
      </c>
      <c r="D26" s="325" t="s">
        <v>108</v>
      </c>
      <c r="E26" s="601" t="s">
        <v>313</v>
      </c>
      <c r="F26" s="352">
        <v>15</v>
      </c>
      <c r="G26" s="325" t="s">
        <v>283</v>
      </c>
      <c r="H26" s="387" t="s">
        <v>279</v>
      </c>
      <c r="I26" s="352">
        <v>28</v>
      </c>
      <c r="J26" s="392" t="s">
        <v>283</v>
      </c>
      <c r="K26" s="379" t="s">
        <v>280</v>
      </c>
      <c r="L26" s="379" t="s">
        <v>279</v>
      </c>
      <c r="M26" s="325" t="s">
        <v>283</v>
      </c>
    </row>
    <row r="27" spans="1:13" s="86" customFormat="1" ht="12" customHeight="1">
      <c r="A27" s="388" t="s">
        <v>480</v>
      </c>
      <c r="B27" s="600">
        <v>21</v>
      </c>
      <c r="C27" s="600">
        <v>21</v>
      </c>
      <c r="D27" s="325">
        <f t="shared" si="4"/>
        <v>0</v>
      </c>
      <c r="E27" s="602">
        <v>30</v>
      </c>
      <c r="F27" s="384">
        <v>30</v>
      </c>
      <c r="G27" s="325" t="s">
        <v>283</v>
      </c>
      <c r="H27" s="384">
        <v>26.5</v>
      </c>
      <c r="I27" s="379">
        <v>26.5</v>
      </c>
      <c r="J27" s="325">
        <f>((I27-H27)/H27)*100</f>
        <v>0</v>
      </c>
      <c r="K27" s="379" t="s">
        <v>280</v>
      </c>
      <c r="L27" s="379" t="s">
        <v>279</v>
      </c>
      <c r="M27" s="325" t="s">
        <v>283</v>
      </c>
    </row>
    <row r="28" spans="1:13" s="86" customFormat="1" ht="12" customHeight="1">
      <c r="A28" s="388" t="s">
        <v>478</v>
      </c>
      <c r="B28" s="600">
        <v>15.67</v>
      </c>
      <c r="C28" s="600">
        <v>11.33</v>
      </c>
      <c r="D28" s="325">
        <f t="shared" si="4"/>
        <v>-27.696234843650284</v>
      </c>
      <c r="E28" s="602">
        <v>15.33</v>
      </c>
      <c r="F28" s="384">
        <v>10.25</v>
      </c>
      <c r="G28" s="325">
        <f>((F28-E28)/E28)*100</f>
        <v>-33.137638617090673</v>
      </c>
      <c r="H28" s="384">
        <v>22.5</v>
      </c>
      <c r="I28" s="379">
        <v>22.5</v>
      </c>
      <c r="J28" s="325">
        <f>((I28-H28)/H28)*100</f>
        <v>0</v>
      </c>
      <c r="K28" s="600">
        <v>25</v>
      </c>
      <c r="L28" s="600">
        <v>20.67</v>
      </c>
      <c r="M28" s="501">
        <f t="shared" ref="M28:M29" si="5">((L28-K28)/K28)*100</f>
        <v>-17.319999999999993</v>
      </c>
    </row>
    <row r="29" spans="1:13" s="86" customFormat="1" ht="12" customHeight="1">
      <c r="A29" s="388" t="s">
        <v>489</v>
      </c>
      <c r="B29" s="600">
        <v>12.5</v>
      </c>
      <c r="C29" s="600">
        <v>12.5</v>
      </c>
      <c r="D29" s="331">
        <f t="shared" si="4"/>
        <v>0</v>
      </c>
      <c r="E29" s="603">
        <v>10</v>
      </c>
      <c r="F29" s="393">
        <v>10</v>
      </c>
      <c r="G29" s="331">
        <f>((F29-E29)/E29)*100</f>
        <v>0</v>
      </c>
      <c r="H29" s="393">
        <v>31.5</v>
      </c>
      <c r="I29" s="380">
        <v>31.5</v>
      </c>
      <c r="J29" s="331">
        <f>((I29-H29)/H29)*100</f>
        <v>0</v>
      </c>
      <c r="K29" s="604">
        <v>16.5</v>
      </c>
      <c r="L29" s="604">
        <v>16.5</v>
      </c>
      <c r="M29" s="504">
        <f t="shared" si="5"/>
        <v>0</v>
      </c>
    </row>
    <row r="30" spans="1:13" s="85" customFormat="1" ht="12" customHeight="1">
      <c r="A30" s="346" t="s">
        <v>140</v>
      </c>
      <c r="B30" s="605"/>
      <c r="C30" s="605"/>
      <c r="D30" s="371"/>
      <c r="E30" s="394"/>
      <c r="F30" s="394"/>
      <c r="G30" s="371"/>
      <c r="H30" s="90"/>
      <c r="I30" s="90"/>
      <c r="J30" s="90"/>
      <c r="K30" s="395"/>
      <c r="L30" s="395"/>
      <c r="M30" s="371"/>
    </row>
    <row r="31" spans="1:13" s="85" customFormat="1" ht="12" customHeight="1">
      <c r="A31" s="335" t="s">
        <v>64</v>
      </c>
      <c r="B31" s="394"/>
      <c r="C31" s="395"/>
      <c r="D31" s="371"/>
      <c r="E31" s="394"/>
      <c r="F31" s="394"/>
      <c r="G31" s="371"/>
      <c r="H31" s="90"/>
      <c r="I31" s="90"/>
      <c r="J31" s="90"/>
      <c r="K31" s="395"/>
      <c r="L31" s="395"/>
      <c r="M31" s="371"/>
    </row>
    <row r="32" spans="1:13" s="86" customFormat="1" ht="12" customHeight="1"/>
    <row r="33" s="85" customFormat="1" ht="12" customHeight="1"/>
    <row r="34" s="85" customFormat="1" ht="12" customHeight="1"/>
    <row r="35" s="86" customFormat="1" ht="12" customHeight="1"/>
    <row r="36" s="86" customFormat="1" ht="12" customHeight="1"/>
    <row r="37" s="86" customFormat="1" ht="12" customHeight="1"/>
    <row r="38" s="85" customFormat="1" ht="12" customHeight="1"/>
    <row r="39" s="86" customFormat="1" ht="12" customHeight="1"/>
    <row r="40" s="86" customFormat="1" ht="12" customHeight="1"/>
    <row r="41" s="86" customFormat="1" ht="12" customHeight="1"/>
    <row r="42" s="85" customFormat="1" ht="12" customHeight="1"/>
    <row r="43" s="85" customFormat="1" ht="12" customHeight="1"/>
    <row r="44" s="86" customFormat="1" ht="12" customHeight="1"/>
    <row r="45" s="86" customFormat="1" ht="12" customHeight="1"/>
    <row r="46" s="85" customFormat="1" ht="12" customHeight="1"/>
    <row r="47" s="86" customFormat="1" ht="12" customHeight="1"/>
    <row r="48" s="86" customFormat="1" ht="12" customHeight="1"/>
    <row r="49" s="241" customFormat="1" ht="12" customHeight="1"/>
    <row r="50" s="85" customFormat="1" ht="12" customHeight="1"/>
    <row r="51" s="86" customFormat="1" ht="12" customHeight="1"/>
    <row r="52" s="86" customFormat="1" ht="12" customHeight="1"/>
    <row r="53" s="86" customFormat="1" ht="12" customHeight="1"/>
    <row r="54" s="85" customFormat="1" ht="12" customHeight="1"/>
    <row r="55" s="85" customFormat="1" ht="12" customHeight="1"/>
    <row r="56" s="85" customFormat="1" ht="9.9499999999999993" customHeight="1"/>
    <row r="57" s="85" customFormat="1" ht="9.9499999999999993" customHeight="1"/>
    <row r="58" s="86" customFormat="1" ht="9.9499999999999993" customHeight="1"/>
    <row r="59" s="86" customFormat="1" ht="9.9499999999999993" customHeight="1"/>
    <row r="60" s="86" customFormat="1" ht="9.9499999999999993" customHeight="1"/>
    <row r="61" s="86" customFormat="1" ht="9.9499999999999993" customHeight="1"/>
    <row r="62" s="85" customFormat="1" ht="9.9499999999999993" customHeight="1"/>
    <row r="63" s="85" customFormat="1" ht="9.9499999999999993" customHeight="1"/>
    <row r="64" s="86" customFormat="1" ht="9.9499999999999993" customHeight="1"/>
    <row r="65" s="85" customFormat="1" ht="9.9499999999999993" customHeight="1"/>
    <row r="66" s="86" customFormat="1" ht="9.9499999999999993" customHeight="1"/>
    <row r="67" s="86" customFormat="1" ht="9.9499999999999993" customHeight="1"/>
    <row r="68" s="86" customFormat="1" ht="9.9499999999999993" customHeight="1"/>
    <row r="69" s="86" customFormat="1" ht="9.9499999999999993" customHeight="1"/>
    <row r="70" s="86" customFormat="1" ht="9.9499999999999993" customHeight="1"/>
    <row r="71" s="86" customFormat="1" ht="9.9499999999999993" customHeight="1"/>
    <row r="72" s="86" customFormat="1" ht="9.9499999999999993" customHeight="1"/>
    <row r="73" s="86" customFormat="1" ht="9.9499999999999993" customHeight="1"/>
    <row r="74" s="86" customFormat="1" ht="9.75" customHeight="1"/>
  </sheetData>
  <mergeCells count="5">
    <mergeCell ref="A5:A6"/>
    <mergeCell ref="B5:D5"/>
    <mergeCell ref="E5:G5"/>
    <mergeCell ref="H5:J5"/>
    <mergeCell ref="K5:M5"/>
  </mergeCells>
  <pageMargins left="0" right="0" top="0" bottom="0" header="0" footer="0"/>
  <pageSetup paperSize="9" orientation="portrait" r:id="rId1"/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77"/>
  <sheetViews>
    <sheetView showGridLines="0" zoomScale="120" zoomScaleNormal="120" workbookViewId="0">
      <selection activeCell="M1" sqref="M1"/>
    </sheetView>
  </sheetViews>
  <sheetFormatPr baseColWidth="10" defaultColWidth="10.85546875" defaultRowHeight="12.75"/>
  <cols>
    <col min="1" max="1" width="10.85546875" style="76"/>
    <col min="2" max="13" width="6.7109375" style="76" customWidth="1"/>
    <col min="14" max="16384" width="10.85546875" style="76"/>
  </cols>
  <sheetData>
    <row r="1" spans="1:13" s="84" customFormat="1" ht="15.95" customHeight="1">
      <c r="A1" s="354" t="s">
        <v>535</v>
      </c>
      <c r="B1" s="348"/>
      <c r="C1" s="348"/>
      <c r="D1" s="347"/>
      <c r="E1" s="348"/>
      <c r="F1" s="348"/>
      <c r="G1" s="347"/>
      <c r="H1" s="348"/>
      <c r="I1" s="348"/>
      <c r="J1" s="347"/>
      <c r="K1" s="348"/>
      <c r="L1" s="348"/>
      <c r="M1" s="347"/>
    </row>
    <row r="2" spans="1:13" s="84" customFormat="1" ht="12" customHeight="1">
      <c r="A2" s="347" t="s">
        <v>536</v>
      </c>
      <c r="B2" s="348"/>
      <c r="C2" s="348"/>
      <c r="D2" s="347"/>
      <c r="E2" s="348"/>
      <c r="F2" s="348"/>
      <c r="G2" s="347"/>
      <c r="H2" s="348"/>
      <c r="I2" s="348"/>
      <c r="J2" s="347"/>
      <c r="K2" s="348"/>
      <c r="L2" s="348"/>
      <c r="M2" s="347"/>
    </row>
    <row r="3" spans="1:13" s="84" customFormat="1" ht="12" customHeight="1">
      <c r="A3" s="347" t="s">
        <v>537</v>
      </c>
      <c r="B3" s="348"/>
      <c r="C3" s="348"/>
      <c r="D3" s="347"/>
      <c r="E3" s="348"/>
      <c r="F3" s="348"/>
      <c r="G3" s="347"/>
      <c r="H3" s="348"/>
      <c r="I3" s="348"/>
      <c r="J3" s="347"/>
      <c r="K3" s="348"/>
      <c r="L3" s="348"/>
      <c r="M3" s="347"/>
    </row>
    <row r="4" spans="1:13" s="84" customFormat="1" ht="5.0999999999999996" customHeight="1">
      <c r="A4" s="347"/>
      <c r="B4" s="356"/>
      <c r="C4" s="356"/>
      <c r="D4" s="355"/>
      <c r="E4" s="356"/>
      <c r="F4" s="356"/>
      <c r="G4" s="355"/>
      <c r="H4" s="356"/>
      <c r="I4" s="356"/>
      <c r="J4" s="355"/>
      <c r="K4" s="356"/>
      <c r="L4" s="356"/>
      <c r="M4" s="355"/>
    </row>
    <row r="5" spans="1:13" s="86" customFormat="1" ht="15" customHeight="1">
      <c r="A5" s="656" t="s">
        <v>380</v>
      </c>
      <c r="B5" s="652" t="s">
        <v>301</v>
      </c>
      <c r="C5" s="653"/>
      <c r="D5" s="653"/>
      <c r="E5" s="652" t="s">
        <v>270</v>
      </c>
      <c r="F5" s="653"/>
      <c r="G5" s="653"/>
      <c r="H5" s="652" t="s">
        <v>269</v>
      </c>
      <c r="I5" s="653"/>
      <c r="J5" s="653"/>
      <c r="K5" s="652" t="s">
        <v>268</v>
      </c>
      <c r="L5" s="653"/>
      <c r="M5" s="654"/>
    </row>
    <row r="6" spans="1:13" s="86" customFormat="1" ht="15" customHeight="1">
      <c r="A6" s="657"/>
      <c r="B6" s="350">
        <v>2019</v>
      </c>
      <c r="C6" s="350">
        <v>2020</v>
      </c>
      <c r="D6" s="350" t="s">
        <v>296</v>
      </c>
      <c r="E6" s="350">
        <v>2019</v>
      </c>
      <c r="F6" s="350">
        <v>2020</v>
      </c>
      <c r="G6" s="350" t="s">
        <v>296</v>
      </c>
      <c r="H6" s="350">
        <v>2019</v>
      </c>
      <c r="I6" s="350">
        <v>2020</v>
      </c>
      <c r="J6" s="350" t="s">
        <v>296</v>
      </c>
      <c r="K6" s="350">
        <v>2019</v>
      </c>
      <c r="L6" s="350">
        <v>2020</v>
      </c>
      <c r="M6" s="350" t="s">
        <v>296</v>
      </c>
    </row>
    <row r="7" spans="1:13" s="86" customFormat="1" ht="14.1" customHeight="1">
      <c r="A7" s="373" t="s">
        <v>246</v>
      </c>
      <c r="B7" s="374">
        <f>AVERAGE(B8:B10)</f>
        <v>12.996666666666664</v>
      </c>
      <c r="C7" s="374">
        <f>AVERAGE(C8:C11)</f>
        <v>13.1875</v>
      </c>
      <c r="D7" s="322">
        <f>((C7/B7)-   1)*100</f>
        <v>1.4683252115927248</v>
      </c>
      <c r="E7" s="374">
        <f>AVERAGE(E8:E10)</f>
        <v>38.56</v>
      </c>
      <c r="F7" s="374">
        <f>AVERAGE(F8:F11)</f>
        <v>50.197499999999998</v>
      </c>
      <c r="G7" s="322">
        <f>((F7/E7)-   1)*100</f>
        <v>30.180238589211616</v>
      </c>
      <c r="H7" s="374">
        <f>AVERAGE(H8:H10)</f>
        <v>39.5</v>
      </c>
      <c r="I7" s="374">
        <f>AVERAGE(I8:I10)</f>
        <v>46.47</v>
      </c>
      <c r="J7" s="322">
        <f>((I7/H7)-   1)*100</f>
        <v>17.645569620253166</v>
      </c>
      <c r="K7" s="374">
        <f>AVERAGE(K8:K10)</f>
        <v>126.44333333333333</v>
      </c>
      <c r="L7" s="374">
        <f>AVERAGE(L8:L10)</f>
        <v>121.66666666666667</v>
      </c>
      <c r="M7" s="322">
        <f>((L7/K7)-   1)*100</f>
        <v>-3.7777133366725502</v>
      </c>
    </row>
    <row r="8" spans="1:13" s="86" customFormat="1" ht="14.1" customHeight="1">
      <c r="A8" s="351" t="s">
        <v>247</v>
      </c>
      <c r="B8" s="379">
        <v>11.33</v>
      </c>
      <c r="C8" s="379">
        <v>12</v>
      </c>
      <c r="D8" s="325">
        <f>((C8-   B8)/B8)*100</f>
        <v>5.9135039717563984</v>
      </c>
      <c r="E8" s="379" t="s">
        <v>279</v>
      </c>
      <c r="F8" s="379">
        <v>66.67</v>
      </c>
      <c r="G8" s="389" t="s">
        <v>281</v>
      </c>
      <c r="H8" s="386" t="s">
        <v>279</v>
      </c>
      <c r="I8" s="386">
        <v>54</v>
      </c>
      <c r="J8" s="325" t="s">
        <v>281</v>
      </c>
      <c r="K8" s="379">
        <v>123.33</v>
      </c>
      <c r="L8" s="379">
        <v>120</v>
      </c>
      <c r="M8" s="325">
        <f>((L8-   K8)/K8)*100</f>
        <v>-2.7000729749452677</v>
      </c>
    </row>
    <row r="9" spans="1:13" s="86" customFormat="1" ht="14.1" customHeight="1">
      <c r="A9" s="351" t="s">
        <v>249</v>
      </c>
      <c r="B9" s="379">
        <v>15</v>
      </c>
      <c r="C9" s="379">
        <v>15</v>
      </c>
      <c r="D9" s="325">
        <f>((C9-   B9)/B9)*100</f>
        <v>0</v>
      </c>
      <c r="E9" s="379">
        <v>41.5</v>
      </c>
      <c r="F9" s="379">
        <v>53.5</v>
      </c>
      <c r="G9" s="325">
        <f>((F9-   E9)/E9)*100</f>
        <v>28.915662650602407</v>
      </c>
      <c r="H9" s="386">
        <v>44.5</v>
      </c>
      <c r="I9" s="396">
        <v>46</v>
      </c>
      <c r="J9" s="325" t="s">
        <v>281</v>
      </c>
      <c r="K9" s="379">
        <v>131</v>
      </c>
      <c r="L9" s="379">
        <v>120.25</v>
      </c>
      <c r="M9" s="325">
        <f>((L9-   K9)/K9)*100</f>
        <v>-8.2061068702290072</v>
      </c>
    </row>
    <row r="10" spans="1:13" s="86" customFormat="1" ht="14.1" customHeight="1">
      <c r="A10" s="351" t="s">
        <v>250</v>
      </c>
      <c r="B10" s="379">
        <v>12.66</v>
      </c>
      <c r="C10" s="379">
        <v>13.75</v>
      </c>
      <c r="D10" s="325">
        <f>((C10-   B10)/B10)*100</f>
        <v>8.609794628751974</v>
      </c>
      <c r="E10" s="379">
        <v>35.619999999999997</v>
      </c>
      <c r="F10" s="379">
        <v>40.619999999999997</v>
      </c>
      <c r="G10" s="325">
        <f>((F10-   E10)/E10)*100</f>
        <v>14.03705783267827</v>
      </c>
      <c r="H10" s="379">
        <v>34.5</v>
      </c>
      <c r="I10" s="379">
        <v>39.409999999999997</v>
      </c>
      <c r="J10" s="325">
        <f>((I10-   H10)/H10)*100</f>
        <v>14.231884057971007</v>
      </c>
      <c r="K10" s="379">
        <v>125</v>
      </c>
      <c r="L10" s="379">
        <v>124.75</v>
      </c>
      <c r="M10" s="325">
        <f>((L10-   K10)/K10)*100</f>
        <v>-0.2</v>
      </c>
    </row>
    <row r="11" spans="1:13" s="86" customFormat="1" ht="14.1" customHeight="1">
      <c r="A11" s="351" t="s">
        <v>251</v>
      </c>
      <c r="B11" s="379" t="s">
        <v>279</v>
      </c>
      <c r="C11" s="379">
        <v>12</v>
      </c>
      <c r="D11" s="325" t="s">
        <v>281</v>
      </c>
      <c r="E11" s="379" t="s">
        <v>532</v>
      </c>
      <c r="F11" s="379">
        <v>40</v>
      </c>
      <c r="G11" s="325" t="s">
        <v>281</v>
      </c>
      <c r="H11" s="379" t="s">
        <v>279</v>
      </c>
      <c r="I11" s="379" t="s">
        <v>279</v>
      </c>
      <c r="J11" s="325" t="s">
        <v>281</v>
      </c>
      <c r="K11" s="379" t="s">
        <v>279</v>
      </c>
      <c r="L11" s="379" t="s">
        <v>279</v>
      </c>
      <c r="M11" s="325" t="s">
        <v>281</v>
      </c>
    </row>
    <row r="12" spans="1:13" s="86" customFormat="1" ht="14.1" customHeight="1">
      <c r="A12" s="373" t="s">
        <v>206</v>
      </c>
      <c r="B12" s="374">
        <f>AVERAGE(B13:B15)</f>
        <v>15</v>
      </c>
      <c r="C12" s="374">
        <f>AVERAGE(C13:C15)</f>
        <v>12.333333333333334</v>
      </c>
      <c r="D12" s="322">
        <f>((C12-   B12)/B12)*100</f>
        <v>-17.777777777777771</v>
      </c>
      <c r="E12" s="374">
        <f>AVERAGE(E13:E15)</f>
        <v>40</v>
      </c>
      <c r="F12" s="374">
        <f>AVERAGE(F13:F15)</f>
        <v>30</v>
      </c>
      <c r="G12" s="397">
        <f t="shared" ref="G12:M12" si="0">AVERAGE(G15:G15)</f>
        <v>-25</v>
      </c>
      <c r="H12" s="374">
        <f>AVERAGE(H13:H15)</f>
        <v>50</v>
      </c>
      <c r="I12" s="374">
        <f>AVERAGE(I13:I15)</f>
        <v>47.666666666666664</v>
      </c>
      <c r="J12" s="397">
        <f t="shared" si="0"/>
        <v>-30</v>
      </c>
      <c r="K12" s="374">
        <f>AVERAGE(K13:K15)</f>
        <v>120</v>
      </c>
      <c r="L12" s="374">
        <f>AVERAGE(L13:L15)</f>
        <v>115</v>
      </c>
      <c r="M12" s="397">
        <f t="shared" si="0"/>
        <v>0</v>
      </c>
    </row>
    <row r="13" spans="1:13" s="85" customFormat="1" ht="14.1" customHeight="1">
      <c r="A13" s="388" t="s">
        <v>207</v>
      </c>
      <c r="B13" s="374" t="s">
        <v>279</v>
      </c>
      <c r="C13" s="375">
        <v>16</v>
      </c>
      <c r="D13" s="325" t="s">
        <v>281</v>
      </c>
      <c r="E13" s="375" t="s">
        <v>279</v>
      </c>
      <c r="F13" s="375" t="s">
        <v>279</v>
      </c>
      <c r="G13" s="398" t="s">
        <v>281</v>
      </c>
      <c r="H13" s="375" t="s">
        <v>279</v>
      </c>
      <c r="I13" s="375">
        <v>60</v>
      </c>
      <c r="J13" s="398" t="s">
        <v>281</v>
      </c>
      <c r="K13" s="375" t="s">
        <v>279</v>
      </c>
      <c r="L13" s="375" t="s">
        <v>279</v>
      </c>
      <c r="M13" s="398" t="s">
        <v>281</v>
      </c>
    </row>
    <row r="14" spans="1:13" s="86" customFormat="1" ht="14.1" customHeight="1">
      <c r="A14" s="388" t="s">
        <v>185</v>
      </c>
      <c r="B14" s="375" t="s">
        <v>279</v>
      </c>
      <c r="C14" s="375">
        <v>8</v>
      </c>
      <c r="D14" s="325" t="s">
        <v>281</v>
      </c>
      <c r="E14" s="375" t="s">
        <v>279</v>
      </c>
      <c r="F14" s="375" t="s">
        <v>279</v>
      </c>
      <c r="G14" s="398" t="s">
        <v>281</v>
      </c>
      <c r="H14" s="375" t="s">
        <v>279</v>
      </c>
      <c r="I14" s="375">
        <v>48</v>
      </c>
      <c r="J14" s="398" t="s">
        <v>281</v>
      </c>
      <c r="K14" s="375" t="s">
        <v>279</v>
      </c>
      <c r="L14" s="375">
        <v>110</v>
      </c>
      <c r="M14" s="398" t="s">
        <v>281</v>
      </c>
    </row>
    <row r="15" spans="1:13" s="85" customFormat="1" ht="14.1" customHeight="1">
      <c r="A15" s="388" t="s">
        <v>300</v>
      </c>
      <c r="B15" s="384">
        <v>15</v>
      </c>
      <c r="C15" s="384">
        <v>13</v>
      </c>
      <c r="D15" s="325">
        <f>((C15-   B15)/B15)*100</f>
        <v>-13.333333333333334</v>
      </c>
      <c r="E15" s="384">
        <v>40</v>
      </c>
      <c r="F15" s="384">
        <v>30</v>
      </c>
      <c r="G15" s="325">
        <f>((F15-   E15)/E15)*100</f>
        <v>-25</v>
      </c>
      <c r="H15" s="384">
        <v>50</v>
      </c>
      <c r="I15" s="384">
        <v>35</v>
      </c>
      <c r="J15" s="325">
        <f>((I15-   H15)/H15)*100</f>
        <v>-30</v>
      </c>
      <c r="K15" s="384">
        <v>120</v>
      </c>
      <c r="L15" s="384">
        <v>120</v>
      </c>
      <c r="M15" s="325">
        <f>((L15-   K15)/K15)*100</f>
        <v>0</v>
      </c>
    </row>
    <row r="16" spans="1:13" s="86" customFormat="1" ht="14.1" customHeight="1">
      <c r="A16" s="373" t="s">
        <v>201</v>
      </c>
      <c r="B16" s="374">
        <f>AVERAGE(B17:B18)</f>
        <v>8.5</v>
      </c>
      <c r="C16" s="374">
        <f>AVERAGE(C17:C18)</f>
        <v>6.75</v>
      </c>
      <c r="D16" s="322">
        <f>((C16/B16)-   1)*100</f>
        <v>-20.588235294117652</v>
      </c>
      <c r="E16" s="399">
        <f>AVERAGE(E17:E18)</f>
        <v>66.5</v>
      </c>
      <c r="F16" s="374">
        <f>AVERAGE(F17:F18)</f>
        <v>57.5</v>
      </c>
      <c r="G16" s="400">
        <f>((F16/E16)-   1)*100</f>
        <v>-13.533834586466165</v>
      </c>
      <c r="H16" s="374">
        <f>AVERAGE(H17:H18)</f>
        <v>50.5</v>
      </c>
      <c r="I16" s="374">
        <f>AVERAGE(I17:I18)</f>
        <v>47.5</v>
      </c>
      <c r="J16" s="322">
        <f>((I16/H16)-   1)*100</f>
        <v>-5.9405940594059459</v>
      </c>
      <c r="K16" s="399">
        <f>AVERAGE(K17:K18)</f>
        <v>107</v>
      </c>
      <c r="L16" s="374">
        <f>AVERAGE(L17:L18)</f>
        <v>105</v>
      </c>
      <c r="M16" s="400">
        <f>((L16/K16)-   1)*100</f>
        <v>-1.8691588785046731</v>
      </c>
    </row>
    <row r="17" spans="1:13" s="86" customFormat="1" ht="14.1" customHeight="1">
      <c r="A17" s="388" t="s">
        <v>295</v>
      </c>
      <c r="B17" s="401">
        <v>9</v>
      </c>
      <c r="C17" s="401">
        <v>7</v>
      </c>
      <c r="D17" s="325">
        <f>((C17-   B17)/B17)*100</f>
        <v>-22.222222222222221</v>
      </c>
      <c r="E17" s="402">
        <v>73</v>
      </c>
      <c r="F17" s="401">
        <v>70</v>
      </c>
      <c r="G17" s="325">
        <f>((F17-   E17)/E17)*100</f>
        <v>-4.10958904109589</v>
      </c>
      <c r="H17" s="401">
        <v>55</v>
      </c>
      <c r="I17" s="401">
        <v>55</v>
      </c>
      <c r="J17" s="325">
        <f>((I17-   H17)/H17)*100</f>
        <v>0</v>
      </c>
      <c r="K17" s="379" t="s">
        <v>279</v>
      </c>
      <c r="L17" s="379" t="s">
        <v>279</v>
      </c>
      <c r="M17" s="389" t="s">
        <v>281</v>
      </c>
    </row>
    <row r="18" spans="1:13" s="86" customFormat="1" ht="14.1" customHeight="1">
      <c r="A18" s="388" t="s">
        <v>125</v>
      </c>
      <c r="B18" s="401">
        <v>8</v>
      </c>
      <c r="C18" s="401">
        <v>6.5</v>
      </c>
      <c r="D18" s="325">
        <f>((C18-   B18)/B18)*100</f>
        <v>-18.75</v>
      </c>
      <c r="E18" s="402">
        <v>60</v>
      </c>
      <c r="F18" s="401">
        <v>45</v>
      </c>
      <c r="G18" s="325">
        <f>((F18-   E18)/E18)*100</f>
        <v>-25</v>
      </c>
      <c r="H18" s="402">
        <v>46</v>
      </c>
      <c r="I18" s="379">
        <v>40</v>
      </c>
      <c r="J18" s="325">
        <f>((I18-   H18)/H18)*100</f>
        <v>-13.043478260869565</v>
      </c>
      <c r="K18" s="379">
        <v>107</v>
      </c>
      <c r="L18" s="379">
        <v>105</v>
      </c>
      <c r="M18" s="389">
        <f>((L18/K18)-   1)*100</f>
        <v>-1.8691588785046731</v>
      </c>
    </row>
    <row r="19" spans="1:13" s="86" customFormat="1" ht="14.1" customHeight="1">
      <c r="A19" s="373" t="s">
        <v>477</v>
      </c>
      <c r="B19" s="374">
        <f>AVERAGE(B20:B22)</f>
        <v>14.25</v>
      </c>
      <c r="C19" s="374">
        <f>AVERAGE(C20:C22)</f>
        <v>14.666666666666666</v>
      </c>
      <c r="D19" s="374">
        <f>((C19/B19)-1)*100</f>
        <v>2.9239766081871288</v>
      </c>
      <c r="E19" s="374">
        <f>AVERAGE(E20:E22)</f>
        <v>24</v>
      </c>
      <c r="F19" s="374">
        <f>AVERAGE(F20:F22)</f>
        <v>40.75</v>
      </c>
      <c r="G19" s="374">
        <f>((F19/E19)-1)*100</f>
        <v>69.791666666666671</v>
      </c>
      <c r="H19" s="374">
        <f>AVERAGE(H20:H22)</f>
        <v>39.5</v>
      </c>
      <c r="I19" s="374">
        <f>AVERAGE(I20:I22)</f>
        <v>39.5</v>
      </c>
      <c r="J19" s="374">
        <f>((I19/H19)-1)*100</f>
        <v>0</v>
      </c>
      <c r="K19" s="374" t="s">
        <v>108</v>
      </c>
      <c r="L19" s="374" t="s">
        <v>108</v>
      </c>
      <c r="M19" s="389" t="s">
        <v>281</v>
      </c>
    </row>
    <row r="20" spans="1:13" s="86" customFormat="1" ht="14.1" customHeight="1">
      <c r="A20" s="388" t="s">
        <v>480</v>
      </c>
      <c r="B20" s="401">
        <v>11</v>
      </c>
      <c r="C20" s="401">
        <v>11</v>
      </c>
      <c r="D20" s="401">
        <f>((C20-B20)/B20)*100</f>
        <v>0</v>
      </c>
      <c r="E20" s="375" t="s">
        <v>279</v>
      </c>
      <c r="F20" s="375" t="s">
        <v>279</v>
      </c>
      <c r="G20" s="398" t="s">
        <v>281</v>
      </c>
      <c r="H20" s="401">
        <v>41</v>
      </c>
      <c r="I20" s="401">
        <v>41</v>
      </c>
      <c r="J20" s="401">
        <f t="shared" ref="J20" si="1">((I20-H20)/H20)*100</f>
        <v>0</v>
      </c>
      <c r="K20" s="379" t="s">
        <v>279</v>
      </c>
      <c r="L20" s="379" t="s">
        <v>279</v>
      </c>
      <c r="M20" s="389" t="s">
        <v>281</v>
      </c>
    </row>
    <row r="21" spans="1:13" s="85" customFormat="1" ht="14.1" customHeight="1">
      <c r="A21" s="388" t="s">
        <v>478</v>
      </c>
      <c r="B21" s="375" t="s">
        <v>279</v>
      </c>
      <c r="C21" s="401">
        <v>15.5</v>
      </c>
      <c r="D21" s="325" t="s">
        <v>281</v>
      </c>
      <c r="E21" s="375" t="s">
        <v>279</v>
      </c>
      <c r="F21" s="375">
        <v>57.5</v>
      </c>
      <c r="G21" s="398" t="s">
        <v>281</v>
      </c>
      <c r="H21" s="375" t="s">
        <v>279</v>
      </c>
      <c r="I21" s="375" t="s">
        <v>279</v>
      </c>
      <c r="J21" s="398" t="s">
        <v>281</v>
      </c>
      <c r="K21" s="379" t="s">
        <v>279</v>
      </c>
      <c r="L21" s="379" t="s">
        <v>279</v>
      </c>
      <c r="M21" s="389" t="s">
        <v>281</v>
      </c>
    </row>
    <row r="22" spans="1:13" s="86" customFormat="1" ht="14.1" customHeight="1">
      <c r="A22" s="388" t="s">
        <v>489</v>
      </c>
      <c r="B22" s="401">
        <v>17.5</v>
      </c>
      <c r="C22" s="401">
        <v>17.5</v>
      </c>
      <c r="D22" s="401">
        <f>((C22-B22)/B22)*100</f>
        <v>0</v>
      </c>
      <c r="E22" s="375">
        <v>24</v>
      </c>
      <c r="F22" s="401">
        <v>24</v>
      </c>
      <c r="G22" s="501">
        <f>((F22-E22)/E22)*100</f>
        <v>0</v>
      </c>
      <c r="H22" s="393">
        <v>38</v>
      </c>
      <c r="I22" s="393">
        <v>38</v>
      </c>
      <c r="J22" s="393">
        <f>((I22-H22)/H22)*100</f>
        <v>0</v>
      </c>
      <c r="K22" s="380" t="s">
        <v>279</v>
      </c>
      <c r="L22" s="380" t="s">
        <v>279</v>
      </c>
      <c r="M22" s="403" t="s">
        <v>281</v>
      </c>
    </row>
    <row r="23" spans="1:13" s="86" customFormat="1" ht="14.1" customHeight="1">
      <c r="A23" s="307" t="s">
        <v>140</v>
      </c>
      <c r="B23" s="308"/>
      <c r="C23" s="308"/>
      <c r="D23" s="308"/>
      <c r="E23" s="308"/>
      <c r="F23" s="308"/>
      <c r="G23" s="308"/>
      <c r="H23" s="405"/>
      <c r="I23" s="404"/>
      <c r="J23" s="406"/>
      <c r="K23" s="405"/>
      <c r="L23" s="405"/>
      <c r="M23" s="406"/>
    </row>
    <row r="24" spans="1:13" s="86" customFormat="1" ht="14.1" customHeight="1">
      <c r="A24" s="655" t="s">
        <v>162</v>
      </c>
      <c r="B24" s="655"/>
      <c r="C24" s="655"/>
      <c r="D24" s="655"/>
      <c r="E24" s="655"/>
      <c r="F24" s="655"/>
      <c r="G24" s="655"/>
      <c r="H24" s="606"/>
      <c r="I24" s="606"/>
      <c r="J24" s="607"/>
      <c r="K24" s="608"/>
      <c r="L24" s="608"/>
      <c r="M24" s="607"/>
    </row>
    <row r="25" spans="1:13" s="85" customFormat="1" ht="9.9499999999999993" customHeight="1"/>
    <row r="26" spans="1:13" s="85" customFormat="1" ht="9.9499999999999993" customHeight="1"/>
    <row r="27" spans="1:13" s="86" customFormat="1" ht="14.1" customHeight="1"/>
    <row r="28" spans="1:13" s="86" customFormat="1" ht="14.1" customHeight="1"/>
    <row r="29" spans="1:13" s="86" customFormat="1" ht="14.1" customHeight="1"/>
    <row r="30" spans="1:13" s="86" customFormat="1" ht="14.1" customHeight="1"/>
    <row r="31" spans="1:13" s="86" customFormat="1" ht="14.1" customHeight="1"/>
    <row r="32" spans="1:13" s="85" customFormat="1" ht="14.1" customHeight="1"/>
    <row r="33" s="85" customFormat="1" ht="14.1" customHeight="1"/>
    <row r="34" s="86" customFormat="1" ht="14.1" customHeight="1"/>
    <row r="35" s="85" customFormat="1" ht="14.1" customHeight="1"/>
    <row r="36" s="85" customFormat="1" ht="14.1" customHeight="1"/>
    <row r="37" s="85" customFormat="1" ht="14.1" customHeight="1"/>
    <row r="38" s="86" customFormat="1" ht="11.1" customHeight="1"/>
    <row r="39" s="86" customFormat="1" ht="11.1" customHeight="1"/>
    <row r="40" s="86" customFormat="1" ht="9.9499999999999993" customHeight="1"/>
    <row r="41" s="85" customFormat="1" ht="9.9499999999999993" customHeight="1"/>
    <row r="42" s="86" customFormat="1" ht="9.9499999999999993" customHeight="1"/>
    <row r="43" s="86" customFormat="1" ht="9.9499999999999993" customHeight="1"/>
    <row r="44" s="86" customFormat="1" ht="9.9499999999999993" customHeight="1"/>
    <row r="45" s="85" customFormat="1" ht="9.9499999999999993" customHeight="1"/>
    <row r="46" s="85" customFormat="1" ht="9.9499999999999993" customHeight="1"/>
    <row r="47" s="86" customFormat="1" ht="9.9499999999999993" customHeight="1"/>
    <row r="48" s="86" customFormat="1" ht="9.9499999999999993" customHeight="1"/>
    <row r="49" s="85" customFormat="1" ht="9.9499999999999993" customHeight="1"/>
    <row r="50" s="86" customFormat="1" ht="9.9499999999999993" customHeight="1"/>
    <row r="51" s="86" customFormat="1" ht="9.9499999999999993" customHeight="1"/>
    <row r="52" s="241" customFormat="1" ht="9.9499999999999993" customHeight="1"/>
    <row r="53" s="85" customFormat="1" ht="9.9499999999999993" customHeight="1"/>
    <row r="54" s="86" customFormat="1" ht="9.9499999999999993" customHeight="1"/>
    <row r="55" s="86" customFormat="1" ht="9.9499999999999993" customHeight="1"/>
    <row r="56" s="86" customFormat="1" ht="9.9499999999999993" customHeight="1"/>
    <row r="57" s="85" customFormat="1" ht="9.9499999999999993" customHeight="1"/>
    <row r="58" s="85" customFormat="1" ht="9.9499999999999993" customHeight="1"/>
    <row r="59" s="85" customFormat="1" ht="9.9499999999999993" customHeight="1"/>
    <row r="60" s="85" customFormat="1" ht="9.9499999999999993" customHeight="1"/>
    <row r="61" s="86" customFormat="1" ht="9.9499999999999993" customHeight="1"/>
    <row r="62" s="86" customFormat="1" ht="9.9499999999999993" customHeight="1"/>
    <row r="63" s="86" customFormat="1" ht="9.9499999999999993" customHeight="1"/>
    <row r="64" s="86" customFormat="1" ht="9.9499999999999993" customHeight="1"/>
    <row r="65" s="85" customFormat="1" ht="9.9499999999999993" customHeight="1"/>
    <row r="66" s="85" customFormat="1" ht="9.9499999999999993" customHeight="1"/>
    <row r="67" s="86" customFormat="1" ht="9.9499999999999993" customHeight="1"/>
    <row r="68" s="85" customFormat="1" ht="9.9499999999999993" customHeight="1"/>
    <row r="69" s="86" customFormat="1" ht="9.9499999999999993" customHeight="1"/>
    <row r="70" s="86" customFormat="1" ht="9.9499999999999993" customHeight="1"/>
    <row r="71" s="86" customFormat="1" ht="9.9499999999999993" customHeight="1"/>
    <row r="72" s="86" customFormat="1" ht="9.9499999999999993" customHeight="1"/>
    <row r="73" s="86" customFormat="1" ht="9.9499999999999993" customHeight="1"/>
    <row r="74" s="86" customFormat="1" ht="9.9499999999999993" customHeight="1"/>
    <row r="75" s="86" customFormat="1" ht="9.9499999999999993" customHeight="1"/>
    <row r="76" s="86" customFormat="1" ht="9.9499999999999993" customHeight="1"/>
    <row r="77" s="86" customFormat="1" ht="9.75" customHeight="1"/>
  </sheetData>
  <mergeCells count="6">
    <mergeCell ref="K5:M5"/>
    <mergeCell ref="A24:G24"/>
    <mergeCell ref="A5:A6"/>
    <mergeCell ref="B5:D5"/>
    <mergeCell ref="E5:G5"/>
    <mergeCell ref="H5:J5"/>
  </mergeCells>
  <phoneticPr fontId="19" type="noConversion"/>
  <pageMargins left="0" right="0" top="0" bottom="0" header="0" footer="0"/>
  <pageSetup paperSize="9" orientation="portrait" r:id="rId1"/>
  <legacyDrawingHF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23"/>
  <sheetViews>
    <sheetView showGridLines="0" zoomScale="120" zoomScaleNormal="120" workbookViewId="0">
      <selection activeCell="F19" sqref="F19"/>
    </sheetView>
  </sheetViews>
  <sheetFormatPr baseColWidth="10" defaultColWidth="10.85546875" defaultRowHeight="12.75"/>
  <cols>
    <col min="1" max="1" width="10" style="5" customWidth="1"/>
    <col min="2" max="2" width="5" style="5" customWidth="1"/>
    <col min="3" max="14" width="5.7109375" style="5" customWidth="1"/>
    <col min="15" max="16384" width="10.85546875" style="5"/>
  </cols>
  <sheetData>
    <row r="1" spans="1:14" ht="15.95" customHeight="1">
      <c r="A1" s="658" t="s">
        <v>538</v>
      </c>
      <c r="B1" s="658"/>
      <c r="C1" s="658"/>
      <c r="D1" s="658"/>
      <c r="E1" s="658"/>
      <c r="F1" s="658"/>
      <c r="G1" s="658"/>
      <c r="H1" s="658"/>
      <c r="I1" s="658"/>
      <c r="J1" s="658"/>
      <c r="K1" s="658"/>
      <c r="L1" s="658"/>
      <c r="M1" s="659"/>
      <c r="N1" s="659"/>
    </row>
    <row r="2" spans="1:14" ht="12" customHeight="1">
      <c r="A2" s="660" t="s">
        <v>457</v>
      </c>
      <c r="B2" s="658"/>
      <c r="C2" s="658"/>
      <c r="D2" s="658"/>
      <c r="E2" s="658"/>
      <c r="F2" s="658"/>
      <c r="G2" s="658"/>
      <c r="H2" s="658"/>
      <c r="I2" s="658"/>
      <c r="J2" s="658"/>
      <c r="K2" s="658"/>
      <c r="L2" s="658"/>
      <c r="M2" s="659"/>
      <c r="N2" s="659"/>
    </row>
    <row r="3" spans="1:14" ht="3" customHeight="1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8"/>
      <c r="N3" s="108"/>
    </row>
    <row r="4" spans="1:14" ht="17.100000000000001" customHeight="1">
      <c r="A4" s="17" t="s">
        <v>195</v>
      </c>
      <c r="B4" s="17" t="s">
        <v>112</v>
      </c>
      <c r="C4" s="17" t="s">
        <v>196</v>
      </c>
      <c r="D4" s="17" t="s">
        <v>197</v>
      </c>
      <c r="E4" s="17" t="s">
        <v>198</v>
      </c>
      <c r="F4" s="17" t="s">
        <v>199</v>
      </c>
      <c r="G4" s="17" t="s">
        <v>200</v>
      </c>
      <c r="H4" s="17" t="s">
        <v>67</v>
      </c>
      <c r="I4" s="17" t="s">
        <v>68</v>
      </c>
      <c r="J4" s="17" t="s">
        <v>69</v>
      </c>
      <c r="K4" s="17" t="s">
        <v>70</v>
      </c>
      <c r="L4" s="17" t="s">
        <v>71</v>
      </c>
      <c r="M4" s="17" t="s">
        <v>62</v>
      </c>
      <c r="N4" s="17" t="s">
        <v>63</v>
      </c>
    </row>
    <row r="5" spans="1:14" ht="3" customHeight="1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</row>
    <row r="6" spans="1:14" ht="12.95" customHeight="1">
      <c r="A6" s="280" t="s">
        <v>56</v>
      </c>
      <c r="B6" s="111">
        <v>2018</v>
      </c>
      <c r="C6" s="112">
        <v>42.045454545454547</v>
      </c>
      <c r="D6" s="112">
        <v>41.704545454545453</v>
      </c>
      <c r="E6" s="112">
        <v>41.363636363636367</v>
      </c>
      <c r="F6" s="112">
        <v>40.113636363636367</v>
      </c>
      <c r="G6" s="112">
        <v>41.93181818181818</v>
      </c>
      <c r="H6" s="112">
        <v>41.93181818181818</v>
      </c>
      <c r="I6" s="113">
        <v>41.704545454545453</v>
      </c>
      <c r="J6" s="113">
        <v>42.613636363636367</v>
      </c>
      <c r="K6" s="113">
        <v>42.840909090909093</v>
      </c>
      <c r="L6" s="113">
        <v>43.75</v>
      </c>
      <c r="M6" s="113">
        <v>43.75</v>
      </c>
      <c r="N6" s="113">
        <v>43.75</v>
      </c>
    </row>
    <row r="7" spans="1:14" ht="12.95" customHeight="1">
      <c r="A7" s="280"/>
      <c r="B7" s="111">
        <v>2019</v>
      </c>
      <c r="C7" s="113">
        <v>41.477272727272727</v>
      </c>
      <c r="D7" s="112">
        <v>42.613636363636367</v>
      </c>
      <c r="E7" s="112">
        <v>42.5</v>
      </c>
      <c r="F7" s="112">
        <v>43.18181818181818</v>
      </c>
      <c r="G7" s="112">
        <v>43.863636363636367</v>
      </c>
      <c r="H7" s="112">
        <v>43.409090909090907</v>
      </c>
      <c r="I7" s="112">
        <v>42.272727272727273</v>
      </c>
      <c r="J7" s="112">
        <v>44.545454545454547</v>
      </c>
      <c r="K7" s="112">
        <v>45</v>
      </c>
      <c r="L7" s="112">
        <v>47.5</v>
      </c>
      <c r="M7" s="112">
        <v>47.5</v>
      </c>
      <c r="N7" s="112">
        <v>45</v>
      </c>
    </row>
    <row r="8" spans="1:14" ht="12.95" customHeight="1">
      <c r="A8" s="280"/>
      <c r="B8" s="111">
        <v>2020</v>
      </c>
      <c r="C8" s="113">
        <v>40</v>
      </c>
      <c r="D8" s="113">
        <v>40</v>
      </c>
      <c r="E8" s="113">
        <v>40</v>
      </c>
      <c r="F8" s="113">
        <v>40</v>
      </c>
      <c r="G8" s="112"/>
      <c r="H8" s="112"/>
      <c r="I8" s="112"/>
      <c r="J8" s="112"/>
      <c r="K8" s="112"/>
      <c r="L8" s="112"/>
      <c r="M8" s="112"/>
      <c r="N8" s="112"/>
    </row>
    <row r="9" spans="1:14" ht="12.95" customHeight="1">
      <c r="A9" s="110" t="s">
        <v>395</v>
      </c>
      <c r="B9" s="111">
        <v>2018</v>
      </c>
      <c r="C9" s="112">
        <v>45.625</v>
      </c>
      <c r="D9" s="112">
        <v>45.625</v>
      </c>
      <c r="E9" s="112">
        <v>45.625</v>
      </c>
      <c r="F9" s="112">
        <v>45</v>
      </c>
      <c r="G9" s="112">
        <v>45</v>
      </c>
      <c r="H9" s="112">
        <v>45</v>
      </c>
      <c r="I9" s="113">
        <v>47.1875</v>
      </c>
      <c r="J9" s="113">
        <v>47.1875</v>
      </c>
      <c r="K9" s="113">
        <v>47.5</v>
      </c>
      <c r="L9" s="113">
        <v>47.5</v>
      </c>
      <c r="M9" s="113">
        <v>47.5</v>
      </c>
      <c r="N9" s="113">
        <v>47.5</v>
      </c>
    </row>
    <row r="10" spans="1:14" ht="12.95" customHeight="1">
      <c r="A10" s="110"/>
      <c r="B10" s="111">
        <v>2019</v>
      </c>
      <c r="C10" s="113">
        <v>45</v>
      </c>
      <c r="D10" s="112">
        <v>47.1875</v>
      </c>
      <c r="E10" s="112">
        <v>47.1875</v>
      </c>
      <c r="F10" s="112">
        <v>46.25</v>
      </c>
      <c r="G10" s="112">
        <v>45.625</v>
      </c>
      <c r="H10" s="112">
        <v>45.625</v>
      </c>
      <c r="I10" s="112">
        <v>45.3125</v>
      </c>
      <c r="J10" s="112">
        <v>45.625</v>
      </c>
      <c r="K10" s="112">
        <v>45</v>
      </c>
      <c r="L10" s="112">
        <v>45</v>
      </c>
      <c r="M10" s="112">
        <v>45</v>
      </c>
      <c r="N10" s="112">
        <v>45</v>
      </c>
    </row>
    <row r="11" spans="1:14" ht="12.95" customHeight="1">
      <c r="A11" s="110"/>
      <c r="B11" s="111">
        <v>2020</v>
      </c>
      <c r="C11" s="113">
        <v>45</v>
      </c>
      <c r="D11" s="112">
        <v>45</v>
      </c>
      <c r="E11" s="112">
        <v>45</v>
      </c>
      <c r="F11" s="112">
        <v>47.5</v>
      </c>
      <c r="G11" s="112"/>
      <c r="H11" s="112"/>
      <c r="I11" s="112"/>
      <c r="J11" s="112"/>
      <c r="K11" s="112"/>
      <c r="L11" s="112"/>
      <c r="M11" s="112"/>
      <c r="N11" s="112"/>
    </row>
    <row r="12" spans="1:14" ht="12.95" customHeight="1">
      <c r="A12" s="279" t="s">
        <v>185</v>
      </c>
      <c r="B12" s="111">
        <v>2018</v>
      </c>
      <c r="C12" s="114">
        <v>32.5</v>
      </c>
      <c r="D12" s="114">
        <v>32.5</v>
      </c>
      <c r="E12" s="114">
        <v>32.5</v>
      </c>
      <c r="F12" s="114">
        <v>33.75</v>
      </c>
      <c r="G12" s="114">
        <v>33.75</v>
      </c>
      <c r="H12" s="114">
        <v>35</v>
      </c>
      <c r="I12" s="115">
        <v>38.75</v>
      </c>
      <c r="J12" s="115">
        <v>38.75</v>
      </c>
      <c r="K12" s="115">
        <v>38.75</v>
      </c>
      <c r="L12" s="115">
        <v>38.75</v>
      </c>
      <c r="M12" s="115">
        <v>38.75</v>
      </c>
      <c r="N12" s="115">
        <v>39.375</v>
      </c>
    </row>
    <row r="13" spans="1:14" ht="12.95" customHeight="1">
      <c r="A13" s="279"/>
      <c r="B13" s="111">
        <v>2019</v>
      </c>
      <c r="C13" s="115">
        <v>38</v>
      </c>
      <c r="D13" s="114">
        <v>38</v>
      </c>
      <c r="E13" s="114">
        <v>38</v>
      </c>
      <c r="F13" s="114">
        <v>36.75</v>
      </c>
      <c r="G13" s="114">
        <v>38</v>
      </c>
      <c r="H13" s="114">
        <v>40.9375</v>
      </c>
      <c r="I13" s="114">
        <v>40.9375</v>
      </c>
      <c r="J13" s="115">
        <v>40.3125</v>
      </c>
      <c r="K13" s="115">
        <v>35</v>
      </c>
      <c r="L13" s="115">
        <v>35</v>
      </c>
      <c r="M13" s="115">
        <v>35</v>
      </c>
      <c r="N13" s="115">
        <v>35</v>
      </c>
    </row>
    <row r="14" spans="1:14" ht="12.95" customHeight="1">
      <c r="A14" s="279"/>
      <c r="B14" s="111">
        <v>2020</v>
      </c>
      <c r="C14" s="115">
        <v>37.5</v>
      </c>
      <c r="D14" s="115">
        <v>37.5</v>
      </c>
      <c r="E14" s="115">
        <v>37.5</v>
      </c>
      <c r="F14" s="115">
        <v>37.5</v>
      </c>
      <c r="G14" s="114"/>
      <c r="H14" s="114"/>
      <c r="I14" s="114"/>
      <c r="J14" s="115"/>
      <c r="K14" s="115"/>
      <c r="L14" s="115"/>
      <c r="M14" s="115"/>
      <c r="N14" s="115"/>
    </row>
    <row r="15" spans="1:14" ht="12.95" customHeight="1">
      <c r="A15" s="279" t="s">
        <v>486</v>
      </c>
      <c r="B15" s="111">
        <v>2018</v>
      </c>
      <c r="C15" s="114">
        <v>35</v>
      </c>
      <c r="D15" s="114">
        <v>35</v>
      </c>
      <c r="E15" s="114">
        <v>35</v>
      </c>
      <c r="F15" s="114">
        <v>35</v>
      </c>
      <c r="G15" s="114">
        <v>35</v>
      </c>
      <c r="H15" s="114">
        <v>35.625</v>
      </c>
      <c r="I15" s="115">
        <v>35.277777777777779</v>
      </c>
      <c r="J15" s="115">
        <v>33.611111111111114</v>
      </c>
      <c r="K15" s="115">
        <v>34.722222222222221</v>
      </c>
      <c r="L15" s="115">
        <v>34.75</v>
      </c>
      <c r="M15" s="115">
        <v>34.75</v>
      </c>
      <c r="N15" s="115">
        <v>35</v>
      </c>
    </row>
    <row r="16" spans="1:14" ht="12.95" customHeight="1">
      <c r="A16" s="279"/>
      <c r="B16" s="111">
        <v>2019</v>
      </c>
      <c r="C16" s="115">
        <v>34.444444444444443</v>
      </c>
      <c r="D16" s="114">
        <v>34.25</v>
      </c>
      <c r="E16" s="114">
        <v>34</v>
      </c>
      <c r="F16" s="114">
        <v>35</v>
      </c>
      <c r="G16" s="114">
        <v>34.5</v>
      </c>
      <c r="H16" s="114">
        <v>35.25</v>
      </c>
      <c r="I16" s="114">
        <v>34.75</v>
      </c>
      <c r="J16" s="115">
        <v>34.75</v>
      </c>
      <c r="K16" s="115">
        <v>37.5</v>
      </c>
      <c r="L16" s="115">
        <v>37.5</v>
      </c>
      <c r="M16" s="115">
        <v>40</v>
      </c>
      <c r="N16" s="115">
        <v>40</v>
      </c>
    </row>
    <row r="17" spans="1:14" ht="12.95" customHeight="1">
      <c r="A17" s="279"/>
      <c r="B17" s="111">
        <v>2020</v>
      </c>
      <c r="C17" s="115">
        <v>40</v>
      </c>
      <c r="D17" s="114">
        <v>40</v>
      </c>
      <c r="E17" s="114" t="s">
        <v>108</v>
      </c>
      <c r="F17" s="114">
        <v>40</v>
      </c>
      <c r="G17" s="114"/>
      <c r="H17" s="114"/>
      <c r="I17" s="114"/>
      <c r="J17" s="115"/>
      <c r="K17" s="115"/>
      <c r="L17" s="115"/>
      <c r="M17" s="115"/>
      <c r="N17" s="115"/>
    </row>
    <row r="18" spans="1:14" ht="12.95" customHeight="1">
      <c r="A18" s="279" t="s">
        <v>125</v>
      </c>
      <c r="B18" s="111">
        <v>2018</v>
      </c>
      <c r="C18" s="114">
        <v>56.875</v>
      </c>
      <c r="D18" s="114">
        <v>56.875</v>
      </c>
      <c r="E18" s="114">
        <v>56.875</v>
      </c>
      <c r="F18" s="114">
        <v>56.875</v>
      </c>
      <c r="G18" s="114">
        <v>56.875</v>
      </c>
      <c r="H18" s="114">
        <v>56.875</v>
      </c>
      <c r="I18" s="115">
        <v>54.375</v>
      </c>
      <c r="J18" s="115">
        <v>54.375</v>
      </c>
      <c r="K18" s="115">
        <v>55</v>
      </c>
      <c r="L18" s="115">
        <v>55</v>
      </c>
      <c r="M18" s="115">
        <v>55</v>
      </c>
      <c r="N18" s="115">
        <v>55</v>
      </c>
    </row>
    <row r="19" spans="1:14" ht="12.95" customHeight="1">
      <c r="A19" s="279"/>
      <c r="B19" s="111">
        <v>2019</v>
      </c>
      <c r="C19" s="115">
        <v>57.5</v>
      </c>
      <c r="D19" s="114">
        <v>55.625</v>
      </c>
      <c r="E19" s="114">
        <v>55.625</v>
      </c>
      <c r="F19" s="114">
        <v>58.75</v>
      </c>
      <c r="G19" s="114">
        <v>58.75</v>
      </c>
      <c r="H19" s="114">
        <v>57.5</v>
      </c>
      <c r="I19" s="114">
        <v>57.5</v>
      </c>
      <c r="J19" s="115">
        <v>57.5</v>
      </c>
      <c r="K19" s="115">
        <v>57.5</v>
      </c>
      <c r="L19" s="115">
        <v>57.5</v>
      </c>
      <c r="M19" s="115">
        <v>57.5</v>
      </c>
      <c r="N19" s="115">
        <v>57.5</v>
      </c>
    </row>
    <row r="20" spans="1:14" ht="12.95" customHeight="1">
      <c r="A20" s="279"/>
      <c r="B20" s="111">
        <v>2020</v>
      </c>
      <c r="C20" s="115">
        <v>57.5</v>
      </c>
      <c r="D20" s="115">
        <v>57.5</v>
      </c>
      <c r="E20" s="114">
        <v>59</v>
      </c>
      <c r="F20" s="114">
        <v>56.5</v>
      </c>
      <c r="G20" s="114"/>
      <c r="H20" s="114"/>
      <c r="I20" s="114"/>
      <c r="J20" s="115"/>
      <c r="K20" s="115"/>
      <c r="L20" s="115"/>
      <c r="M20" s="115"/>
      <c r="N20" s="115"/>
    </row>
    <row r="21" spans="1:14" ht="9.75" customHeight="1">
      <c r="A21" s="307" t="s">
        <v>140</v>
      </c>
      <c r="B21" s="308"/>
      <c r="C21" s="308"/>
      <c r="D21" s="308"/>
      <c r="E21" s="308"/>
      <c r="F21" s="308"/>
      <c r="G21" s="308"/>
      <c r="H21" s="117"/>
      <c r="I21" s="117"/>
      <c r="J21" s="117"/>
      <c r="K21" s="117"/>
      <c r="L21" s="117"/>
      <c r="M21" s="117"/>
      <c r="N21" s="117"/>
    </row>
    <row r="22" spans="1:14" ht="9.75" customHeight="1">
      <c r="A22" s="655" t="s">
        <v>162</v>
      </c>
      <c r="B22" s="655"/>
      <c r="C22" s="655"/>
      <c r="D22" s="655"/>
      <c r="E22" s="655"/>
      <c r="F22" s="655"/>
      <c r="G22" s="655"/>
      <c r="H22" s="33"/>
      <c r="I22" s="33"/>
      <c r="J22" s="33"/>
      <c r="K22" s="33"/>
      <c r="L22" s="33"/>
      <c r="M22" s="33"/>
      <c r="N22" s="33"/>
    </row>
    <row r="23" spans="1:14" ht="13.5">
      <c r="A23" s="55"/>
      <c r="B23" s="55"/>
      <c r="C23" s="55"/>
      <c r="D23" s="55"/>
      <c r="E23" s="55"/>
      <c r="F23" s="55"/>
      <c r="G23" s="55"/>
    </row>
  </sheetData>
  <mergeCells count="3">
    <mergeCell ref="A1:N1"/>
    <mergeCell ref="A2:N2"/>
    <mergeCell ref="A22:G22"/>
  </mergeCells>
  <phoneticPr fontId="19" type="noConversion"/>
  <pageMargins left="0.59" right="0.59" top="0.59" bottom="0.59" header="0.59" footer="0.59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M46"/>
  <sheetViews>
    <sheetView showGridLines="0" zoomScale="120" zoomScaleNormal="120" workbookViewId="0">
      <selection activeCell="D1" sqref="D1"/>
    </sheetView>
  </sheetViews>
  <sheetFormatPr baseColWidth="10" defaultRowHeight="12.75"/>
  <cols>
    <col min="1" max="1" width="16.7109375" customWidth="1"/>
    <col min="2" max="3" width="7.7109375" customWidth="1"/>
    <col min="4" max="4" width="6.7109375" customWidth="1"/>
    <col min="5" max="5" width="2.5703125" customWidth="1"/>
    <col min="6" max="6" width="16.7109375" customWidth="1"/>
    <col min="7" max="8" width="7.7109375" customWidth="1"/>
    <col min="9" max="9" width="6.7109375" customWidth="1"/>
  </cols>
  <sheetData>
    <row r="1" spans="1:9" ht="15.95" customHeight="1">
      <c r="A1" s="34" t="s">
        <v>539</v>
      </c>
      <c r="B1" s="55"/>
      <c r="C1" s="55"/>
      <c r="D1" s="300"/>
      <c r="E1" s="55"/>
      <c r="F1" s="55"/>
      <c r="G1" s="55"/>
      <c r="H1" s="24"/>
      <c r="I1" s="24"/>
    </row>
    <row r="2" spans="1:9" ht="12" customHeight="1">
      <c r="A2" s="435" t="s">
        <v>457</v>
      </c>
      <c r="B2" s="55"/>
      <c r="C2" s="55"/>
      <c r="D2" s="55"/>
      <c r="E2" s="55"/>
      <c r="F2" s="55"/>
      <c r="G2" s="55"/>
      <c r="H2" s="24"/>
      <c r="I2" s="24"/>
    </row>
    <row r="3" spans="1:9" ht="3" customHeight="1">
      <c r="A3" s="24"/>
      <c r="B3" s="24"/>
      <c r="C3" s="24"/>
      <c r="D3" s="24"/>
      <c r="E3" s="24"/>
      <c r="F3" s="24"/>
      <c r="G3" s="24"/>
      <c r="H3" s="24"/>
      <c r="I3" s="24"/>
    </row>
    <row r="4" spans="1:9" ht="12" customHeight="1">
      <c r="A4" s="643" t="s">
        <v>48</v>
      </c>
      <c r="B4" s="645" t="s">
        <v>459</v>
      </c>
      <c r="C4" s="646"/>
      <c r="D4" s="647"/>
      <c r="E4" s="24"/>
      <c r="F4" s="661" t="s">
        <v>264</v>
      </c>
      <c r="G4" s="645" t="s">
        <v>459</v>
      </c>
      <c r="H4" s="646"/>
      <c r="I4" s="647"/>
    </row>
    <row r="5" spans="1:9" ht="12" customHeight="1">
      <c r="A5" s="644"/>
      <c r="B5" s="17">
        <v>2019</v>
      </c>
      <c r="C5" s="17">
        <v>2020</v>
      </c>
      <c r="D5" s="17" t="s">
        <v>100</v>
      </c>
      <c r="E5" s="24"/>
      <c r="F5" s="662"/>
      <c r="G5" s="17">
        <v>2019</v>
      </c>
      <c r="H5" s="17">
        <v>2020</v>
      </c>
      <c r="I5" s="17" t="s">
        <v>100</v>
      </c>
    </row>
    <row r="6" spans="1:9" ht="3" customHeight="1">
      <c r="A6" s="24"/>
      <c r="B6" s="24"/>
      <c r="C6" s="24"/>
      <c r="D6" s="24"/>
      <c r="E6" s="24"/>
      <c r="F6" s="24"/>
      <c r="G6" s="24"/>
      <c r="H6" s="24"/>
      <c r="I6" s="24"/>
    </row>
    <row r="7" spans="1:9" ht="11.45" customHeight="1">
      <c r="A7" s="83" t="s">
        <v>246</v>
      </c>
      <c r="B7" s="291"/>
      <c r="C7" s="290"/>
      <c r="D7" s="197"/>
      <c r="E7" s="83"/>
      <c r="F7" s="83" t="s">
        <v>477</v>
      </c>
      <c r="G7" s="310"/>
      <c r="H7" s="291"/>
      <c r="I7" s="104"/>
    </row>
    <row r="8" spans="1:9" ht="11.45" customHeight="1">
      <c r="A8" s="314" t="s">
        <v>248</v>
      </c>
      <c r="B8" s="317">
        <v>40</v>
      </c>
      <c r="C8" s="317">
        <v>32.5</v>
      </c>
      <c r="D8" s="197">
        <f t="shared" ref="D8:D18" si="0">((C8/B8)-    1)*100</f>
        <v>-18.75</v>
      </c>
      <c r="E8" s="182"/>
      <c r="F8" s="182" t="s">
        <v>482</v>
      </c>
      <c r="G8" s="291">
        <v>37.5</v>
      </c>
      <c r="H8" s="291">
        <v>45</v>
      </c>
      <c r="I8" s="198">
        <f t="shared" ref="I8:I17" si="1">((H8/G8)-    1)*100</f>
        <v>19.999999999999996</v>
      </c>
    </row>
    <row r="9" spans="1:9" ht="11.45" customHeight="1">
      <c r="A9" s="182" t="s">
        <v>247</v>
      </c>
      <c r="B9" s="317">
        <v>32.5</v>
      </c>
      <c r="C9" s="317">
        <v>42.5</v>
      </c>
      <c r="D9" s="197">
        <f t="shared" si="0"/>
        <v>30.76923076923077</v>
      </c>
      <c r="E9" s="182"/>
      <c r="F9" s="182" t="s">
        <v>483</v>
      </c>
      <c r="G9" s="291">
        <v>32.5</v>
      </c>
      <c r="H9" s="291">
        <v>32.5</v>
      </c>
      <c r="I9" s="198">
        <f t="shared" si="1"/>
        <v>0</v>
      </c>
    </row>
    <row r="10" spans="1:9" ht="11.45" customHeight="1">
      <c r="A10" s="182" t="s">
        <v>23</v>
      </c>
      <c r="B10" s="316">
        <v>45</v>
      </c>
      <c r="C10" s="317">
        <v>50</v>
      </c>
      <c r="D10" s="197">
        <f t="shared" si="0"/>
        <v>11.111111111111116</v>
      </c>
      <c r="E10" s="182"/>
      <c r="F10" s="182" t="s">
        <v>481</v>
      </c>
      <c r="G10" s="291">
        <v>32.5</v>
      </c>
      <c r="H10" s="291">
        <v>32.5</v>
      </c>
      <c r="I10" s="198">
        <f t="shared" si="1"/>
        <v>0</v>
      </c>
    </row>
    <row r="11" spans="1:9" ht="11.45" customHeight="1">
      <c r="A11" s="182" t="s">
        <v>249</v>
      </c>
      <c r="B11" s="289">
        <v>47.5</v>
      </c>
      <c r="C11" s="317">
        <v>47.5</v>
      </c>
      <c r="D11" s="197">
        <f t="shared" si="0"/>
        <v>0</v>
      </c>
      <c r="E11" s="182"/>
      <c r="F11" s="182" t="s">
        <v>479</v>
      </c>
      <c r="G11" s="291">
        <v>32.5</v>
      </c>
      <c r="H11" s="291">
        <v>37.5</v>
      </c>
      <c r="I11" s="198">
        <f t="shared" si="1"/>
        <v>15.384615384615374</v>
      </c>
    </row>
    <row r="12" spans="1:9" ht="11.45" customHeight="1">
      <c r="A12" s="182" t="s">
        <v>250</v>
      </c>
      <c r="B12" s="289">
        <v>47.5</v>
      </c>
      <c r="C12" s="317">
        <v>45</v>
      </c>
      <c r="D12" s="197">
        <f t="shared" si="0"/>
        <v>-5.2631578947368478</v>
      </c>
      <c r="E12" s="182"/>
      <c r="F12" s="182" t="s">
        <v>484</v>
      </c>
      <c r="G12" s="291">
        <v>35</v>
      </c>
      <c r="H12" s="291">
        <v>37.5</v>
      </c>
      <c r="I12" s="198">
        <f t="shared" si="1"/>
        <v>7.1428571428571397</v>
      </c>
    </row>
    <row r="13" spans="1:9" ht="11.45" customHeight="1">
      <c r="A13" s="182" t="s">
        <v>251</v>
      </c>
      <c r="B13" s="289">
        <v>47.5</v>
      </c>
      <c r="C13" s="317">
        <v>42.5</v>
      </c>
      <c r="D13" s="197">
        <f t="shared" si="0"/>
        <v>-10.526315789473683</v>
      </c>
      <c r="E13" s="182"/>
      <c r="F13" s="182" t="s">
        <v>485</v>
      </c>
      <c r="G13" s="291">
        <v>37.5</v>
      </c>
      <c r="H13" s="291">
        <v>45</v>
      </c>
      <c r="I13" s="198">
        <f t="shared" si="1"/>
        <v>19.999999999999996</v>
      </c>
    </row>
    <row r="14" spans="1:9" ht="11.45" customHeight="1">
      <c r="A14" s="182" t="s">
        <v>319</v>
      </c>
      <c r="B14" s="289">
        <v>47.5</v>
      </c>
      <c r="C14" s="317">
        <v>47.5</v>
      </c>
      <c r="D14" s="197">
        <f t="shared" si="0"/>
        <v>0</v>
      </c>
      <c r="E14" s="182"/>
      <c r="F14" s="182" t="s">
        <v>480</v>
      </c>
      <c r="G14" s="291">
        <v>32.5</v>
      </c>
      <c r="H14" s="291">
        <v>37.5</v>
      </c>
      <c r="I14" s="198">
        <f t="shared" si="1"/>
        <v>15.384615384615374</v>
      </c>
    </row>
    <row r="15" spans="1:9" ht="11.45" customHeight="1">
      <c r="A15" s="182" t="s">
        <v>320</v>
      </c>
      <c r="B15" s="289">
        <v>52.5</v>
      </c>
      <c r="C15" s="317">
        <v>57.5</v>
      </c>
      <c r="D15" s="197">
        <f t="shared" si="0"/>
        <v>9.5238095238095344</v>
      </c>
      <c r="E15" s="182"/>
      <c r="F15" s="182" t="s">
        <v>478</v>
      </c>
      <c r="G15" s="291">
        <v>35</v>
      </c>
      <c r="H15" s="291">
        <v>35</v>
      </c>
      <c r="I15" s="198">
        <f t="shared" si="1"/>
        <v>0</v>
      </c>
    </row>
    <row r="16" spans="1:9" ht="11.45" customHeight="1">
      <c r="A16" s="182" t="s">
        <v>254</v>
      </c>
      <c r="B16" s="317">
        <v>42.5</v>
      </c>
      <c r="C16" s="317">
        <v>42.5</v>
      </c>
      <c r="D16" s="197">
        <f t="shared" si="0"/>
        <v>0</v>
      </c>
      <c r="E16" s="182"/>
      <c r="F16" s="182" t="s">
        <v>486</v>
      </c>
      <c r="G16" s="294">
        <v>40</v>
      </c>
      <c r="H16" s="294">
        <v>42.5</v>
      </c>
      <c r="I16" s="198">
        <f t="shared" si="1"/>
        <v>6.25</v>
      </c>
    </row>
    <row r="17" spans="1:13" ht="11.45" customHeight="1">
      <c r="A17" s="182" t="s">
        <v>255</v>
      </c>
      <c r="B17" s="289">
        <v>35</v>
      </c>
      <c r="C17" s="317">
        <v>37.5</v>
      </c>
      <c r="D17" s="197">
        <f t="shared" si="0"/>
        <v>7.1428571428571397</v>
      </c>
      <c r="E17" s="182"/>
      <c r="F17" s="182" t="s">
        <v>487</v>
      </c>
      <c r="G17" s="294">
        <v>35</v>
      </c>
      <c r="H17" s="294">
        <v>35</v>
      </c>
      <c r="I17" s="198">
        <f t="shared" si="1"/>
        <v>0</v>
      </c>
    </row>
    <row r="18" spans="1:13" ht="11.45" customHeight="1">
      <c r="A18" s="182" t="s">
        <v>321</v>
      </c>
      <c r="B18" s="289">
        <v>37.5</v>
      </c>
      <c r="C18" s="317">
        <v>45</v>
      </c>
      <c r="D18" s="197">
        <f t="shared" si="0"/>
        <v>19.999999999999996</v>
      </c>
      <c r="E18" s="83"/>
      <c r="F18" s="83" t="s">
        <v>201</v>
      </c>
      <c r="G18" s="291"/>
      <c r="H18" s="291"/>
      <c r="I18" s="104"/>
    </row>
    <row r="19" spans="1:13" ht="11.45" customHeight="1">
      <c r="A19" s="296" t="s">
        <v>386</v>
      </c>
      <c r="B19" s="291"/>
      <c r="C19" s="292"/>
      <c r="D19" s="104"/>
      <c r="E19" s="182"/>
      <c r="F19" s="182" t="s">
        <v>202</v>
      </c>
      <c r="G19" s="291">
        <v>50</v>
      </c>
      <c r="H19" s="291">
        <v>52.5</v>
      </c>
      <c r="I19" s="198">
        <f>((H19/G19)-    1)*100</f>
        <v>5.0000000000000044</v>
      </c>
      <c r="J19" s="460"/>
      <c r="K19" s="186"/>
      <c r="L19" s="186"/>
      <c r="M19" s="461"/>
    </row>
    <row r="20" spans="1:13" ht="11.45" customHeight="1">
      <c r="A20" s="139" t="s">
        <v>387</v>
      </c>
      <c r="B20" s="291">
        <v>50</v>
      </c>
      <c r="C20" s="318">
        <v>50</v>
      </c>
      <c r="D20" s="197">
        <f t="shared" ref="D20:D27" si="2">((C20/B20)-    1)*100</f>
        <v>0</v>
      </c>
      <c r="E20" s="182"/>
      <c r="F20" s="182" t="s">
        <v>203</v>
      </c>
      <c r="G20" s="291">
        <v>60</v>
      </c>
      <c r="H20" s="291">
        <v>54</v>
      </c>
      <c r="I20" s="198">
        <f>((H20/G20)-    1)*100</f>
        <v>-9.9999999999999982</v>
      </c>
      <c r="J20" s="462"/>
      <c r="K20" s="186"/>
      <c r="L20" s="186"/>
      <c r="M20" s="461"/>
    </row>
    <row r="21" spans="1:13" ht="11.45" customHeight="1">
      <c r="A21" s="139" t="s">
        <v>388</v>
      </c>
      <c r="B21" s="291">
        <v>52.5</v>
      </c>
      <c r="C21" s="318">
        <v>47.5</v>
      </c>
      <c r="D21" s="197">
        <f t="shared" si="2"/>
        <v>-9.5238095238095237</v>
      </c>
      <c r="E21" s="182"/>
      <c r="F21" s="182" t="s">
        <v>125</v>
      </c>
      <c r="G21" s="291">
        <v>65</v>
      </c>
      <c r="H21" s="291">
        <v>65</v>
      </c>
      <c r="I21" s="198">
        <f>((H21/G21)-    1)*100</f>
        <v>0</v>
      </c>
      <c r="J21" s="462"/>
      <c r="K21" s="186"/>
      <c r="L21" s="186"/>
      <c r="M21" s="461"/>
    </row>
    <row r="22" spans="1:13" ht="11.45" customHeight="1">
      <c r="A22" s="139" t="s">
        <v>389</v>
      </c>
      <c r="B22" s="291">
        <v>47.5</v>
      </c>
      <c r="C22" s="318">
        <v>45</v>
      </c>
      <c r="D22" s="197">
        <f t="shared" si="2"/>
        <v>-5.2631578947368478</v>
      </c>
      <c r="E22" s="182"/>
      <c r="F22" s="182" t="s">
        <v>204</v>
      </c>
      <c r="G22" s="291">
        <v>60</v>
      </c>
      <c r="H22" s="291">
        <v>56.5</v>
      </c>
      <c r="I22" s="198">
        <f>((H22/G22)-    1)*100</f>
        <v>-5.8333333333333348</v>
      </c>
      <c r="J22" s="462"/>
      <c r="K22" s="186"/>
      <c r="L22" s="186"/>
      <c r="M22" s="461"/>
    </row>
    <row r="23" spans="1:13" ht="11.45" customHeight="1">
      <c r="A23" s="139" t="s">
        <v>390</v>
      </c>
      <c r="B23" s="291">
        <v>45</v>
      </c>
      <c r="C23" s="318">
        <v>54</v>
      </c>
      <c r="D23" s="197">
        <f t="shared" si="2"/>
        <v>19.999999999999996</v>
      </c>
      <c r="E23" s="182"/>
      <c r="F23" s="117" t="s">
        <v>140</v>
      </c>
      <c r="G23" s="116"/>
      <c r="H23" s="116"/>
      <c r="I23" s="116"/>
      <c r="J23" s="462"/>
      <c r="K23" s="186"/>
      <c r="L23" s="186"/>
      <c r="M23" s="461"/>
    </row>
    <row r="24" spans="1:13" ht="11.45" customHeight="1">
      <c r="A24" s="139" t="s">
        <v>391</v>
      </c>
      <c r="B24" s="291">
        <v>45</v>
      </c>
      <c r="C24" s="318">
        <v>45</v>
      </c>
      <c r="D24" s="197">
        <f t="shared" si="2"/>
        <v>0</v>
      </c>
      <c r="E24" s="182"/>
      <c r="F24" s="448" t="s">
        <v>162</v>
      </c>
      <c r="G24" s="448"/>
      <c r="H24" s="448"/>
      <c r="I24" s="448"/>
    </row>
    <row r="25" spans="1:13" ht="11.45" customHeight="1">
      <c r="A25" s="139" t="s">
        <v>392</v>
      </c>
      <c r="B25" s="291">
        <v>45</v>
      </c>
      <c r="C25" s="318">
        <v>47.5</v>
      </c>
      <c r="D25" s="197">
        <f t="shared" si="2"/>
        <v>5.555555555555558</v>
      </c>
      <c r="E25" s="182"/>
      <c r="F25" s="663"/>
      <c r="G25" s="663"/>
      <c r="H25" s="663"/>
      <c r="I25" s="459"/>
    </row>
    <row r="26" spans="1:13" ht="11.45" customHeight="1">
      <c r="A26" s="139" t="s">
        <v>393</v>
      </c>
      <c r="B26" s="291">
        <v>45</v>
      </c>
      <c r="C26" s="318">
        <v>45</v>
      </c>
      <c r="D26" s="197">
        <f t="shared" si="2"/>
        <v>0</v>
      </c>
      <c r="E26" s="182"/>
      <c r="F26" s="663"/>
      <c r="G26" s="453"/>
      <c r="H26" s="453"/>
      <c r="I26" s="453"/>
    </row>
    <row r="27" spans="1:13" ht="11.45" customHeight="1">
      <c r="A27" s="139" t="s">
        <v>394</v>
      </c>
      <c r="B27" s="294">
        <v>40</v>
      </c>
      <c r="C27" s="449">
        <v>40</v>
      </c>
      <c r="D27" s="197">
        <f t="shared" si="2"/>
        <v>0</v>
      </c>
      <c r="E27" s="229"/>
      <c r="F27" s="450"/>
      <c r="G27" s="451"/>
      <c r="H27" s="452"/>
      <c r="I27" s="451"/>
    </row>
    <row r="28" spans="1:13" ht="11.45" customHeight="1">
      <c r="A28" s="83" t="s">
        <v>206</v>
      </c>
      <c r="B28" s="291"/>
      <c r="C28" s="291"/>
      <c r="D28" s="119"/>
      <c r="E28" s="182"/>
      <c r="F28" s="309"/>
      <c r="G28" s="291"/>
      <c r="H28" s="310"/>
      <c r="I28" s="198"/>
    </row>
    <row r="29" spans="1:13" ht="11.45" customHeight="1">
      <c r="A29" s="182" t="s">
        <v>207</v>
      </c>
      <c r="B29" s="320">
        <v>37.5</v>
      </c>
      <c r="C29" s="291">
        <v>37.5</v>
      </c>
      <c r="D29" s="198">
        <f>((C29/B29)-    1)*100</f>
        <v>0</v>
      </c>
      <c r="E29" s="182"/>
      <c r="F29" s="309"/>
      <c r="G29" s="291"/>
      <c r="H29" s="310"/>
      <c r="I29" s="198"/>
    </row>
    <row r="30" spans="1:13" ht="11.45" customHeight="1">
      <c r="A30" s="182" t="s">
        <v>208</v>
      </c>
      <c r="B30" s="289">
        <v>26.25</v>
      </c>
      <c r="C30" s="291">
        <v>27.5</v>
      </c>
      <c r="D30" s="198">
        <f>((C30/B30)-    1)*100</f>
        <v>4.7619047619047672</v>
      </c>
      <c r="E30" s="182"/>
      <c r="F30" s="460"/>
      <c r="G30" s="186"/>
      <c r="H30" s="186"/>
      <c r="I30" s="461"/>
    </row>
    <row r="31" spans="1:13" ht="11.45" customHeight="1">
      <c r="A31" s="182" t="s">
        <v>300</v>
      </c>
      <c r="B31" s="289">
        <v>45</v>
      </c>
      <c r="C31" s="294">
        <v>45</v>
      </c>
      <c r="D31" s="198">
        <f>((C31/B31)-    1)*100</f>
        <v>0</v>
      </c>
      <c r="E31" s="182"/>
      <c r="F31" s="462"/>
      <c r="G31" s="186"/>
      <c r="H31" s="186"/>
      <c r="I31" s="461"/>
    </row>
    <row r="32" spans="1:13" ht="11.45" customHeight="1">
      <c r="A32" s="182" t="s">
        <v>185</v>
      </c>
      <c r="B32" s="289">
        <v>40</v>
      </c>
      <c r="C32" s="294">
        <v>40</v>
      </c>
      <c r="D32" s="198">
        <f>((C32/B32)-    1)*100</f>
        <v>0</v>
      </c>
      <c r="E32" s="182"/>
      <c r="F32" s="462"/>
      <c r="G32" s="186"/>
      <c r="H32" s="186"/>
      <c r="I32" s="463"/>
    </row>
    <row r="33" spans="1:9" ht="11.45" customHeight="1">
      <c r="A33" s="455" t="s">
        <v>209</v>
      </c>
      <c r="B33" s="456">
        <v>35</v>
      </c>
      <c r="C33" s="319">
        <v>37.5</v>
      </c>
      <c r="D33" s="457">
        <f>((C33/B33)-    1)*100</f>
        <v>7.1428571428571397</v>
      </c>
      <c r="E33" s="182"/>
      <c r="F33" s="462"/>
      <c r="G33" s="186"/>
      <c r="H33" s="186"/>
      <c r="I33" s="461"/>
    </row>
    <row r="34" spans="1:9" ht="13.5">
      <c r="D34" s="458" t="s">
        <v>32</v>
      </c>
      <c r="E34" s="293"/>
      <c r="F34" s="462"/>
      <c r="G34" s="186"/>
      <c r="H34" s="186"/>
      <c r="I34" s="463"/>
    </row>
    <row r="35" spans="1:9" ht="13.5">
      <c r="F35" s="460"/>
      <c r="G35" s="186"/>
      <c r="H35" s="186"/>
      <c r="I35" s="461"/>
    </row>
    <row r="36" spans="1:9" ht="13.5">
      <c r="F36" s="462"/>
      <c r="G36" s="186"/>
      <c r="H36" s="186"/>
      <c r="I36" s="461"/>
    </row>
    <row r="37" spans="1:9" ht="13.5">
      <c r="F37" s="462"/>
      <c r="G37" s="186"/>
      <c r="H37" s="186"/>
      <c r="I37" s="461"/>
    </row>
    <row r="38" spans="1:9" ht="13.5">
      <c r="F38" s="462"/>
      <c r="G38" s="186"/>
      <c r="H38" s="186"/>
      <c r="I38" s="461"/>
    </row>
    <row r="39" spans="1:9" ht="13.5">
      <c r="F39" s="462"/>
      <c r="G39" s="186"/>
      <c r="H39" s="186"/>
      <c r="I39" s="461"/>
    </row>
    <row r="40" spans="1:9">
      <c r="F40" s="69"/>
      <c r="G40" s="69"/>
      <c r="H40" s="69"/>
      <c r="I40" s="69"/>
    </row>
    <row r="41" spans="1:9">
      <c r="F41" s="69"/>
      <c r="G41" s="69"/>
      <c r="H41" s="69"/>
      <c r="I41" s="69"/>
    </row>
    <row r="42" spans="1:9">
      <c r="F42" s="69"/>
      <c r="G42" s="69"/>
      <c r="H42" s="69"/>
      <c r="I42" s="69"/>
    </row>
    <row r="43" spans="1:9">
      <c r="F43" s="69"/>
      <c r="G43" s="69"/>
      <c r="H43" s="69"/>
      <c r="I43" s="69"/>
    </row>
    <row r="44" spans="1:9">
      <c r="F44" s="69"/>
      <c r="G44" s="69"/>
      <c r="H44" s="69"/>
      <c r="I44" s="69"/>
    </row>
    <row r="45" spans="1:9">
      <c r="F45" s="69"/>
      <c r="G45" s="69"/>
      <c r="H45" s="69"/>
      <c r="I45" s="69"/>
    </row>
    <row r="46" spans="1:9">
      <c r="F46" s="69"/>
      <c r="G46" s="69"/>
      <c r="H46" s="69"/>
      <c r="I46" s="69"/>
    </row>
  </sheetData>
  <mergeCells count="6">
    <mergeCell ref="A4:A5"/>
    <mergeCell ref="B4:D4"/>
    <mergeCell ref="F4:F5"/>
    <mergeCell ref="G4:I4"/>
    <mergeCell ref="F25:F26"/>
    <mergeCell ref="G25:H25"/>
  </mergeCells>
  <printOptions horizontalCentered="1"/>
  <pageMargins left="0" right="0" top="0" bottom="0" header="0" footer="0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25"/>
  <sheetViews>
    <sheetView showGridLines="0" zoomScale="120" zoomScaleNormal="120" workbookViewId="0">
      <selection activeCell="F20" sqref="F20"/>
    </sheetView>
  </sheetViews>
  <sheetFormatPr baseColWidth="10" defaultColWidth="10.85546875" defaultRowHeight="12.75"/>
  <cols>
    <col min="1" max="1" width="9.42578125" style="5" customWidth="1"/>
    <col min="2" max="2" width="4.85546875" style="5" customWidth="1"/>
    <col min="3" max="14" width="5.85546875" style="5" customWidth="1"/>
    <col min="15" max="16384" width="10.85546875" style="5"/>
  </cols>
  <sheetData>
    <row r="1" spans="1:14" ht="15.95" customHeight="1">
      <c r="A1" s="664" t="s">
        <v>540</v>
      </c>
      <c r="B1" s="664"/>
      <c r="C1" s="664"/>
      <c r="D1" s="664"/>
      <c r="E1" s="664"/>
      <c r="F1" s="664"/>
      <c r="G1" s="664"/>
      <c r="H1" s="664"/>
      <c r="I1" s="664"/>
      <c r="J1" s="664"/>
      <c r="K1" s="664"/>
      <c r="L1" s="664"/>
      <c r="M1" s="665"/>
      <c r="N1" s="665"/>
    </row>
    <row r="2" spans="1:14" ht="13.5">
      <c r="A2" s="441" t="s">
        <v>458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1"/>
      <c r="N2" s="121"/>
    </row>
    <row r="3" spans="1:14" s="24" customFormat="1" ht="3" customHeight="1"/>
    <row r="4" spans="1:14" ht="17.25" customHeight="1">
      <c r="A4" s="17" t="s">
        <v>195</v>
      </c>
      <c r="B4" s="17" t="s">
        <v>33</v>
      </c>
      <c r="C4" s="17" t="s">
        <v>196</v>
      </c>
      <c r="D4" s="17" t="s">
        <v>197</v>
      </c>
      <c r="E4" s="17" t="s">
        <v>198</v>
      </c>
      <c r="F4" s="17" t="s">
        <v>199</v>
      </c>
      <c r="G4" s="17" t="s">
        <v>200</v>
      </c>
      <c r="H4" s="17" t="s">
        <v>67</v>
      </c>
      <c r="I4" s="17" t="s">
        <v>68</v>
      </c>
      <c r="J4" s="17" t="s">
        <v>69</v>
      </c>
      <c r="K4" s="17" t="s">
        <v>70</v>
      </c>
      <c r="L4" s="17" t="s">
        <v>71</v>
      </c>
      <c r="M4" s="17" t="s">
        <v>62</v>
      </c>
      <c r="N4" s="17" t="s">
        <v>63</v>
      </c>
    </row>
    <row r="5" spans="1:14" s="24" customFormat="1" ht="2.1" customHeight="1"/>
    <row r="6" spans="1:14" ht="12" customHeight="1">
      <c r="A6" s="228" t="s">
        <v>56</v>
      </c>
      <c r="B6" s="111">
        <v>2018</v>
      </c>
      <c r="C6" s="122">
        <v>73.409090909090907</v>
      </c>
      <c r="D6" s="122">
        <v>67.954545454545453</v>
      </c>
      <c r="E6" s="122">
        <v>70.409090909090907</v>
      </c>
      <c r="F6" s="123">
        <v>69.727272727272734</v>
      </c>
      <c r="G6" s="123">
        <v>70.63636363636364</v>
      </c>
      <c r="H6" s="123">
        <v>70.63636363636364</v>
      </c>
      <c r="I6" s="123">
        <v>72.227272727272734</v>
      </c>
      <c r="J6" s="123">
        <v>70.63636363636364</v>
      </c>
      <c r="K6" s="123">
        <v>70.86363636363636</v>
      </c>
      <c r="L6" s="123">
        <v>74.5</v>
      </c>
      <c r="M6" s="123">
        <v>74.5</v>
      </c>
      <c r="N6" s="123">
        <v>74.5</v>
      </c>
    </row>
    <row r="7" spans="1:14" ht="12" customHeight="1">
      <c r="A7" s="228"/>
      <c r="B7" s="111">
        <v>2019</v>
      </c>
      <c r="C7" s="123">
        <v>71.318181818181813</v>
      </c>
      <c r="D7" s="124">
        <v>71.545454545454547</v>
      </c>
      <c r="E7" s="124">
        <v>74.2</v>
      </c>
      <c r="F7" s="124">
        <v>73.95</v>
      </c>
      <c r="G7" s="124">
        <v>74.944444444444443</v>
      </c>
      <c r="H7" s="124">
        <v>75.222222222222229</v>
      </c>
      <c r="I7" s="124">
        <v>74.45</v>
      </c>
      <c r="J7" s="122">
        <v>76.181818181818187</v>
      </c>
      <c r="K7" s="122">
        <v>82.5</v>
      </c>
      <c r="L7" s="122">
        <v>82.5</v>
      </c>
      <c r="M7" s="122">
        <v>82.5</v>
      </c>
      <c r="N7" s="122">
        <v>120</v>
      </c>
    </row>
    <row r="8" spans="1:14" ht="12" customHeight="1">
      <c r="A8" s="228"/>
      <c r="B8" s="111">
        <v>2020</v>
      </c>
      <c r="C8" s="122">
        <v>120</v>
      </c>
      <c r="D8" s="124" t="s">
        <v>373</v>
      </c>
      <c r="E8" s="124">
        <v>117.5</v>
      </c>
      <c r="F8" s="124">
        <v>135</v>
      </c>
      <c r="G8" s="124"/>
      <c r="H8" s="124"/>
      <c r="I8" s="124"/>
      <c r="J8" s="122"/>
      <c r="K8" s="122"/>
      <c r="L8" s="122"/>
      <c r="M8" s="122"/>
      <c r="N8" s="122"/>
    </row>
    <row r="9" spans="1:14" ht="12" customHeight="1">
      <c r="A9" s="110" t="s">
        <v>391</v>
      </c>
      <c r="B9" s="111">
        <v>2018</v>
      </c>
      <c r="C9" s="123">
        <v>96.88</v>
      </c>
      <c r="D9" s="124">
        <v>97.19</v>
      </c>
      <c r="E9" s="124">
        <v>97.81</v>
      </c>
      <c r="F9" s="124">
        <v>97.81</v>
      </c>
      <c r="G9" s="124">
        <v>97.81</v>
      </c>
      <c r="H9" s="124">
        <v>97.81</v>
      </c>
      <c r="I9" s="124">
        <v>97.81</v>
      </c>
      <c r="J9" s="122">
        <v>99.5</v>
      </c>
      <c r="K9" s="122">
        <v>99.38</v>
      </c>
      <c r="L9" s="122">
        <v>100</v>
      </c>
      <c r="M9" s="122">
        <v>100</v>
      </c>
      <c r="N9" s="123">
        <v>101.25</v>
      </c>
    </row>
    <row r="10" spans="1:14" ht="12" customHeight="1">
      <c r="A10" s="110"/>
      <c r="B10" s="111">
        <v>2019</v>
      </c>
      <c r="C10" s="123">
        <v>101.25</v>
      </c>
      <c r="D10" s="124">
        <v>103.75</v>
      </c>
      <c r="E10" s="124">
        <v>104.38</v>
      </c>
      <c r="F10" s="124">
        <v>104.38</v>
      </c>
      <c r="G10" s="124">
        <v>103.75</v>
      </c>
      <c r="H10" s="124">
        <v>104.38</v>
      </c>
      <c r="I10" s="124">
        <v>104.38</v>
      </c>
      <c r="J10" s="122">
        <v>106.88</v>
      </c>
      <c r="K10" s="122">
        <v>125</v>
      </c>
      <c r="L10" s="122">
        <v>125</v>
      </c>
      <c r="M10" s="123">
        <v>125</v>
      </c>
      <c r="N10" s="123">
        <v>125</v>
      </c>
    </row>
    <row r="11" spans="1:14" ht="12" customHeight="1">
      <c r="A11" s="110"/>
      <c r="B11" s="111">
        <v>2020</v>
      </c>
      <c r="C11" s="123">
        <v>125</v>
      </c>
      <c r="D11" s="123">
        <v>125</v>
      </c>
      <c r="E11" s="123">
        <v>125</v>
      </c>
      <c r="F11" s="123">
        <v>125</v>
      </c>
      <c r="G11" s="124"/>
      <c r="H11" s="124"/>
      <c r="I11" s="124"/>
      <c r="J11" s="122"/>
      <c r="K11" s="122"/>
      <c r="L11" s="122"/>
      <c r="M11" s="123"/>
      <c r="N11" s="123"/>
    </row>
    <row r="12" spans="1:14" ht="12" customHeight="1">
      <c r="A12" s="110" t="s">
        <v>185</v>
      </c>
      <c r="B12" s="111">
        <v>2018</v>
      </c>
      <c r="C12" s="122">
        <v>102.5</v>
      </c>
      <c r="D12" s="122">
        <v>102.5</v>
      </c>
      <c r="E12" s="122">
        <v>102.5</v>
      </c>
      <c r="F12" s="123">
        <v>110.83333333333333</v>
      </c>
      <c r="G12" s="123">
        <v>110.83333333333333</v>
      </c>
      <c r="H12" s="123">
        <v>110</v>
      </c>
      <c r="I12" s="123">
        <v>110.83333333333333</v>
      </c>
      <c r="J12" s="123">
        <v>110.83333333333333</v>
      </c>
      <c r="K12" s="123">
        <v>110.83333333333333</v>
      </c>
      <c r="L12" s="123">
        <v>110.83333333333333</v>
      </c>
      <c r="M12" s="123">
        <v>110.83333333333333</v>
      </c>
      <c r="N12" s="123">
        <v>111.66666666666667</v>
      </c>
    </row>
    <row r="13" spans="1:14" ht="12" customHeight="1">
      <c r="A13" s="110"/>
      <c r="B13" s="111">
        <v>2019</v>
      </c>
      <c r="C13" s="123">
        <v>103.75</v>
      </c>
      <c r="D13" s="124">
        <v>103.75</v>
      </c>
      <c r="E13" s="124">
        <v>103.75</v>
      </c>
      <c r="F13" s="124">
        <v>103.75</v>
      </c>
      <c r="G13" s="124">
        <v>103.75</v>
      </c>
      <c r="H13" s="124">
        <v>111.66666666666667</v>
      </c>
      <c r="I13" s="124">
        <v>111.66666666666667</v>
      </c>
      <c r="J13" s="122">
        <v>135.41666666666666</v>
      </c>
      <c r="K13" s="122">
        <v>112.5</v>
      </c>
      <c r="L13" s="123">
        <v>107.5</v>
      </c>
      <c r="M13" s="123">
        <v>112.5</v>
      </c>
      <c r="N13" s="123">
        <v>115</v>
      </c>
    </row>
    <row r="14" spans="1:14" ht="12" customHeight="1">
      <c r="A14" s="110"/>
      <c r="B14" s="111">
        <v>2020</v>
      </c>
      <c r="C14" s="123">
        <v>115</v>
      </c>
      <c r="D14" s="123">
        <v>115</v>
      </c>
      <c r="E14" s="123">
        <v>115</v>
      </c>
      <c r="F14" s="124">
        <v>120</v>
      </c>
      <c r="G14" s="124"/>
      <c r="H14" s="124"/>
      <c r="I14" s="124"/>
      <c r="J14" s="122"/>
      <c r="K14" s="122"/>
      <c r="L14" s="123"/>
      <c r="M14" s="123"/>
      <c r="N14" s="123"/>
    </row>
    <row r="15" spans="1:14" ht="12" customHeight="1">
      <c r="A15" s="110" t="s">
        <v>486</v>
      </c>
      <c r="B15" s="111">
        <v>2018</v>
      </c>
      <c r="C15" s="124">
        <v>133.5</v>
      </c>
      <c r="D15" s="124">
        <v>133.5</v>
      </c>
      <c r="E15" s="124">
        <v>134.5</v>
      </c>
      <c r="F15" s="124">
        <v>134.44444444444446</v>
      </c>
      <c r="G15" s="124">
        <v>134.44444444444446</v>
      </c>
      <c r="H15" s="124">
        <v>134.375</v>
      </c>
      <c r="I15" s="124">
        <v>132.22222222222223</v>
      </c>
      <c r="J15" s="124">
        <v>130.55555555555554</v>
      </c>
      <c r="K15" s="124">
        <v>130.55555555555554</v>
      </c>
      <c r="L15" s="124">
        <v>129</v>
      </c>
      <c r="M15" s="124">
        <v>129</v>
      </c>
      <c r="N15" s="124">
        <v>129</v>
      </c>
    </row>
    <row r="16" spans="1:14" ht="12" customHeight="1">
      <c r="A16" s="110"/>
      <c r="B16" s="111">
        <v>2019</v>
      </c>
      <c r="C16" s="124">
        <v>128.88888888888889</v>
      </c>
      <c r="D16" s="124">
        <v>128.5</v>
      </c>
      <c r="E16" s="124">
        <v>129</v>
      </c>
      <c r="F16" s="124">
        <v>131</v>
      </c>
      <c r="G16" s="124">
        <v>128.75</v>
      </c>
      <c r="H16" s="124">
        <v>128.75</v>
      </c>
      <c r="I16" s="124">
        <v>130.25</v>
      </c>
      <c r="J16" s="122">
        <v>130.25</v>
      </c>
      <c r="K16" s="122">
        <v>135</v>
      </c>
      <c r="L16" s="124">
        <v>145</v>
      </c>
      <c r="M16" s="124">
        <v>145</v>
      </c>
      <c r="N16" s="124">
        <v>145</v>
      </c>
    </row>
    <row r="17" spans="1:14" ht="12" customHeight="1">
      <c r="A17" s="110"/>
      <c r="B17" s="111">
        <v>2020</v>
      </c>
      <c r="C17" s="124">
        <v>145</v>
      </c>
      <c r="D17" s="124">
        <v>135</v>
      </c>
      <c r="E17" s="124" t="s">
        <v>108</v>
      </c>
      <c r="F17" s="124">
        <v>145</v>
      </c>
      <c r="G17" s="124"/>
      <c r="H17" s="124"/>
      <c r="I17" s="124"/>
      <c r="J17" s="122"/>
      <c r="K17" s="122"/>
      <c r="L17" s="124"/>
      <c r="M17" s="124"/>
      <c r="N17" s="124"/>
    </row>
    <row r="18" spans="1:14" ht="12" customHeight="1">
      <c r="A18" s="110" t="s">
        <v>125</v>
      </c>
      <c r="B18" s="111">
        <v>2018</v>
      </c>
      <c r="C18" s="124">
        <v>61.5</v>
      </c>
      <c r="D18" s="124">
        <v>61.5</v>
      </c>
      <c r="E18" s="124">
        <v>61.5</v>
      </c>
      <c r="F18" s="124">
        <v>61.5</v>
      </c>
      <c r="G18" s="124">
        <v>61.5</v>
      </c>
      <c r="H18" s="124">
        <v>61.5</v>
      </c>
      <c r="I18" s="124">
        <v>60.25</v>
      </c>
      <c r="J18" s="124">
        <v>64</v>
      </c>
      <c r="K18" s="124">
        <v>64.625</v>
      </c>
      <c r="L18" s="124">
        <v>64.625</v>
      </c>
      <c r="M18" s="124">
        <v>64.625</v>
      </c>
      <c r="N18" s="124">
        <v>64.625</v>
      </c>
    </row>
    <row r="19" spans="1:14" ht="12" customHeight="1">
      <c r="A19" s="110"/>
      <c r="B19" s="111">
        <v>2019</v>
      </c>
      <c r="C19" s="124">
        <v>68.125</v>
      </c>
      <c r="D19" s="124">
        <v>63.541249999999998</v>
      </c>
      <c r="E19" s="124">
        <v>63.541249999999998</v>
      </c>
      <c r="F19" s="124">
        <v>68.125</v>
      </c>
      <c r="G19" s="124">
        <v>68.125</v>
      </c>
      <c r="H19" s="124">
        <v>68.125</v>
      </c>
      <c r="I19" s="124">
        <v>68.125</v>
      </c>
      <c r="J19" s="122">
        <v>63.125</v>
      </c>
      <c r="K19" s="122">
        <v>70</v>
      </c>
      <c r="L19" s="124">
        <v>60</v>
      </c>
      <c r="M19" s="124">
        <v>55</v>
      </c>
      <c r="N19" s="124">
        <v>55</v>
      </c>
    </row>
    <row r="20" spans="1:14" ht="12" customHeight="1">
      <c r="A20" s="125"/>
      <c r="B20" s="126">
        <v>2020</v>
      </c>
      <c r="C20" s="127">
        <v>56.5</v>
      </c>
      <c r="D20" s="454" t="s">
        <v>374</v>
      </c>
      <c r="E20" s="127">
        <v>56.5</v>
      </c>
      <c r="F20" s="127">
        <v>56.5</v>
      </c>
      <c r="G20" s="127"/>
      <c r="H20" s="127"/>
      <c r="I20" s="127"/>
      <c r="J20" s="128"/>
      <c r="K20" s="128"/>
      <c r="L20" s="127"/>
      <c r="M20" s="127"/>
      <c r="N20" s="127"/>
    </row>
    <row r="21" spans="1:14" ht="9.9499999999999993" customHeight="1">
      <c r="A21" s="29" t="s">
        <v>140</v>
      </c>
      <c r="B21" s="6"/>
      <c r="C21" s="129"/>
      <c r="D21" s="129"/>
      <c r="E21" s="129"/>
      <c r="F21" s="129"/>
      <c r="G21" s="129"/>
      <c r="H21" s="130"/>
      <c r="I21" s="130"/>
      <c r="J21" s="130"/>
      <c r="K21" s="130"/>
      <c r="L21" s="130"/>
      <c r="M21" s="130"/>
      <c r="N21" s="130"/>
    </row>
    <row r="22" spans="1:14" ht="9.9499999999999993" customHeight="1">
      <c r="A22" s="105" t="s">
        <v>162</v>
      </c>
      <c r="B22" s="105"/>
      <c r="C22" s="131"/>
      <c r="D22" s="131"/>
      <c r="E22" s="131"/>
      <c r="F22" s="131"/>
      <c r="G22" s="131"/>
      <c r="H22" s="132"/>
      <c r="I22" s="132"/>
      <c r="J22" s="132"/>
      <c r="K22" s="132"/>
      <c r="L22" s="132"/>
      <c r="M22" s="132"/>
      <c r="N22" s="132"/>
    </row>
    <row r="23" spans="1:14" ht="13.5">
      <c r="A23" s="54"/>
      <c r="B23" s="55"/>
      <c r="C23" s="30"/>
      <c r="D23" s="30"/>
      <c r="E23" s="30"/>
      <c r="F23" s="30"/>
      <c r="G23" s="30"/>
      <c r="H23" s="31"/>
      <c r="I23" s="31"/>
      <c r="J23" s="31"/>
      <c r="K23" s="31"/>
      <c r="L23" s="31"/>
      <c r="M23" s="31"/>
      <c r="N23" s="31"/>
    </row>
    <row r="24" spans="1:14">
      <c r="A24" s="32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</row>
    <row r="25" spans="1:14" ht="11.1" customHeight="1"/>
  </sheetData>
  <mergeCells count="1">
    <mergeCell ref="A1:N1"/>
  </mergeCells>
  <phoneticPr fontId="19" type="noConversion"/>
  <pageMargins left="0.59055118110236227" right="0.59055118110236227" top="0.59055118110236227" bottom="0.59055118110236227" header="0.59055118110236227" footer="0.59055118110236227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N22"/>
  <sheetViews>
    <sheetView showGridLines="0" zoomScale="120" zoomScaleNormal="120" workbookViewId="0">
      <selection activeCell="F18" sqref="F18"/>
    </sheetView>
  </sheetViews>
  <sheetFormatPr baseColWidth="10" defaultColWidth="10.85546875" defaultRowHeight="12.75"/>
  <cols>
    <col min="1" max="1" width="9.42578125" style="5" customWidth="1"/>
    <col min="2" max="2" width="4.85546875" style="5" customWidth="1"/>
    <col min="3" max="14" width="5.85546875" style="5" customWidth="1"/>
    <col min="15" max="16384" width="10.85546875" style="5"/>
  </cols>
  <sheetData>
    <row r="1" spans="1:14" ht="15.95" customHeight="1">
      <c r="A1" s="664" t="s">
        <v>541</v>
      </c>
      <c r="B1" s="664"/>
      <c r="C1" s="664"/>
      <c r="D1" s="664"/>
      <c r="E1" s="664"/>
      <c r="F1" s="664"/>
      <c r="G1" s="664"/>
      <c r="H1" s="664"/>
      <c r="I1" s="664"/>
      <c r="J1" s="664"/>
      <c r="K1" s="664"/>
      <c r="L1" s="664"/>
      <c r="M1" s="665"/>
      <c r="N1" s="665"/>
    </row>
    <row r="2" spans="1:14" ht="12.95" customHeight="1">
      <c r="A2" s="441" t="s">
        <v>457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1"/>
      <c r="N2" s="121"/>
    </row>
    <row r="3" spans="1:14" s="24" customFormat="1" ht="3.75" customHeight="1"/>
    <row r="4" spans="1:14" ht="18.75" customHeight="1">
      <c r="A4" s="17" t="s">
        <v>195</v>
      </c>
      <c r="B4" s="17" t="s">
        <v>33</v>
      </c>
      <c r="C4" s="17" t="s">
        <v>196</v>
      </c>
      <c r="D4" s="17" t="s">
        <v>197</v>
      </c>
      <c r="E4" s="17" t="s">
        <v>198</v>
      </c>
      <c r="F4" s="17" t="s">
        <v>199</v>
      </c>
      <c r="G4" s="17" t="s">
        <v>200</v>
      </c>
      <c r="H4" s="17" t="s">
        <v>67</v>
      </c>
      <c r="I4" s="17" t="s">
        <v>68</v>
      </c>
      <c r="J4" s="17" t="s">
        <v>69</v>
      </c>
      <c r="K4" s="17" t="s">
        <v>70</v>
      </c>
      <c r="L4" s="17" t="s">
        <v>71</v>
      </c>
      <c r="M4" s="17" t="s">
        <v>62</v>
      </c>
      <c r="N4" s="17" t="s">
        <v>63</v>
      </c>
    </row>
    <row r="5" spans="1:14" s="24" customFormat="1" ht="3" customHeight="1"/>
    <row r="6" spans="1:14" ht="12.95" customHeight="1">
      <c r="A6" s="228" t="s">
        <v>56</v>
      </c>
      <c r="B6" s="111">
        <v>2018</v>
      </c>
      <c r="C6" s="442">
        <v>87.954545454545453</v>
      </c>
      <c r="D6" s="442">
        <v>74.772727272727266</v>
      </c>
      <c r="E6" s="442">
        <v>76.36363636363636</v>
      </c>
      <c r="F6" s="113">
        <v>71.818181818181813</v>
      </c>
      <c r="G6" s="113">
        <v>74.318181818181813</v>
      </c>
      <c r="H6" s="113">
        <v>76.13636363636364</v>
      </c>
      <c r="I6" s="113">
        <v>76.36363636363636</v>
      </c>
      <c r="J6" s="113">
        <v>74.772727272727266</v>
      </c>
      <c r="K6" s="113">
        <v>74.545454545454547</v>
      </c>
      <c r="L6" s="113">
        <v>77.954545454545453</v>
      </c>
      <c r="M6" s="113">
        <v>81.590909090909093</v>
      </c>
      <c r="N6" s="113">
        <v>81.590909090909093</v>
      </c>
    </row>
    <row r="7" spans="1:14" ht="12.95" customHeight="1">
      <c r="A7" s="228"/>
      <c r="B7" s="111">
        <v>2019</v>
      </c>
      <c r="C7" s="113">
        <v>77.272727272727266</v>
      </c>
      <c r="D7" s="112">
        <v>75</v>
      </c>
      <c r="E7" s="112">
        <v>76.5</v>
      </c>
      <c r="F7" s="112">
        <v>74.25</v>
      </c>
      <c r="G7" s="112">
        <v>76.111111111111114</v>
      </c>
      <c r="H7" s="112">
        <v>81.111111111111114</v>
      </c>
      <c r="I7" s="112">
        <v>80</v>
      </c>
      <c r="J7" s="442">
        <v>83.333333333333329</v>
      </c>
      <c r="K7" s="442">
        <v>100</v>
      </c>
      <c r="L7" s="442">
        <v>90</v>
      </c>
      <c r="M7" s="442">
        <v>90</v>
      </c>
      <c r="N7" s="442">
        <v>90</v>
      </c>
    </row>
    <row r="8" spans="1:14" ht="12.95" customHeight="1">
      <c r="A8" s="228"/>
      <c r="B8" s="111">
        <v>2020</v>
      </c>
      <c r="C8" s="113">
        <v>90</v>
      </c>
      <c r="D8" s="112">
        <v>85</v>
      </c>
      <c r="E8" s="112">
        <v>95</v>
      </c>
      <c r="F8" s="112">
        <v>95</v>
      </c>
      <c r="G8" s="112"/>
      <c r="H8" s="112"/>
      <c r="I8" s="112"/>
      <c r="J8" s="442"/>
      <c r="K8" s="442"/>
      <c r="L8" s="442"/>
      <c r="M8" s="442"/>
      <c r="N8" s="442"/>
    </row>
    <row r="9" spans="1:14" ht="12.95" customHeight="1">
      <c r="A9" s="110" t="s">
        <v>395</v>
      </c>
      <c r="B9" s="111">
        <v>2018</v>
      </c>
      <c r="C9" s="442">
        <v>95</v>
      </c>
      <c r="D9" s="442">
        <v>95</v>
      </c>
      <c r="E9" s="442">
        <v>96.25</v>
      </c>
      <c r="F9" s="113">
        <v>96.25</v>
      </c>
      <c r="G9" s="113">
        <v>97.5</v>
      </c>
      <c r="H9" s="113">
        <v>97.5</v>
      </c>
      <c r="I9" s="113">
        <v>97.5</v>
      </c>
      <c r="J9" s="113">
        <v>97.5</v>
      </c>
      <c r="K9" s="113">
        <v>96.25</v>
      </c>
      <c r="L9" s="113">
        <v>96.25</v>
      </c>
      <c r="M9" s="113">
        <v>96.25</v>
      </c>
      <c r="N9" s="113">
        <v>100</v>
      </c>
    </row>
    <row r="10" spans="1:14" ht="12.95" customHeight="1">
      <c r="A10" s="110"/>
      <c r="B10" s="111">
        <v>2019</v>
      </c>
      <c r="C10" s="113">
        <v>100</v>
      </c>
      <c r="D10" s="112">
        <v>107.5</v>
      </c>
      <c r="E10" s="112">
        <v>108.75</v>
      </c>
      <c r="F10" s="112">
        <v>108.125</v>
      </c>
      <c r="G10" s="112">
        <v>108.125</v>
      </c>
      <c r="H10" s="112">
        <v>105.625</v>
      </c>
      <c r="I10" s="112">
        <v>105.625</v>
      </c>
      <c r="J10" s="442">
        <v>106.875</v>
      </c>
      <c r="K10" s="442">
        <v>110</v>
      </c>
      <c r="L10" s="113">
        <v>110</v>
      </c>
      <c r="M10" s="113">
        <v>115</v>
      </c>
      <c r="N10" s="113">
        <v>115</v>
      </c>
    </row>
    <row r="11" spans="1:14" ht="12.95" customHeight="1">
      <c r="A11" s="110"/>
      <c r="B11" s="111">
        <v>2020</v>
      </c>
      <c r="C11" s="113">
        <v>115</v>
      </c>
      <c r="D11" s="113">
        <v>115</v>
      </c>
      <c r="E11" s="113">
        <v>115</v>
      </c>
      <c r="F11" s="113">
        <v>115</v>
      </c>
      <c r="G11" s="112"/>
      <c r="H11" s="112"/>
      <c r="I11" s="112"/>
      <c r="J11" s="442"/>
      <c r="K11" s="442"/>
      <c r="L11" s="113"/>
      <c r="M11" s="113"/>
      <c r="N11" s="113"/>
    </row>
    <row r="12" spans="1:14" ht="12.95" customHeight="1">
      <c r="A12" s="110" t="s">
        <v>185</v>
      </c>
      <c r="B12" s="111">
        <v>2018</v>
      </c>
      <c r="C12" s="442">
        <v>50.3125</v>
      </c>
      <c r="D12" s="442">
        <v>50.3125</v>
      </c>
      <c r="E12" s="442">
        <v>50.3125</v>
      </c>
      <c r="F12" s="112">
        <v>48.75</v>
      </c>
      <c r="G12" s="112">
        <v>48.75</v>
      </c>
      <c r="H12" s="112">
        <v>48.75</v>
      </c>
      <c r="I12" s="112">
        <v>48.75</v>
      </c>
      <c r="J12" s="112">
        <v>48.75</v>
      </c>
      <c r="K12" s="112">
        <v>48.75</v>
      </c>
      <c r="L12" s="112">
        <v>48.75</v>
      </c>
      <c r="M12" s="112">
        <v>48.75</v>
      </c>
      <c r="N12" s="112">
        <v>47.916666666666664</v>
      </c>
    </row>
    <row r="13" spans="1:14" ht="12.95" customHeight="1">
      <c r="A13" s="110"/>
      <c r="B13" s="111">
        <v>2019</v>
      </c>
      <c r="C13" s="112">
        <v>50.3125</v>
      </c>
      <c r="D13" s="112">
        <v>50.3125</v>
      </c>
      <c r="E13" s="112">
        <v>50.3125</v>
      </c>
      <c r="F13" s="112">
        <v>53.75</v>
      </c>
      <c r="G13" s="112">
        <v>54.6875</v>
      </c>
      <c r="H13" s="112">
        <v>50</v>
      </c>
      <c r="I13" s="112">
        <v>50</v>
      </c>
      <c r="J13" s="442">
        <v>50</v>
      </c>
      <c r="K13" s="442">
        <v>65</v>
      </c>
      <c r="L13" s="112">
        <v>70</v>
      </c>
      <c r="M13" s="112">
        <v>70</v>
      </c>
      <c r="N13" s="112">
        <v>72.5</v>
      </c>
    </row>
    <row r="14" spans="1:14" ht="12.95" customHeight="1">
      <c r="A14" s="110"/>
      <c r="B14" s="111">
        <v>2020</v>
      </c>
      <c r="C14" s="113">
        <v>70</v>
      </c>
      <c r="D14" s="113">
        <v>70</v>
      </c>
      <c r="E14" s="113">
        <v>70</v>
      </c>
      <c r="F14" s="113">
        <v>70</v>
      </c>
      <c r="G14" s="112"/>
      <c r="H14" s="112"/>
      <c r="I14" s="112"/>
      <c r="J14" s="442"/>
      <c r="K14" s="442"/>
      <c r="L14" s="112"/>
      <c r="M14" s="112"/>
      <c r="N14" s="112"/>
    </row>
    <row r="15" spans="1:14" ht="12.95" customHeight="1">
      <c r="A15" s="110" t="s">
        <v>125</v>
      </c>
      <c r="B15" s="111">
        <v>2018</v>
      </c>
      <c r="C15" s="442">
        <v>170</v>
      </c>
      <c r="D15" s="442">
        <v>170</v>
      </c>
      <c r="E15" s="442">
        <v>170</v>
      </c>
      <c r="F15" s="112">
        <v>170</v>
      </c>
      <c r="G15" s="112">
        <v>170</v>
      </c>
      <c r="H15" s="112">
        <v>170</v>
      </c>
      <c r="I15" s="112">
        <v>170</v>
      </c>
      <c r="J15" s="112">
        <v>170</v>
      </c>
      <c r="K15" s="112">
        <v>170</v>
      </c>
      <c r="L15" s="112">
        <v>170</v>
      </c>
      <c r="M15" s="112">
        <v>170</v>
      </c>
      <c r="N15" s="112">
        <v>170</v>
      </c>
    </row>
    <row r="16" spans="1:14" ht="12.95" customHeight="1">
      <c r="A16" s="110"/>
      <c r="B16" s="111">
        <v>2019</v>
      </c>
      <c r="C16" s="112">
        <v>118.75</v>
      </c>
      <c r="D16" s="112">
        <v>118.75</v>
      </c>
      <c r="E16" s="112">
        <v>118.75</v>
      </c>
      <c r="F16" s="112">
        <v>121.25</v>
      </c>
      <c r="G16" s="112">
        <v>121.25</v>
      </c>
      <c r="H16" s="112">
        <v>118.75</v>
      </c>
      <c r="I16" s="112">
        <v>118.75</v>
      </c>
      <c r="J16" s="442">
        <v>121.25</v>
      </c>
      <c r="K16" s="442">
        <v>125</v>
      </c>
      <c r="L16" s="112">
        <v>125</v>
      </c>
      <c r="M16" s="112">
        <v>125</v>
      </c>
      <c r="N16" s="112">
        <v>125</v>
      </c>
    </row>
    <row r="17" spans="1:14" ht="12.95" customHeight="1">
      <c r="A17" s="125"/>
      <c r="B17" s="126">
        <v>2020</v>
      </c>
      <c r="C17" s="443">
        <v>125</v>
      </c>
      <c r="D17" s="443">
        <v>125</v>
      </c>
      <c r="E17" s="443">
        <v>125</v>
      </c>
      <c r="F17" s="443">
        <v>125</v>
      </c>
      <c r="G17" s="443"/>
      <c r="H17" s="443"/>
      <c r="I17" s="443"/>
      <c r="J17" s="444"/>
      <c r="K17" s="444"/>
      <c r="L17" s="443"/>
      <c r="M17" s="443"/>
      <c r="N17" s="443"/>
    </row>
    <row r="18" spans="1:14" ht="9.9499999999999993" customHeight="1">
      <c r="A18" s="29" t="s">
        <v>140</v>
      </c>
      <c r="B18" s="6"/>
      <c r="C18" s="129"/>
      <c r="D18" s="129"/>
      <c r="E18" s="129"/>
      <c r="F18" s="129"/>
      <c r="G18" s="129"/>
      <c r="H18" s="130"/>
      <c r="I18" s="130"/>
      <c r="J18" s="130"/>
      <c r="K18" s="130"/>
      <c r="L18" s="130"/>
      <c r="M18" s="130"/>
      <c r="N18" s="130"/>
    </row>
    <row r="19" spans="1:14" ht="9.9499999999999993" customHeight="1">
      <c r="A19" s="105" t="s">
        <v>162</v>
      </c>
      <c r="B19" s="105"/>
      <c r="C19" s="131"/>
      <c r="D19" s="131"/>
      <c r="E19" s="131"/>
      <c r="F19" s="131"/>
      <c r="G19" s="131"/>
      <c r="H19" s="132"/>
      <c r="I19" s="132"/>
      <c r="J19" s="132"/>
      <c r="K19" s="132"/>
      <c r="L19" s="132"/>
      <c r="M19" s="132"/>
      <c r="N19" s="132"/>
    </row>
    <row r="20" spans="1:14" ht="13.5">
      <c r="A20" s="54"/>
      <c r="B20" s="55"/>
      <c r="C20" s="30"/>
      <c r="D20" s="30"/>
      <c r="E20" s="30"/>
      <c r="F20" s="30"/>
      <c r="G20" s="30"/>
      <c r="H20" s="31"/>
      <c r="I20" s="31"/>
      <c r="J20" s="31"/>
      <c r="K20" s="31"/>
      <c r="L20" s="31"/>
      <c r="M20" s="31"/>
      <c r="N20" s="31"/>
    </row>
    <row r="21" spans="1:14">
      <c r="A21" s="32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</row>
    <row r="22" spans="1:14" ht="11.1" customHeight="1"/>
  </sheetData>
  <mergeCells count="1">
    <mergeCell ref="A1:N1"/>
  </mergeCells>
  <phoneticPr fontId="19" type="noConversion"/>
  <pageMargins left="0.59055118110236227" right="0.59055118110236227" top="0.59055118110236227" bottom="0.59055118110236227" header="0.59055118110236227" footer="0.59055118110236227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K56"/>
  <sheetViews>
    <sheetView showGridLines="0" topLeftCell="A28" zoomScale="120" zoomScaleNormal="120" zoomScaleSheetLayoutView="100" zoomScalePageLayoutView="130" workbookViewId="0">
      <selection activeCell="G49" sqref="G49"/>
    </sheetView>
  </sheetViews>
  <sheetFormatPr baseColWidth="10" defaultColWidth="10.85546875" defaultRowHeight="12.75"/>
  <cols>
    <col min="1" max="1" width="16.42578125" style="135" customWidth="1"/>
    <col min="2" max="7" width="7.7109375" style="135" customWidth="1"/>
    <col min="8" max="16384" width="10.85546875" style="135"/>
  </cols>
  <sheetData>
    <row r="1" spans="1:11" ht="15.95" customHeight="1">
      <c r="A1" s="268" t="s">
        <v>542</v>
      </c>
      <c r="B1" s="134"/>
      <c r="C1" s="134"/>
    </row>
    <row r="2" spans="1:11" ht="12" customHeight="1">
      <c r="A2" s="445" t="s">
        <v>460</v>
      </c>
      <c r="B2" s="134"/>
      <c r="C2" s="134"/>
    </row>
    <row r="3" spans="1:11" ht="3" customHeight="1">
      <c r="A3" s="136"/>
      <c r="B3" s="134"/>
      <c r="C3" s="134"/>
    </row>
    <row r="4" spans="1:11" ht="12.95" customHeight="1">
      <c r="A4" s="666" t="s">
        <v>34</v>
      </c>
      <c r="B4" s="668" t="s">
        <v>212</v>
      </c>
      <c r="C4" s="669"/>
      <c r="D4" s="670"/>
      <c r="E4" s="668" t="s">
        <v>224</v>
      </c>
      <c r="F4" s="669"/>
      <c r="G4" s="670"/>
    </row>
    <row r="5" spans="1:11" ht="12.95" customHeight="1">
      <c r="A5" s="667"/>
      <c r="B5" s="200" t="s">
        <v>47</v>
      </c>
      <c r="C5" s="200" t="s">
        <v>336</v>
      </c>
      <c r="D5" s="137" t="s">
        <v>100</v>
      </c>
      <c r="E5" s="200" t="s">
        <v>47</v>
      </c>
      <c r="F5" s="200" t="s">
        <v>336</v>
      </c>
      <c r="G5" s="137" t="s">
        <v>100</v>
      </c>
    </row>
    <row r="6" spans="1:11" ht="3" customHeight="1">
      <c r="A6" s="199"/>
      <c r="B6" s="199"/>
      <c r="C6" s="199"/>
      <c r="D6" s="199"/>
      <c r="E6" s="199"/>
      <c r="F6" s="199"/>
      <c r="G6" s="199"/>
    </row>
    <row r="7" spans="1:11" s="138" customFormat="1" ht="12.95" customHeight="1">
      <c r="A7" s="296" t="s">
        <v>246</v>
      </c>
      <c r="B7" s="295"/>
      <c r="C7" s="295"/>
      <c r="D7" s="180"/>
      <c r="E7" s="297"/>
      <c r="F7" s="140"/>
      <c r="G7" s="312"/>
    </row>
    <row r="8" spans="1:11" s="138" customFormat="1" ht="12.95" customHeight="1">
      <c r="A8" s="139" t="s">
        <v>248</v>
      </c>
      <c r="B8" s="468">
        <v>62.5</v>
      </c>
      <c r="C8" s="295">
        <v>82.5</v>
      </c>
      <c r="D8" s="119">
        <f t="shared" ref="D8:D17" si="0">((C8/B8)-    1)*100</f>
        <v>32.000000000000007</v>
      </c>
      <c r="E8" s="469">
        <v>60</v>
      </c>
      <c r="F8" s="470">
        <v>60</v>
      </c>
      <c r="G8" s="119">
        <f t="shared" ref="G8:G17" si="1">((F8/E8)-    1)*100</f>
        <v>0</v>
      </c>
      <c r="H8" s="464"/>
      <c r="I8" s="267"/>
      <c r="J8" s="267"/>
      <c r="K8" s="465"/>
    </row>
    <row r="9" spans="1:11" s="138" customFormat="1" ht="12.95" customHeight="1">
      <c r="A9" s="139" t="s">
        <v>247</v>
      </c>
      <c r="B9" s="469">
        <v>60</v>
      </c>
      <c r="C9" s="295">
        <v>52.5</v>
      </c>
      <c r="D9" s="119">
        <f t="shared" si="0"/>
        <v>-12.5</v>
      </c>
      <c r="E9" s="469">
        <v>67.5</v>
      </c>
      <c r="F9" s="470">
        <v>100</v>
      </c>
      <c r="G9" s="119">
        <f t="shared" si="1"/>
        <v>48.148148148148138</v>
      </c>
      <c r="H9" s="466"/>
      <c r="I9" s="74"/>
      <c r="J9" s="74"/>
      <c r="K9" s="465"/>
    </row>
    <row r="10" spans="1:11" s="138" customFormat="1" ht="12.95" customHeight="1">
      <c r="A10" s="139" t="s">
        <v>249</v>
      </c>
      <c r="B10" s="468">
        <v>62.5</v>
      </c>
      <c r="C10" s="295">
        <v>62.5</v>
      </c>
      <c r="D10" s="119">
        <f t="shared" si="0"/>
        <v>0</v>
      </c>
      <c r="E10" s="469">
        <v>72.5</v>
      </c>
      <c r="F10" s="180">
        <v>72.5</v>
      </c>
      <c r="G10" s="119">
        <f t="shared" si="1"/>
        <v>0</v>
      </c>
      <c r="H10" s="466"/>
      <c r="I10" s="74"/>
      <c r="J10" s="74"/>
      <c r="K10" s="465"/>
    </row>
    <row r="11" spans="1:11" s="138" customFormat="1" ht="12.95" customHeight="1">
      <c r="A11" s="139" t="s">
        <v>250</v>
      </c>
      <c r="B11" s="468">
        <v>75</v>
      </c>
      <c r="C11" s="295">
        <v>75</v>
      </c>
      <c r="D11" s="118">
        <f t="shared" si="0"/>
        <v>0</v>
      </c>
      <c r="E11" s="469">
        <v>65</v>
      </c>
      <c r="F11" s="180">
        <v>62.5</v>
      </c>
      <c r="G11" s="119">
        <f t="shared" si="1"/>
        <v>-3.8461538461538436</v>
      </c>
      <c r="H11" s="466"/>
      <c r="I11" s="74"/>
      <c r="J11" s="74"/>
      <c r="K11" s="467"/>
    </row>
    <row r="12" spans="1:11" s="138" customFormat="1" ht="12.95" customHeight="1">
      <c r="A12" s="139" t="s">
        <v>251</v>
      </c>
      <c r="B12" s="298">
        <v>67.5</v>
      </c>
      <c r="C12" s="295">
        <v>70</v>
      </c>
      <c r="D12" s="119">
        <f t="shared" si="0"/>
        <v>3.7037037037036979</v>
      </c>
      <c r="E12" s="298">
        <v>100</v>
      </c>
      <c r="F12" s="470">
        <v>105</v>
      </c>
      <c r="G12" s="119">
        <f t="shared" si="1"/>
        <v>5.0000000000000044</v>
      </c>
      <c r="H12" s="466"/>
      <c r="I12" s="74"/>
      <c r="J12" s="74"/>
      <c r="K12" s="465"/>
    </row>
    <row r="13" spans="1:11" s="138" customFormat="1" ht="12.95" customHeight="1">
      <c r="A13" s="139" t="s">
        <v>252</v>
      </c>
      <c r="B13" s="471">
        <v>69.5</v>
      </c>
      <c r="C13" s="295">
        <v>71.5</v>
      </c>
      <c r="D13" s="119">
        <f t="shared" si="0"/>
        <v>2.877697841726623</v>
      </c>
      <c r="E13" s="298">
        <v>100</v>
      </c>
      <c r="F13" s="470">
        <v>125</v>
      </c>
      <c r="G13" s="119">
        <f t="shared" si="1"/>
        <v>25</v>
      </c>
      <c r="H13" s="466"/>
      <c r="I13" s="74"/>
      <c r="J13" s="74"/>
      <c r="K13" s="465"/>
    </row>
    <row r="14" spans="1:11" s="138" customFormat="1" ht="12.95" customHeight="1">
      <c r="A14" s="139" t="s">
        <v>253</v>
      </c>
      <c r="B14" s="471">
        <v>65</v>
      </c>
      <c r="C14" s="295">
        <v>65</v>
      </c>
      <c r="D14" s="119">
        <f t="shared" si="0"/>
        <v>0</v>
      </c>
      <c r="E14" s="298">
        <v>105</v>
      </c>
      <c r="F14" s="470">
        <v>120</v>
      </c>
      <c r="G14" s="119">
        <f t="shared" si="1"/>
        <v>14.285714285714279</v>
      </c>
      <c r="H14" s="466"/>
      <c r="I14" s="74"/>
      <c r="J14" s="74"/>
      <c r="K14" s="465"/>
    </row>
    <row r="15" spans="1:11" s="138" customFormat="1" ht="12.95" customHeight="1">
      <c r="A15" s="139" t="s">
        <v>254</v>
      </c>
      <c r="B15" s="471">
        <v>80</v>
      </c>
      <c r="C15" s="295">
        <v>80</v>
      </c>
      <c r="D15" s="119">
        <f t="shared" si="0"/>
        <v>0</v>
      </c>
      <c r="E15" s="298">
        <v>57.5</v>
      </c>
      <c r="F15" s="180">
        <v>57.5</v>
      </c>
      <c r="G15" s="119">
        <f t="shared" si="1"/>
        <v>0</v>
      </c>
      <c r="H15" s="466"/>
      <c r="I15" s="74"/>
      <c r="J15" s="74"/>
      <c r="K15" s="465"/>
    </row>
    <row r="16" spans="1:11" s="138" customFormat="1" ht="12.95" customHeight="1">
      <c r="A16" s="139" t="s">
        <v>255</v>
      </c>
      <c r="B16" s="471">
        <v>72.5</v>
      </c>
      <c r="C16" s="295">
        <v>65</v>
      </c>
      <c r="D16" s="119">
        <f t="shared" si="0"/>
        <v>-10.344827586206895</v>
      </c>
      <c r="E16" s="298">
        <v>45</v>
      </c>
      <c r="F16" s="470">
        <v>55</v>
      </c>
      <c r="G16" s="119">
        <f t="shared" si="1"/>
        <v>22.222222222222232</v>
      </c>
      <c r="H16" s="466"/>
      <c r="I16" s="74"/>
      <c r="J16" s="74"/>
      <c r="K16" s="465"/>
    </row>
    <row r="17" spans="1:11" s="138" customFormat="1" ht="12.95" customHeight="1">
      <c r="A17" s="139" t="s">
        <v>321</v>
      </c>
      <c r="B17" s="471">
        <v>125</v>
      </c>
      <c r="C17" s="295">
        <v>140</v>
      </c>
      <c r="D17" s="119">
        <f t="shared" si="0"/>
        <v>12.000000000000011</v>
      </c>
      <c r="E17" s="298">
        <v>70</v>
      </c>
      <c r="F17" s="470">
        <v>85</v>
      </c>
      <c r="G17" s="119">
        <f t="shared" si="1"/>
        <v>21.42857142857142</v>
      </c>
      <c r="H17" s="466"/>
      <c r="I17" s="74"/>
      <c r="J17" s="74"/>
      <c r="K17" s="465"/>
    </row>
    <row r="18" spans="1:11" ht="12.95" customHeight="1">
      <c r="A18" s="296" t="s">
        <v>386</v>
      </c>
      <c r="B18" s="295"/>
      <c r="C18" s="295"/>
      <c r="D18" s="119"/>
      <c r="E18" s="298"/>
      <c r="F18" s="133"/>
      <c r="G18" s="119"/>
      <c r="H18" s="466"/>
      <c r="I18" s="324"/>
      <c r="J18" s="324"/>
      <c r="K18" s="465"/>
    </row>
    <row r="19" spans="1:11" ht="12.95" customHeight="1">
      <c r="A19" s="139" t="s">
        <v>387</v>
      </c>
      <c r="B19" s="471">
        <v>150</v>
      </c>
      <c r="C19" s="471">
        <v>150</v>
      </c>
      <c r="D19" s="119">
        <f t="shared" ref="D19:D26" si="2">((C19/B19)-    1)*100</f>
        <v>0</v>
      </c>
      <c r="E19" s="298" t="s">
        <v>36</v>
      </c>
      <c r="F19" s="298" t="s">
        <v>36</v>
      </c>
      <c r="G19" s="311" t="s">
        <v>108</v>
      </c>
      <c r="H19" s="466"/>
      <c r="I19" s="74"/>
      <c r="J19" s="74"/>
      <c r="K19" s="465"/>
    </row>
    <row r="20" spans="1:11" ht="12.95" customHeight="1">
      <c r="A20" s="139" t="s">
        <v>388</v>
      </c>
      <c r="B20" s="471">
        <v>107.5</v>
      </c>
      <c r="C20" s="471">
        <v>107.5</v>
      </c>
      <c r="D20" s="119">
        <f t="shared" si="2"/>
        <v>0</v>
      </c>
      <c r="E20" s="469">
        <v>120</v>
      </c>
      <c r="F20" s="133">
        <v>110</v>
      </c>
      <c r="G20" s="119">
        <f>((F20/E20)-    1)*100</f>
        <v>-8.3333333333333375</v>
      </c>
      <c r="H20" s="464"/>
      <c r="I20" s="267"/>
      <c r="J20" s="267"/>
      <c r="K20" s="465"/>
    </row>
    <row r="21" spans="1:11" ht="12.95" customHeight="1">
      <c r="A21" s="139" t="s">
        <v>389</v>
      </c>
      <c r="B21" s="471">
        <v>100</v>
      </c>
      <c r="C21" s="471">
        <v>95</v>
      </c>
      <c r="D21" s="119">
        <f t="shared" si="2"/>
        <v>-5.0000000000000044</v>
      </c>
      <c r="E21" s="469">
        <v>95</v>
      </c>
      <c r="F21" s="133">
        <v>100</v>
      </c>
      <c r="G21" s="119">
        <f>((F21/E21)-    1)*100</f>
        <v>5.2631578947368363</v>
      </c>
      <c r="H21" s="466"/>
      <c r="I21" s="74"/>
      <c r="J21" s="74"/>
      <c r="K21" s="465"/>
    </row>
    <row r="22" spans="1:11" ht="12.95" customHeight="1">
      <c r="A22" s="139" t="s">
        <v>390</v>
      </c>
      <c r="B22" s="471">
        <v>107.5</v>
      </c>
      <c r="C22" s="471">
        <v>109</v>
      </c>
      <c r="D22" s="119">
        <f t="shared" si="2"/>
        <v>1.3953488372093092</v>
      </c>
      <c r="E22" s="469">
        <v>102.5</v>
      </c>
      <c r="F22" s="133">
        <v>105</v>
      </c>
      <c r="G22" s="119">
        <f>((F22/E22)-    1)*100</f>
        <v>2.4390243902439046</v>
      </c>
      <c r="H22" s="466"/>
      <c r="I22" s="74"/>
      <c r="J22" s="74"/>
      <c r="K22" s="465"/>
    </row>
    <row r="23" spans="1:11" ht="12.95" customHeight="1">
      <c r="A23" s="139" t="s">
        <v>391</v>
      </c>
      <c r="B23" s="471">
        <v>85</v>
      </c>
      <c r="C23" s="471">
        <v>85</v>
      </c>
      <c r="D23" s="119">
        <f t="shared" si="2"/>
        <v>0</v>
      </c>
      <c r="E23" s="298" t="s">
        <v>36</v>
      </c>
      <c r="F23" s="298" t="s">
        <v>36</v>
      </c>
      <c r="G23" s="311" t="s">
        <v>108</v>
      </c>
      <c r="H23" s="466"/>
      <c r="I23" s="74"/>
      <c r="J23" s="74"/>
      <c r="K23" s="465"/>
    </row>
    <row r="24" spans="1:11" ht="12.95" customHeight="1">
      <c r="A24" s="139" t="s">
        <v>392</v>
      </c>
      <c r="B24" s="471">
        <v>115</v>
      </c>
      <c r="C24" s="471">
        <v>115</v>
      </c>
      <c r="D24" s="119">
        <f t="shared" si="2"/>
        <v>0</v>
      </c>
      <c r="E24" s="298" t="s">
        <v>36</v>
      </c>
      <c r="F24" s="298" t="s">
        <v>36</v>
      </c>
      <c r="G24" s="311" t="s">
        <v>108</v>
      </c>
      <c r="H24" s="466"/>
      <c r="I24" s="74"/>
      <c r="J24" s="74"/>
      <c r="K24" s="465"/>
    </row>
    <row r="25" spans="1:11" ht="12.95" customHeight="1">
      <c r="A25" s="139" t="s">
        <v>393</v>
      </c>
      <c r="B25" s="471">
        <v>90</v>
      </c>
      <c r="C25" s="471">
        <v>100</v>
      </c>
      <c r="D25" s="119">
        <f t="shared" si="2"/>
        <v>11.111111111111116</v>
      </c>
      <c r="E25" s="298">
        <v>115</v>
      </c>
      <c r="F25" s="133">
        <v>120</v>
      </c>
      <c r="G25" s="119">
        <f>((F25/E25)-    1)*100</f>
        <v>4.3478260869565188</v>
      </c>
      <c r="H25" s="466"/>
      <c r="I25" s="74"/>
      <c r="J25" s="74"/>
      <c r="K25" s="465"/>
    </row>
    <row r="26" spans="1:11" ht="12.95" customHeight="1">
      <c r="A26" s="139" t="s">
        <v>394</v>
      </c>
      <c r="B26" s="471">
        <v>80</v>
      </c>
      <c r="C26" s="471">
        <v>90</v>
      </c>
      <c r="D26" s="119">
        <f t="shared" si="2"/>
        <v>12.5</v>
      </c>
      <c r="E26" s="298" t="s">
        <v>36</v>
      </c>
      <c r="F26" s="298" t="s">
        <v>36</v>
      </c>
      <c r="G26" s="311" t="s">
        <v>108</v>
      </c>
      <c r="H26" s="466"/>
      <c r="I26" s="324"/>
      <c r="J26" s="324"/>
      <c r="K26" s="465"/>
    </row>
    <row r="27" spans="1:11" ht="12.95" customHeight="1">
      <c r="A27" s="296" t="s">
        <v>206</v>
      </c>
      <c r="B27" s="295"/>
      <c r="C27" s="295"/>
      <c r="D27" s="119"/>
      <c r="E27" s="133"/>
      <c r="F27" s="133"/>
      <c r="G27" s="119"/>
      <c r="H27" s="466"/>
      <c r="I27" s="324"/>
      <c r="J27" s="324"/>
      <c r="K27" s="465"/>
    </row>
    <row r="28" spans="1:11" ht="12.95" customHeight="1">
      <c r="A28" s="230" t="s">
        <v>337</v>
      </c>
      <c r="B28" s="471">
        <v>80</v>
      </c>
      <c r="C28" s="295">
        <v>100</v>
      </c>
      <c r="D28" s="119">
        <f>((C28/B28)-          1)*100</f>
        <v>25</v>
      </c>
      <c r="E28" s="298">
        <v>68.75</v>
      </c>
      <c r="F28" s="133">
        <v>47.5</v>
      </c>
      <c r="G28" s="119">
        <f>((F28/E28)-          1)*100</f>
        <v>-30.909090909090907</v>
      </c>
      <c r="H28" s="466"/>
      <c r="I28" s="74"/>
      <c r="J28" s="74"/>
      <c r="K28" s="465"/>
    </row>
    <row r="29" spans="1:11" ht="12.95" customHeight="1">
      <c r="A29" s="139" t="s">
        <v>300</v>
      </c>
      <c r="B29" s="471">
        <v>135</v>
      </c>
      <c r="C29" s="295">
        <v>145</v>
      </c>
      <c r="D29" s="119">
        <f>((C29/B29)-          1)*100</f>
        <v>7.4074074074074181</v>
      </c>
      <c r="E29" s="298">
        <v>45</v>
      </c>
      <c r="F29" s="133">
        <v>45</v>
      </c>
      <c r="G29" s="119">
        <f>((F29/E29)-          1)*100</f>
        <v>0</v>
      </c>
      <c r="H29" s="464"/>
      <c r="I29" s="267"/>
      <c r="J29" s="267"/>
      <c r="K29" s="465"/>
    </row>
    <row r="30" spans="1:11" ht="12.95" customHeight="1">
      <c r="A30" s="139" t="s">
        <v>185</v>
      </c>
      <c r="B30" s="471">
        <v>60</v>
      </c>
      <c r="C30" s="298" t="s">
        <v>36</v>
      </c>
      <c r="D30" s="187" t="s">
        <v>310</v>
      </c>
      <c r="E30" s="298">
        <v>50</v>
      </c>
      <c r="F30" s="133">
        <v>57.5</v>
      </c>
      <c r="G30" s="119">
        <f>((F30/E30)-          1)*100</f>
        <v>14.999999999999991</v>
      </c>
      <c r="H30" s="466"/>
      <c r="I30" s="74"/>
      <c r="J30" s="74"/>
      <c r="K30" s="467"/>
    </row>
    <row r="31" spans="1:11" ht="12.95" customHeight="1">
      <c r="A31" s="139" t="s">
        <v>209</v>
      </c>
      <c r="B31" s="471">
        <v>140</v>
      </c>
      <c r="C31" s="295">
        <v>145</v>
      </c>
      <c r="D31" s="119">
        <f>((C31/B31)-          1)*100</f>
        <v>3.5714285714285809</v>
      </c>
      <c r="E31" s="298">
        <v>51.25</v>
      </c>
      <c r="F31" s="133">
        <v>55</v>
      </c>
      <c r="G31" s="119">
        <f>((F31/E31)-          1)*100</f>
        <v>7.3170731707317138</v>
      </c>
      <c r="H31" s="466"/>
      <c r="I31" s="74"/>
      <c r="J31" s="74"/>
      <c r="K31" s="465"/>
    </row>
    <row r="32" spans="1:11" ht="12.95" customHeight="1">
      <c r="A32" s="296" t="s">
        <v>488</v>
      </c>
      <c r="B32" s="295"/>
      <c r="C32" s="295"/>
      <c r="D32" s="119"/>
      <c r="E32" s="133"/>
      <c r="F32" s="133"/>
      <c r="G32" s="140"/>
      <c r="H32" s="466"/>
      <c r="I32" s="74"/>
      <c r="J32" s="74"/>
      <c r="K32" s="465"/>
    </row>
    <row r="33" spans="1:11" ht="12.95" customHeight="1">
      <c r="A33" s="139" t="s">
        <v>482</v>
      </c>
      <c r="B33" s="471">
        <v>125</v>
      </c>
      <c r="C33" s="295">
        <v>125</v>
      </c>
      <c r="D33" s="119">
        <f t="shared" ref="D33:D42" si="3">((C33/B33)-          1)*100</f>
        <v>0</v>
      </c>
      <c r="E33" s="133" t="s">
        <v>36</v>
      </c>
      <c r="F33" s="133" t="s">
        <v>36</v>
      </c>
      <c r="G33" s="311" t="s">
        <v>108</v>
      </c>
      <c r="H33" s="466"/>
      <c r="I33" s="74"/>
      <c r="J33" s="74"/>
      <c r="K33" s="465"/>
    </row>
    <row r="34" spans="1:11" ht="12.95" customHeight="1">
      <c r="A34" s="139" t="s">
        <v>483</v>
      </c>
      <c r="B34" s="471">
        <v>115</v>
      </c>
      <c r="C34" s="295">
        <v>125</v>
      </c>
      <c r="D34" s="119">
        <f t="shared" si="3"/>
        <v>8.6956521739130377</v>
      </c>
      <c r="E34" s="133" t="s">
        <v>36</v>
      </c>
      <c r="F34" s="133" t="s">
        <v>36</v>
      </c>
      <c r="G34" s="311" t="s">
        <v>108</v>
      </c>
      <c r="H34" s="464"/>
      <c r="I34" s="267"/>
      <c r="J34" s="267"/>
      <c r="K34" s="465"/>
    </row>
    <row r="35" spans="1:11" ht="12.95" customHeight="1">
      <c r="A35" s="139" t="s">
        <v>481</v>
      </c>
      <c r="B35" s="471">
        <v>125</v>
      </c>
      <c r="C35" s="295">
        <v>125</v>
      </c>
      <c r="D35" s="119">
        <f t="shared" si="3"/>
        <v>0</v>
      </c>
      <c r="E35" s="133" t="s">
        <v>36</v>
      </c>
      <c r="F35" s="133" t="s">
        <v>36</v>
      </c>
      <c r="G35" s="311" t="s">
        <v>108</v>
      </c>
      <c r="H35" s="466"/>
      <c r="I35" s="74"/>
      <c r="J35" s="74"/>
      <c r="K35" s="465"/>
    </row>
    <row r="36" spans="1:11" ht="12.95" customHeight="1">
      <c r="A36" s="139" t="s">
        <v>479</v>
      </c>
      <c r="B36" s="471">
        <v>125</v>
      </c>
      <c r="C36" s="295">
        <v>125</v>
      </c>
      <c r="D36" s="119">
        <f t="shared" si="3"/>
        <v>0</v>
      </c>
      <c r="E36" s="133" t="s">
        <v>36</v>
      </c>
      <c r="F36" s="133" t="s">
        <v>36</v>
      </c>
      <c r="G36" s="311" t="s">
        <v>108</v>
      </c>
      <c r="H36" s="466"/>
      <c r="I36" s="74"/>
      <c r="J36" s="74"/>
      <c r="K36" s="465"/>
    </row>
    <row r="37" spans="1:11" ht="12.95" customHeight="1">
      <c r="A37" s="139" t="s">
        <v>484</v>
      </c>
      <c r="B37" s="471">
        <v>155</v>
      </c>
      <c r="C37" s="295">
        <v>135</v>
      </c>
      <c r="D37" s="119">
        <f t="shared" si="3"/>
        <v>-12.903225806451612</v>
      </c>
      <c r="E37" s="133"/>
      <c r="F37" s="133" t="s">
        <v>36</v>
      </c>
      <c r="G37" s="311" t="s">
        <v>108</v>
      </c>
      <c r="H37" s="466"/>
      <c r="I37" s="74"/>
      <c r="J37" s="74"/>
      <c r="K37" s="465"/>
    </row>
    <row r="38" spans="1:11" ht="12.95" customHeight="1">
      <c r="A38" s="139" t="s">
        <v>485</v>
      </c>
      <c r="B38" s="471">
        <v>130</v>
      </c>
      <c r="C38" s="295">
        <v>135</v>
      </c>
      <c r="D38" s="119">
        <f t="shared" si="3"/>
        <v>3.8461538461538547</v>
      </c>
      <c r="E38" s="133" t="s">
        <v>36</v>
      </c>
      <c r="F38" s="133" t="s">
        <v>36</v>
      </c>
      <c r="G38" s="311" t="s">
        <v>108</v>
      </c>
      <c r="H38" s="466"/>
      <c r="I38" s="74"/>
      <c r="J38" s="74"/>
      <c r="K38" s="465"/>
    </row>
    <row r="39" spans="1:11" ht="12.95" customHeight="1">
      <c r="A39" s="139" t="s">
        <v>480</v>
      </c>
      <c r="B39" s="471">
        <v>135</v>
      </c>
      <c r="C39" s="295">
        <v>135</v>
      </c>
      <c r="D39" s="119">
        <f t="shared" si="3"/>
        <v>0</v>
      </c>
      <c r="E39" s="133" t="s">
        <v>36</v>
      </c>
      <c r="F39" s="133" t="s">
        <v>36</v>
      </c>
      <c r="G39" s="311" t="s">
        <v>108</v>
      </c>
      <c r="H39" s="466"/>
      <c r="I39" s="74"/>
      <c r="J39" s="74"/>
      <c r="K39" s="465"/>
    </row>
    <row r="40" spans="1:11" ht="12.95" customHeight="1">
      <c r="A40" s="139" t="s">
        <v>478</v>
      </c>
      <c r="B40" s="471">
        <v>135</v>
      </c>
      <c r="C40" s="295">
        <v>130</v>
      </c>
      <c r="D40" s="119">
        <f t="shared" si="3"/>
        <v>-3.703703703703709</v>
      </c>
      <c r="E40" s="133" t="s">
        <v>36</v>
      </c>
      <c r="F40" s="133" t="s">
        <v>36</v>
      </c>
      <c r="G40" s="311" t="s">
        <v>108</v>
      </c>
      <c r="H40" s="466"/>
      <c r="I40" s="74"/>
      <c r="J40" s="74"/>
      <c r="K40" s="465"/>
    </row>
    <row r="41" spans="1:11" ht="12.95" customHeight="1">
      <c r="A41" s="139" t="s">
        <v>486</v>
      </c>
      <c r="B41" s="471">
        <v>140</v>
      </c>
      <c r="C41" s="295">
        <v>142.5</v>
      </c>
      <c r="D41" s="119">
        <f t="shared" si="3"/>
        <v>1.7857142857142794</v>
      </c>
      <c r="E41" s="133" t="s">
        <v>36</v>
      </c>
      <c r="F41" s="133" t="s">
        <v>36</v>
      </c>
      <c r="G41" s="311" t="s">
        <v>108</v>
      </c>
      <c r="H41" s="466"/>
      <c r="I41" s="74"/>
      <c r="J41" s="74"/>
      <c r="K41" s="465"/>
    </row>
    <row r="42" spans="1:11" ht="9.9499999999999993" customHeight="1">
      <c r="A42" s="139" t="s">
        <v>489</v>
      </c>
      <c r="B42" s="471">
        <v>125</v>
      </c>
      <c r="C42" s="295">
        <v>125</v>
      </c>
      <c r="D42" s="119">
        <f t="shared" si="3"/>
        <v>0</v>
      </c>
      <c r="E42" s="133"/>
      <c r="F42" s="133"/>
      <c r="G42" s="187"/>
      <c r="H42" s="466"/>
      <c r="I42" s="74"/>
      <c r="J42" s="74"/>
      <c r="K42" s="465"/>
    </row>
    <row r="43" spans="1:11" ht="9.9499999999999993" customHeight="1">
      <c r="A43" s="296" t="s">
        <v>201</v>
      </c>
      <c r="B43" s="295"/>
      <c r="C43" s="295"/>
      <c r="D43" s="119"/>
      <c r="E43" s="133"/>
      <c r="F43" s="133"/>
      <c r="G43" s="187"/>
      <c r="H43" s="466"/>
      <c r="I43" s="74"/>
      <c r="J43" s="74"/>
      <c r="K43" s="465"/>
    </row>
    <row r="44" spans="1:11" ht="9.9499999999999993" customHeight="1">
      <c r="A44" s="139" t="s">
        <v>202</v>
      </c>
      <c r="B44" s="472">
        <v>62.5</v>
      </c>
      <c r="C44" s="133">
        <v>62.5</v>
      </c>
      <c r="D44" s="119">
        <f>((C44/B44)-          1)*100</f>
        <v>0</v>
      </c>
      <c r="E44" s="473">
        <v>72.5</v>
      </c>
      <c r="F44" s="133">
        <v>72.5</v>
      </c>
      <c r="G44" s="119">
        <f>((F44/E44)-          1)*100</f>
        <v>0</v>
      </c>
      <c r="H44" s="464"/>
      <c r="I44" s="267"/>
      <c r="J44" s="267"/>
      <c r="K44" s="465"/>
    </row>
    <row r="45" spans="1:11" ht="9.9499999999999993" customHeight="1">
      <c r="A45" s="139" t="s">
        <v>203</v>
      </c>
      <c r="B45" s="472">
        <v>70</v>
      </c>
      <c r="C45" s="133">
        <v>54</v>
      </c>
      <c r="D45" s="119">
        <f>((C45/B45)-          1)*100</f>
        <v>-22.857142857142854</v>
      </c>
      <c r="E45" s="473" t="s">
        <v>280</v>
      </c>
      <c r="F45" s="133" t="s">
        <v>36</v>
      </c>
      <c r="G45" s="311" t="s">
        <v>108</v>
      </c>
      <c r="H45" s="466"/>
      <c r="I45" s="74"/>
      <c r="J45" s="74"/>
      <c r="K45" s="465"/>
    </row>
    <row r="46" spans="1:11" ht="9.9499999999999993" customHeight="1">
      <c r="A46" s="139" t="s">
        <v>125</v>
      </c>
      <c r="B46" s="472">
        <v>65</v>
      </c>
      <c r="C46" s="133">
        <v>65</v>
      </c>
      <c r="D46" s="119">
        <f>((C46/B46)-          1)*100</f>
        <v>0</v>
      </c>
      <c r="E46" s="473" t="s">
        <v>280</v>
      </c>
      <c r="F46" s="133" t="s">
        <v>36</v>
      </c>
      <c r="G46" s="311" t="s">
        <v>108</v>
      </c>
      <c r="H46" s="466"/>
      <c r="I46" s="74"/>
      <c r="J46" s="74"/>
      <c r="K46" s="465"/>
    </row>
    <row r="47" spans="1:11" ht="9.9499999999999993" customHeight="1">
      <c r="A47" s="272" t="s">
        <v>204</v>
      </c>
      <c r="B47" s="474">
        <v>75</v>
      </c>
      <c r="C47" s="475">
        <v>62.5</v>
      </c>
      <c r="D47" s="313">
        <f>((C47/B47)-          1)*100</f>
        <v>-16.666666666666664</v>
      </c>
      <c r="E47" s="476">
        <v>170</v>
      </c>
      <c r="F47" s="475">
        <v>170</v>
      </c>
      <c r="G47" s="313">
        <f>((F47/E47)-          1)*100</f>
        <v>0</v>
      </c>
      <c r="H47" s="466"/>
      <c r="I47" s="74"/>
      <c r="J47" s="74"/>
      <c r="K47" s="465"/>
    </row>
    <row r="48" spans="1:11" ht="9.9499999999999993" customHeight="1">
      <c r="A48" s="29" t="s">
        <v>140</v>
      </c>
      <c r="B48" s="29"/>
      <c r="C48" s="29"/>
      <c r="D48" s="29"/>
      <c r="E48" s="29"/>
      <c r="F48" s="29"/>
      <c r="G48" s="29"/>
      <c r="H48" s="466"/>
      <c r="I48" s="74"/>
      <c r="J48" s="74"/>
      <c r="K48" s="465"/>
    </row>
    <row r="49" spans="1:7" ht="12.95" customHeight="1">
      <c r="A49" s="447" t="s">
        <v>162</v>
      </c>
      <c r="B49" s="447"/>
      <c r="C49" s="447"/>
      <c r="D49" s="447"/>
      <c r="E49" s="447"/>
      <c r="F49" s="447"/>
      <c r="G49" s="447"/>
    </row>
    <row r="50" spans="1:7" ht="12.95" customHeight="1"/>
    <row r="51" spans="1:7" ht="12.95" customHeight="1"/>
    <row r="52" spans="1:7" ht="12.95" customHeight="1"/>
    <row r="53" spans="1:7" ht="9.75" customHeight="1"/>
    <row r="54" spans="1:7" ht="9.75" customHeight="1"/>
    <row r="55" spans="1:7" ht="9" customHeight="1"/>
    <row r="56" spans="1:7" ht="9" customHeight="1"/>
  </sheetData>
  <mergeCells count="3">
    <mergeCell ref="A4:A5"/>
    <mergeCell ref="B4:D4"/>
    <mergeCell ref="E4:G4"/>
  </mergeCells>
  <phoneticPr fontId="19" type="noConversion"/>
  <printOptions horizontalCentered="1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100"/>
  <sheetViews>
    <sheetView showGridLines="0" topLeftCell="A78" zoomScale="120" zoomScaleNormal="120" workbookViewId="0">
      <selection activeCell="F99" sqref="F99"/>
    </sheetView>
  </sheetViews>
  <sheetFormatPr baseColWidth="10" defaultRowHeight="12.75"/>
  <cols>
    <col min="1" max="1" width="15.7109375" customWidth="1"/>
    <col min="3" max="3" width="15.7109375" customWidth="1"/>
  </cols>
  <sheetData>
    <row r="1" spans="1:6" ht="15.95" customHeight="1">
      <c r="A1" s="67" t="s">
        <v>543</v>
      </c>
      <c r="B1" s="67"/>
      <c r="C1" s="67"/>
      <c r="D1" s="67"/>
      <c r="E1" s="66"/>
      <c r="F1" s="65"/>
    </row>
    <row r="2" spans="1:6" ht="12" customHeight="1">
      <c r="A2" s="64" t="s">
        <v>544</v>
      </c>
      <c r="B2" s="63"/>
      <c r="C2" s="63"/>
      <c r="D2" s="63"/>
      <c r="E2" s="62"/>
      <c r="F2" s="61"/>
    </row>
    <row r="3" spans="1:6" ht="3" customHeight="1">
      <c r="A3" s="60" t="s">
        <v>242</v>
      </c>
      <c r="B3" s="60"/>
      <c r="C3" s="60"/>
      <c r="D3" s="60"/>
      <c r="E3" s="59"/>
      <c r="F3" s="58"/>
    </row>
    <row r="4" spans="1:6" ht="15.95" customHeight="1">
      <c r="A4" s="16" t="s">
        <v>406</v>
      </c>
      <c r="B4" s="16" t="s">
        <v>58</v>
      </c>
      <c r="C4" s="16" t="s">
        <v>135</v>
      </c>
      <c r="D4" s="16" t="s">
        <v>132</v>
      </c>
      <c r="E4" s="57" t="s">
        <v>272</v>
      </c>
      <c r="F4" s="56" t="s">
        <v>545</v>
      </c>
    </row>
    <row r="5" spans="1:6" ht="12" customHeight="1">
      <c r="A5" s="674" t="s">
        <v>381</v>
      </c>
      <c r="B5" s="99" t="s">
        <v>49</v>
      </c>
      <c r="C5" s="222" t="s">
        <v>407</v>
      </c>
      <c r="D5" s="222" t="s">
        <v>225</v>
      </c>
      <c r="E5" s="407">
        <v>5880</v>
      </c>
      <c r="F5" s="242">
        <v>3.45</v>
      </c>
    </row>
    <row r="6" spans="1:6" ht="12" customHeight="1">
      <c r="A6" s="675"/>
      <c r="B6" s="99" t="s">
        <v>408</v>
      </c>
      <c r="C6" s="222" t="s">
        <v>409</v>
      </c>
      <c r="D6" s="222" t="s">
        <v>225</v>
      </c>
      <c r="E6" s="407">
        <v>5875</v>
      </c>
      <c r="F6" s="242">
        <v>6.5</v>
      </c>
    </row>
    <row r="7" spans="1:6" ht="12" customHeight="1">
      <c r="A7" s="671" t="s">
        <v>87</v>
      </c>
      <c r="B7" s="243" t="s">
        <v>172</v>
      </c>
      <c r="C7" s="243" t="s">
        <v>241</v>
      </c>
      <c r="D7" s="244" t="s">
        <v>304</v>
      </c>
      <c r="E7" s="408">
        <v>1600</v>
      </c>
      <c r="F7" s="245">
        <v>12</v>
      </c>
    </row>
    <row r="8" spans="1:6" ht="12" customHeight="1">
      <c r="A8" s="672"/>
      <c r="B8" s="99" t="s">
        <v>111</v>
      </c>
      <c r="C8" s="222" t="s">
        <v>288</v>
      </c>
      <c r="D8" s="202" t="s">
        <v>108</v>
      </c>
      <c r="E8" s="407">
        <v>594</v>
      </c>
      <c r="F8" s="242">
        <v>10</v>
      </c>
    </row>
    <row r="9" spans="1:6" ht="12" customHeight="1">
      <c r="A9" s="672"/>
      <c r="B9" s="99" t="s">
        <v>57</v>
      </c>
      <c r="C9" s="222" t="s">
        <v>184</v>
      </c>
      <c r="D9" s="222" t="s">
        <v>308</v>
      </c>
      <c r="E9" s="407">
        <v>587</v>
      </c>
      <c r="F9" s="242">
        <v>5</v>
      </c>
    </row>
    <row r="10" spans="1:6" ht="12" customHeight="1">
      <c r="A10" s="672"/>
      <c r="B10" s="99" t="s">
        <v>57</v>
      </c>
      <c r="C10" s="222" t="s">
        <v>339</v>
      </c>
      <c r="D10" s="222" t="s">
        <v>322</v>
      </c>
      <c r="E10" s="407">
        <v>795</v>
      </c>
      <c r="F10" s="242">
        <v>5</v>
      </c>
    </row>
    <row r="11" spans="1:6" ht="12" customHeight="1">
      <c r="A11" s="672"/>
      <c r="B11" s="99" t="s">
        <v>57</v>
      </c>
      <c r="C11" s="222" t="s">
        <v>340</v>
      </c>
      <c r="D11" s="222" t="s">
        <v>322</v>
      </c>
      <c r="E11" s="409">
        <v>153</v>
      </c>
      <c r="F11" s="242">
        <v>5</v>
      </c>
    </row>
    <row r="12" spans="1:6" ht="12" customHeight="1">
      <c r="A12" s="676" t="s">
        <v>183</v>
      </c>
      <c r="B12" s="183" t="s">
        <v>49</v>
      </c>
      <c r="C12" s="183" t="s">
        <v>80</v>
      </c>
      <c r="D12" s="244" t="s">
        <v>304</v>
      </c>
      <c r="E12" s="407">
        <v>1500</v>
      </c>
      <c r="F12" s="249">
        <v>5</v>
      </c>
    </row>
    <row r="13" spans="1:6" ht="12" customHeight="1">
      <c r="A13" s="677"/>
      <c r="B13" s="184" t="s">
        <v>111</v>
      </c>
      <c r="C13" s="184" t="s">
        <v>288</v>
      </c>
      <c r="D13" s="185" t="s">
        <v>304</v>
      </c>
      <c r="E13" s="407">
        <v>910</v>
      </c>
      <c r="F13" s="247">
        <v>10</v>
      </c>
    </row>
    <row r="14" spans="1:6" ht="12" customHeight="1">
      <c r="A14" s="677"/>
      <c r="B14" s="184" t="s">
        <v>239</v>
      </c>
      <c r="C14" s="184" t="s">
        <v>44</v>
      </c>
      <c r="D14" s="185" t="s">
        <v>225</v>
      </c>
      <c r="E14" s="407">
        <v>44</v>
      </c>
      <c r="F14" s="247">
        <v>10</v>
      </c>
    </row>
    <row r="15" spans="1:6" ht="12" customHeight="1">
      <c r="A15" s="677"/>
      <c r="B15" s="184" t="s">
        <v>93</v>
      </c>
      <c r="C15" s="184" t="s">
        <v>293</v>
      </c>
      <c r="D15" s="185" t="s">
        <v>274</v>
      </c>
      <c r="E15" s="407">
        <v>15</v>
      </c>
      <c r="F15" s="247">
        <v>10</v>
      </c>
    </row>
    <row r="16" spans="1:6" ht="12" customHeight="1">
      <c r="A16" s="677"/>
      <c r="B16" s="184" t="s">
        <v>93</v>
      </c>
      <c r="C16" s="184" t="s">
        <v>43</v>
      </c>
      <c r="D16" s="185" t="s">
        <v>303</v>
      </c>
      <c r="E16" s="407">
        <v>180</v>
      </c>
      <c r="F16" s="247">
        <v>12</v>
      </c>
    </row>
    <row r="17" spans="1:6" ht="12" customHeight="1">
      <c r="A17" s="678"/>
      <c r="B17" s="100" t="s">
        <v>57</v>
      </c>
      <c r="C17" s="100" t="s">
        <v>184</v>
      </c>
      <c r="D17" s="101" t="s">
        <v>303</v>
      </c>
      <c r="E17" s="409">
        <v>1180</v>
      </c>
      <c r="F17" s="304">
        <v>5</v>
      </c>
    </row>
    <row r="18" spans="1:6" ht="12" customHeight="1">
      <c r="A18" s="679" t="s">
        <v>19</v>
      </c>
      <c r="B18" s="225" t="s">
        <v>49</v>
      </c>
      <c r="C18" s="225" t="s">
        <v>292</v>
      </c>
      <c r="D18" s="102" t="s">
        <v>308</v>
      </c>
      <c r="E18" s="407">
        <v>1772</v>
      </c>
      <c r="F18" s="247">
        <v>6</v>
      </c>
    </row>
    <row r="19" spans="1:6" ht="12" customHeight="1">
      <c r="A19" s="680"/>
      <c r="B19" s="225" t="s">
        <v>134</v>
      </c>
      <c r="C19" s="225" t="s">
        <v>81</v>
      </c>
      <c r="D19" s="102" t="s">
        <v>308</v>
      </c>
      <c r="E19" s="407">
        <v>1050</v>
      </c>
      <c r="F19" s="247">
        <v>6</v>
      </c>
    </row>
    <row r="20" spans="1:6" ht="12" customHeight="1">
      <c r="A20" s="680"/>
      <c r="B20" s="225" t="s">
        <v>134</v>
      </c>
      <c r="C20" s="225" t="s">
        <v>291</v>
      </c>
      <c r="D20" s="102" t="s">
        <v>308</v>
      </c>
      <c r="E20" s="407">
        <v>2600</v>
      </c>
      <c r="F20" s="247">
        <v>6</v>
      </c>
    </row>
    <row r="21" spans="1:6" ht="12" customHeight="1">
      <c r="A21" s="680"/>
      <c r="B21" s="225" t="s">
        <v>134</v>
      </c>
      <c r="C21" s="225" t="s">
        <v>291</v>
      </c>
      <c r="D21" s="102" t="s">
        <v>225</v>
      </c>
      <c r="E21" s="407">
        <v>800</v>
      </c>
      <c r="F21" s="247">
        <v>5</v>
      </c>
    </row>
    <row r="22" spans="1:6" ht="12" customHeight="1">
      <c r="A22" s="680"/>
      <c r="B22" s="225" t="s">
        <v>290</v>
      </c>
      <c r="C22" s="225" t="s">
        <v>282</v>
      </c>
      <c r="D22" s="102" t="s">
        <v>225</v>
      </c>
      <c r="E22" s="407">
        <v>939</v>
      </c>
      <c r="F22" s="247">
        <v>8</v>
      </c>
    </row>
    <row r="23" spans="1:6" ht="12" customHeight="1">
      <c r="A23" s="680"/>
      <c r="B23" s="225" t="s">
        <v>290</v>
      </c>
      <c r="C23" s="102" t="s">
        <v>289</v>
      </c>
      <c r="D23" s="102" t="s">
        <v>225</v>
      </c>
      <c r="E23" s="407">
        <v>1421</v>
      </c>
      <c r="F23" s="247">
        <v>8</v>
      </c>
    </row>
    <row r="24" spans="1:6" ht="12" customHeight="1">
      <c r="A24" s="680"/>
      <c r="B24" s="225" t="s">
        <v>82</v>
      </c>
      <c r="C24" s="225" t="s">
        <v>83</v>
      </c>
      <c r="D24" s="102" t="s">
        <v>225</v>
      </c>
      <c r="E24" s="407">
        <v>53</v>
      </c>
      <c r="F24" s="247">
        <v>8</v>
      </c>
    </row>
    <row r="25" spans="1:6" ht="12" customHeight="1">
      <c r="A25" s="680"/>
      <c r="B25" s="225" t="s">
        <v>111</v>
      </c>
      <c r="C25" s="225" t="s">
        <v>288</v>
      </c>
      <c r="D25" s="102" t="s">
        <v>304</v>
      </c>
      <c r="E25" s="407">
        <v>233</v>
      </c>
      <c r="F25" s="247">
        <v>12</v>
      </c>
    </row>
    <row r="26" spans="1:6" ht="12" customHeight="1">
      <c r="A26" s="680"/>
      <c r="B26" s="184" t="s">
        <v>239</v>
      </c>
      <c r="C26" s="225" t="s">
        <v>84</v>
      </c>
      <c r="D26" s="102" t="s">
        <v>308</v>
      </c>
      <c r="E26" s="407">
        <v>450</v>
      </c>
      <c r="F26" s="247">
        <v>12</v>
      </c>
    </row>
    <row r="27" spans="1:6" ht="12" customHeight="1">
      <c r="A27" s="680"/>
      <c r="B27" s="225" t="s">
        <v>93</v>
      </c>
      <c r="C27" s="225" t="s">
        <v>287</v>
      </c>
      <c r="D27" s="102" t="s">
        <v>225</v>
      </c>
      <c r="E27" s="407">
        <v>780</v>
      </c>
      <c r="F27" s="247">
        <v>34</v>
      </c>
    </row>
    <row r="28" spans="1:6" ht="12" customHeight="1">
      <c r="A28" s="680"/>
      <c r="B28" s="225" t="s">
        <v>93</v>
      </c>
      <c r="C28" s="225" t="s">
        <v>286</v>
      </c>
      <c r="D28" s="102" t="s">
        <v>308</v>
      </c>
      <c r="E28" s="407">
        <v>328</v>
      </c>
      <c r="F28" s="247">
        <v>60</v>
      </c>
    </row>
    <row r="29" spans="1:6" ht="12" customHeight="1">
      <c r="A29" s="680"/>
      <c r="B29" s="225" t="s">
        <v>93</v>
      </c>
      <c r="C29" s="225" t="s">
        <v>285</v>
      </c>
      <c r="D29" s="102" t="s">
        <v>274</v>
      </c>
      <c r="E29" s="407">
        <v>165</v>
      </c>
      <c r="F29" s="247">
        <v>25</v>
      </c>
    </row>
    <row r="30" spans="1:6" ht="12" customHeight="1">
      <c r="A30" s="681"/>
      <c r="B30" s="226" t="s">
        <v>341</v>
      </c>
      <c r="C30" s="225" t="s">
        <v>342</v>
      </c>
      <c r="D30" s="227" t="s">
        <v>225</v>
      </c>
      <c r="E30" s="409">
        <v>9700</v>
      </c>
      <c r="F30" s="304">
        <v>5</v>
      </c>
    </row>
    <row r="31" spans="1:6" ht="12" customHeight="1">
      <c r="A31" s="671" t="s">
        <v>278</v>
      </c>
      <c r="B31" s="185" t="s">
        <v>343</v>
      </c>
      <c r="C31" s="250" t="s">
        <v>344</v>
      </c>
      <c r="D31" s="185" t="s">
        <v>303</v>
      </c>
      <c r="E31" s="407">
        <v>600</v>
      </c>
      <c r="F31" s="252">
        <v>12</v>
      </c>
    </row>
    <row r="32" spans="1:6" ht="12" customHeight="1">
      <c r="A32" s="673"/>
      <c r="B32" s="185" t="s">
        <v>57</v>
      </c>
      <c r="C32" s="101" t="s">
        <v>273</v>
      </c>
      <c r="D32" s="185" t="s">
        <v>303</v>
      </c>
      <c r="E32" s="407">
        <v>2875</v>
      </c>
      <c r="F32" s="252">
        <v>6</v>
      </c>
    </row>
    <row r="33" spans="1:6" ht="14.1" customHeight="1">
      <c r="A33" s="483" t="s">
        <v>86</v>
      </c>
      <c r="B33" s="255" t="s">
        <v>324</v>
      </c>
      <c r="C33" s="185" t="s">
        <v>149</v>
      </c>
      <c r="D33" s="301" t="s">
        <v>225</v>
      </c>
      <c r="E33" s="410">
        <v>1925</v>
      </c>
      <c r="F33" s="257">
        <v>7.2</v>
      </c>
    </row>
    <row r="34" spans="1:6" ht="20.100000000000001" customHeight="1">
      <c r="A34" s="485" t="s">
        <v>20</v>
      </c>
      <c r="B34" s="185" t="s">
        <v>323</v>
      </c>
      <c r="C34" s="255" t="s">
        <v>148</v>
      </c>
      <c r="D34" s="102" t="s">
        <v>274</v>
      </c>
      <c r="E34" s="410">
        <v>2024</v>
      </c>
      <c r="F34" s="257">
        <v>18.260000000000002</v>
      </c>
    </row>
    <row r="35" spans="1:6" ht="12" customHeight="1">
      <c r="A35" s="671" t="s">
        <v>89</v>
      </c>
      <c r="B35" s="243" t="s">
        <v>172</v>
      </c>
      <c r="C35" s="243" t="s">
        <v>241</v>
      </c>
      <c r="D35" s="244" t="s">
        <v>304</v>
      </c>
      <c r="E35" s="407">
        <v>267</v>
      </c>
      <c r="F35" s="245">
        <v>15</v>
      </c>
    </row>
    <row r="36" spans="1:6" ht="12" customHeight="1">
      <c r="A36" s="672"/>
      <c r="B36" s="99" t="s">
        <v>49</v>
      </c>
      <c r="C36" s="99" t="s">
        <v>240</v>
      </c>
      <c r="D36" s="222" t="s">
        <v>225</v>
      </c>
      <c r="E36" s="407">
        <v>3753</v>
      </c>
      <c r="F36" s="242">
        <v>4.5</v>
      </c>
    </row>
    <row r="37" spans="1:6" ht="12" customHeight="1">
      <c r="A37" s="672"/>
      <c r="B37" s="99" t="s">
        <v>49</v>
      </c>
      <c r="C37" s="99" t="s">
        <v>240</v>
      </c>
      <c r="D37" s="222" t="s">
        <v>308</v>
      </c>
      <c r="E37" s="407">
        <v>1220</v>
      </c>
      <c r="F37" s="242">
        <v>5</v>
      </c>
    </row>
    <row r="38" spans="1:6" ht="12" customHeight="1">
      <c r="A38" s="672"/>
      <c r="B38" s="99" t="s">
        <v>410</v>
      </c>
      <c r="C38" s="99" t="s">
        <v>411</v>
      </c>
      <c r="D38" s="222" t="s">
        <v>308</v>
      </c>
      <c r="E38" s="407">
        <v>177</v>
      </c>
      <c r="F38" s="242">
        <v>5.5</v>
      </c>
    </row>
    <row r="39" spans="1:6" ht="12" customHeight="1">
      <c r="A39" s="672"/>
      <c r="B39" s="99" t="s">
        <v>410</v>
      </c>
      <c r="C39" s="99" t="s">
        <v>411</v>
      </c>
      <c r="D39" s="222" t="s">
        <v>303</v>
      </c>
      <c r="E39" s="407">
        <v>187</v>
      </c>
      <c r="F39" s="242">
        <v>5</v>
      </c>
    </row>
    <row r="40" spans="1:6" ht="12" customHeight="1">
      <c r="A40" s="672"/>
      <c r="B40" s="99" t="s">
        <v>412</v>
      </c>
      <c r="C40" s="99" t="s">
        <v>413</v>
      </c>
      <c r="D40" s="222" t="s">
        <v>308</v>
      </c>
      <c r="E40" s="407">
        <v>964</v>
      </c>
      <c r="F40" s="242">
        <v>12</v>
      </c>
    </row>
    <row r="41" spans="1:6" ht="12" customHeight="1">
      <c r="A41" s="672"/>
      <c r="B41" s="99" t="s">
        <v>173</v>
      </c>
      <c r="C41" s="99" t="s">
        <v>271</v>
      </c>
      <c r="D41" s="222" t="s">
        <v>303</v>
      </c>
      <c r="E41" s="407">
        <v>799</v>
      </c>
      <c r="F41" s="242">
        <v>11</v>
      </c>
    </row>
    <row r="42" spans="1:6" ht="12" customHeight="1">
      <c r="A42" s="673"/>
      <c r="B42" s="185" t="s">
        <v>173</v>
      </c>
      <c r="C42" s="185" t="s">
        <v>271</v>
      </c>
      <c r="D42" s="222" t="s">
        <v>308</v>
      </c>
      <c r="E42" s="409">
        <v>1076</v>
      </c>
      <c r="F42" s="246">
        <v>12</v>
      </c>
    </row>
    <row r="43" spans="1:6" ht="12" customHeight="1">
      <c r="A43" s="680" t="s">
        <v>325</v>
      </c>
      <c r="B43" s="305" t="s">
        <v>133</v>
      </c>
      <c r="C43" s="305" t="s">
        <v>16</v>
      </c>
      <c r="D43" s="305" t="s">
        <v>303</v>
      </c>
      <c r="E43" s="407">
        <v>1539</v>
      </c>
      <c r="F43" s="254">
        <v>10.47</v>
      </c>
    </row>
    <row r="44" spans="1:6" ht="12" customHeight="1">
      <c r="A44" s="680"/>
      <c r="B44" s="487" t="s">
        <v>133</v>
      </c>
      <c r="C44" s="487" t="s">
        <v>151</v>
      </c>
      <c r="D44" s="487" t="s">
        <v>303</v>
      </c>
      <c r="E44" s="407">
        <v>6388</v>
      </c>
      <c r="F44" s="254">
        <v>10.47</v>
      </c>
    </row>
    <row r="45" spans="1:6" ht="12" customHeight="1">
      <c r="A45" s="680"/>
      <c r="B45" s="487" t="s">
        <v>133</v>
      </c>
      <c r="C45" s="487" t="s">
        <v>38</v>
      </c>
      <c r="D45" s="487" t="s">
        <v>303</v>
      </c>
      <c r="E45" s="407">
        <v>9466</v>
      </c>
      <c r="F45" s="254">
        <v>10.47</v>
      </c>
    </row>
    <row r="46" spans="1:6" ht="12" customHeight="1">
      <c r="A46" s="680"/>
      <c r="B46" s="487" t="s">
        <v>133</v>
      </c>
      <c r="C46" s="487" t="s">
        <v>39</v>
      </c>
      <c r="D46" s="487" t="s">
        <v>303</v>
      </c>
      <c r="E46" s="407">
        <v>12160</v>
      </c>
      <c r="F46" s="254">
        <v>10.47</v>
      </c>
    </row>
    <row r="47" spans="1:6" ht="12" customHeight="1">
      <c r="A47" s="680"/>
      <c r="B47" s="487" t="s">
        <v>290</v>
      </c>
      <c r="C47" s="487" t="s">
        <v>345</v>
      </c>
      <c r="D47" s="487" t="s">
        <v>303</v>
      </c>
      <c r="E47" s="407">
        <v>375</v>
      </c>
      <c r="F47" s="254">
        <v>12</v>
      </c>
    </row>
    <row r="48" spans="1:6" ht="12" customHeight="1">
      <c r="A48" s="680"/>
      <c r="B48" s="487" t="s">
        <v>290</v>
      </c>
      <c r="C48" s="487" t="s">
        <v>345</v>
      </c>
      <c r="D48" s="487" t="s">
        <v>308</v>
      </c>
      <c r="E48" s="407">
        <v>600</v>
      </c>
      <c r="F48" s="254">
        <v>15</v>
      </c>
    </row>
    <row r="49" spans="1:6" ht="12" customHeight="1">
      <c r="A49" s="680"/>
      <c r="B49" s="487" t="s">
        <v>150</v>
      </c>
      <c r="C49" s="487" t="s">
        <v>382</v>
      </c>
      <c r="D49" s="487" t="s">
        <v>308</v>
      </c>
      <c r="E49" s="407">
        <v>118</v>
      </c>
      <c r="F49" s="254">
        <v>15</v>
      </c>
    </row>
    <row r="50" spans="1:6" ht="12" customHeight="1">
      <c r="A50" s="680"/>
      <c r="B50" s="487" t="s">
        <v>150</v>
      </c>
      <c r="C50" s="487" t="s">
        <v>382</v>
      </c>
      <c r="D50" s="487" t="s">
        <v>225</v>
      </c>
      <c r="E50" s="407">
        <v>44</v>
      </c>
      <c r="F50" s="254">
        <v>7</v>
      </c>
    </row>
    <row r="51" spans="1:6" ht="12" customHeight="1">
      <c r="A51" s="680"/>
      <c r="B51" s="487" t="s">
        <v>150</v>
      </c>
      <c r="C51" s="487" t="s">
        <v>382</v>
      </c>
      <c r="D51" s="487" t="s">
        <v>303</v>
      </c>
      <c r="E51" s="407">
        <v>175</v>
      </c>
      <c r="F51" s="254">
        <v>12</v>
      </c>
    </row>
    <row r="52" spans="1:6" ht="12" customHeight="1">
      <c r="A52" s="680"/>
      <c r="B52" s="487" t="s">
        <v>226</v>
      </c>
      <c r="C52" s="487" t="s">
        <v>148</v>
      </c>
      <c r="D52" s="487" t="s">
        <v>274</v>
      </c>
      <c r="E52" s="407">
        <v>12456</v>
      </c>
      <c r="F52" s="254">
        <v>16.670000000000002</v>
      </c>
    </row>
    <row r="53" spans="1:6" ht="12" customHeight="1">
      <c r="A53" s="680"/>
      <c r="B53" s="487" t="s">
        <v>226</v>
      </c>
      <c r="C53" s="487" t="s">
        <v>302</v>
      </c>
      <c r="D53" s="222" t="s">
        <v>303</v>
      </c>
      <c r="E53" s="407">
        <v>1367</v>
      </c>
      <c r="F53" s="254">
        <v>8</v>
      </c>
    </row>
    <row r="54" spans="1:6" ht="12" customHeight="1">
      <c r="A54" s="680"/>
      <c r="B54" s="487" t="s">
        <v>226</v>
      </c>
      <c r="C54" s="487" t="s">
        <v>302</v>
      </c>
      <c r="D54" s="222" t="s">
        <v>225</v>
      </c>
      <c r="E54" s="407">
        <v>5375</v>
      </c>
      <c r="F54" s="254">
        <v>6.4</v>
      </c>
    </row>
    <row r="55" spans="1:6" ht="12" customHeight="1">
      <c r="A55" s="680"/>
      <c r="B55" s="487" t="s">
        <v>226</v>
      </c>
      <c r="C55" s="487" t="s">
        <v>302</v>
      </c>
      <c r="D55" s="222" t="s">
        <v>308</v>
      </c>
      <c r="E55" s="407">
        <v>1094</v>
      </c>
      <c r="F55" s="254">
        <v>12</v>
      </c>
    </row>
    <row r="56" spans="1:6" ht="12" customHeight="1">
      <c r="A56" s="680"/>
      <c r="B56" s="487" t="s">
        <v>226</v>
      </c>
      <c r="C56" s="487" t="s">
        <v>148</v>
      </c>
      <c r="D56" s="487" t="s">
        <v>322</v>
      </c>
      <c r="E56" s="407">
        <v>5909</v>
      </c>
      <c r="F56" s="254">
        <v>16.670000000000002</v>
      </c>
    </row>
    <row r="57" spans="1:6" ht="12" customHeight="1">
      <c r="A57" s="411" t="s">
        <v>332</v>
      </c>
      <c r="B57" s="255" t="s">
        <v>226</v>
      </c>
      <c r="C57" s="255" t="s">
        <v>333</v>
      </c>
      <c r="D57" s="256" t="s">
        <v>225</v>
      </c>
      <c r="E57" s="410">
        <v>3486</v>
      </c>
      <c r="F57" s="257">
        <v>5</v>
      </c>
    </row>
    <row r="58" spans="1:6" ht="12" customHeight="1">
      <c r="A58" s="610" t="s">
        <v>383</v>
      </c>
      <c r="B58" s="611" t="s">
        <v>226</v>
      </c>
      <c r="C58" s="611" t="s">
        <v>302</v>
      </c>
      <c r="D58" s="611" t="s">
        <v>304</v>
      </c>
      <c r="E58" s="410">
        <v>3525</v>
      </c>
      <c r="F58" s="446">
        <v>5</v>
      </c>
    </row>
    <row r="59" spans="1:6" ht="15.95" customHeight="1">
      <c r="A59" s="486"/>
      <c r="B59" s="487"/>
      <c r="C59" s="487"/>
      <c r="D59" s="487"/>
      <c r="E59" s="609"/>
      <c r="F59" s="254" t="s">
        <v>32</v>
      </c>
    </row>
    <row r="60" spans="1:6" ht="15.95" customHeight="1">
      <c r="A60" s="486"/>
      <c r="B60" s="487"/>
      <c r="C60" s="487"/>
      <c r="D60" s="487"/>
      <c r="E60" s="609"/>
      <c r="F60" s="254"/>
    </row>
    <row r="61" spans="1:6" ht="15.95" customHeight="1">
      <c r="A61" s="682" t="s">
        <v>547</v>
      </c>
      <c r="B61" s="682"/>
      <c r="C61" s="682"/>
      <c r="D61" s="682"/>
      <c r="E61" s="682"/>
      <c r="F61" s="682"/>
    </row>
    <row r="62" spans="1:6" ht="12" customHeight="1">
      <c r="A62" s="16" t="s">
        <v>406</v>
      </c>
      <c r="B62" s="16" t="s">
        <v>58</v>
      </c>
      <c r="C62" s="16" t="s">
        <v>135</v>
      </c>
      <c r="D62" s="16" t="s">
        <v>132</v>
      </c>
      <c r="E62" s="57" t="s">
        <v>272</v>
      </c>
      <c r="F62" s="56" t="s">
        <v>545</v>
      </c>
    </row>
    <row r="63" spans="1:6" ht="12" customHeight="1">
      <c r="A63" s="674" t="s">
        <v>276</v>
      </c>
      <c r="B63" s="243" t="s">
        <v>49</v>
      </c>
      <c r="C63" s="243" t="s">
        <v>147</v>
      </c>
      <c r="D63" s="244" t="s">
        <v>308</v>
      </c>
      <c r="E63" s="248">
        <v>85</v>
      </c>
      <c r="F63" s="254">
        <v>6</v>
      </c>
    </row>
    <row r="64" spans="1:6" ht="12" customHeight="1">
      <c r="A64" s="683"/>
      <c r="B64" s="99" t="s">
        <v>49</v>
      </c>
      <c r="C64" s="99" t="s">
        <v>147</v>
      </c>
      <c r="D64" s="222" t="s">
        <v>225</v>
      </c>
      <c r="E64" s="412">
        <v>8217</v>
      </c>
      <c r="F64" s="242">
        <v>4</v>
      </c>
    </row>
    <row r="65" spans="1:6" ht="12" customHeight="1">
      <c r="A65" s="683"/>
      <c r="B65" s="99" t="s">
        <v>49</v>
      </c>
      <c r="C65" s="99" t="s">
        <v>146</v>
      </c>
      <c r="D65" s="222" t="s">
        <v>308</v>
      </c>
      <c r="E65" s="412">
        <v>520</v>
      </c>
      <c r="F65" s="242">
        <v>6</v>
      </c>
    </row>
    <row r="66" spans="1:6" ht="12" customHeight="1">
      <c r="A66" s="683"/>
      <c r="B66" s="99" t="s">
        <v>134</v>
      </c>
      <c r="C66" s="99" t="s">
        <v>145</v>
      </c>
      <c r="D66" s="99" t="s">
        <v>225</v>
      </c>
      <c r="E66" s="412">
        <v>17370</v>
      </c>
      <c r="F66" s="242">
        <v>4</v>
      </c>
    </row>
    <row r="67" spans="1:6" ht="12" customHeight="1">
      <c r="A67" s="683"/>
      <c r="B67" s="99" t="s">
        <v>82</v>
      </c>
      <c r="C67" s="99" t="s">
        <v>40</v>
      </c>
      <c r="D67" s="99" t="s">
        <v>308</v>
      </c>
      <c r="E67" s="412">
        <v>5</v>
      </c>
      <c r="F67" s="242">
        <v>12</v>
      </c>
    </row>
    <row r="68" spans="1:6" ht="12" customHeight="1">
      <c r="A68" s="683"/>
      <c r="B68" s="99" t="s">
        <v>93</v>
      </c>
      <c r="C68" s="99" t="s">
        <v>144</v>
      </c>
      <c r="D68" s="99" t="s">
        <v>308</v>
      </c>
      <c r="E68" s="412">
        <v>84</v>
      </c>
      <c r="F68" s="242">
        <v>35</v>
      </c>
    </row>
    <row r="69" spans="1:6" ht="12" customHeight="1">
      <c r="A69" s="683"/>
      <c r="B69" s="99" t="s">
        <v>93</v>
      </c>
      <c r="C69" s="99" t="s">
        <v>143</v>
      </c>
      <c r="D69" s="99" t="s">
        <v>142</v>
      </c>
      <c r="E69" s="412">
        <v>3666</v>
      </c>
      <c r="F69" s="242">
        <v>10</v>
      </c>
    </row>
    <row r="70" spans="1:6" ht="15" customHeight="1">
      <c r="A70" s="683"/>
      <c r="B70" s="99" t="s">
        <v>93</v>
      </c>
      <c r="C70" s="99" t="s">
        <v>143</v>
      </c>
      <c r="D70" s="99" t="s">
        <v>308</v>
      </c>
      <c r="E70" s="412">
        <v>323</v>
      </c>
      <c r="F70" s="242">
        <v>35</v>
      </c>
    </row>
    <row r="71" spans="1:6" ht="15" customHeight="1">
      <c r="A71" s="683"/>
      <c r="B71" s="99" t="s">
        <v>93</v>
      </c>
      <c r="C71" s="99" t="s">
        <v>256</v>
      </c>
      <c r="D71" s="99" t="s">
        <v>308</v>
      </c>
      <c r="E71" s="412">
        <v>309</v>
      </c>
      <c r="F71" s="242">
        <v>35</v>
      </c>
    </row>
    <row r="72" spans="1:6" ht="15" customHeight="1">
      <c r="A72" s="683"/>
      <c r="B72" s="99" t="s">
        <v>93</v>
      </c>
      <c r="C72" s="99" t="s">
        <v>256</v>
      </c>
      <c r="D72" s="99" t="s">
        <v>225</v>
      </c>
      <c r="E72" s="412">
        <v>1861</v>
      </c>
      <c r="F72" s="242">
        <v>10</v>
      </c>
    </row>
    <row r="73" spans="1:6" ht="12" customHeight="1">
      <c r="A73" s="683"/>
      <c r="B73" s="99" t="s">
        <v>93</v>
      </c>
      <c r="C73" s="99" t="s">
        <v>275</v>
      </c>
      <c r="D73" s="99" t="s">
        <v>308</v>
      </c>
      <c r="E73" s="412">
        <v>117</v>
      </c>
      <c r="F73" s="242">
        <v>35</v>
      </c>
    </row>
    <row r="74" spans="1:6" ht="12" customHeight="1">
      <c r="A74" s="683"/>
      <c r="B74" s="99" t="s">
        <v>93</v>
      </c>
      <c r="C74" s="99" t="s">
        <v>309</v>
      </c>
      <c r="D74" s="99" t="s">
        <v>225</v>
      </c>
      <c r="E74" s="412">
        <v>1104</v>
      </c>
      <c r="F74" s="242">
        <v>10</v>
      </c>
    </row>
    <row r="75" spans="1:6" ht="12" customHeight="1">
      <c r="A75" s="683"/>
      <c r="B75" s="99" t="s">
        <v>93</v>
      </c>
      <c r="C75" s="99" t="s">
        <v>309</v>
      </c>
      <c r="D75" s="99" t="s">
        <v>274</v>
      </c>
      <c r="E75" s="412">
        <v>1477</v>
      </c>
      <c r="F75" s="242">
        <v>8</v>
      </c>
    </row>
    <row r="76" spans="1:6" ht="12" customHeight="1">
      <c r="A76" s="683"/>
      <c r="B76" s="99" t="s">
        <v>93</v>
      </c>
      <c r="C76" s="99" t="s">
        <v>307</v>
      </c>
      <c r="D76" s="99" t="s">
        <v>308</v>
      </c>
      <c r="E76" s="412">
        <v>356</v>
      </c>
      <c r="F76" s="242">
        <v>35</v>
      </c>
    </row>
    <row r="77" spans="1:6" ht="12" customHeight="1">
      <c r="A77" s="675"/>
      <c r="B77" s="188" t="s">
        <v>306</v>
      </c>
      <c r="C77" s="188" t="s">
        <v>305</v>
      </c>
      <c r="D77" s="188" t="s">
        <v>304</v>
      </c>
      <c r="E77" s="413">
        <v>500</v>
      </c>
      <c r="F77" s="246">
        <v>4</v>
      </c>
    </row>
    <row r="78" spans="1:6" ht="12" customHeight="1">
      <c r="A78" s="671" t="s">
        <v>90</v>
      </c>
      <c r="B78" s="243" t="s">
        <v>133</v>
      </c>
      <c r="C78" s="243" t="s">
        <v>385</v>
      </c>
      <c r="D78" s="99" t="s">
        <v>303</v>
      </c>
      <c r="E78" s="414">
        <v>160</v>
      </c>
      <c r="F78" s="245">
        <v>10.47</v>
      </c>
    </row>
    <row r="79" spans="1:6" ht="12" customHeight="1">
      <c r="A79" s="672"/>
      <c r="B79" s="185" t="s">
        <v>133</v>
      </c>
      <c r="C79" s="99" t="s">
        <v>326</v>
      </c>
      <c r="D79" s="99" t="s">
        <v>225</v>
      </c>
      <c r="E79" s="412">
        <v>1920</v>
      </c>
      <c r="F79" s="242">
        <v>3</v>
      </c>
    </row>
    <row r="80" spans="1:6" ht="12" customHeight="1">
      <c r="A80" s="672"/>
      <c r="B80" s="185" t="s">
        <v>133</v>
      </c>
      <c r="C80" s="99" t="s">
        <v>326</v>
      </c>
      <c r="D80" s="99" t="s">
        <v>303</v>
      </c>
      <c r="E80" s="412">
        <v>480</v>
      </c>
      <c r="F80" s="242">
        <v>10.47</v>
      </c>
    </row>
    <row r="81" spans="1:6" ht="12" customHeight="1">
      <c r="A81" s="672"/>
      <c r="B81" s="185" t="s">
        <v>133</v>
      </c>
      <c r="C81" s="185" t="s">
        <v>327</v>
      </c>
      <c r="D81" s="185" t="s">
        <v>303</v>
      </c>
      <c r="E81" s="412">
        <v>2080</v>
      </c>
      <c r="F81" s="252">
        <v>10.47</v>
      </c>
    </row>
    <row r="82" spans="1:6" ht="12" customHeight="1">
      <c r="A82" s="672"/>
      <c r="B82" s="185" t="s">
        <v>133</v>
      </c>
      <c r="C82" s="185" t="s">
        <v>328</v>
      </c>
      <c r="D82" s="99" t="s">
        <v>303</v>
      </c>
      <c r="E82" s="412">
        <v>600</v>
      </c>
      <c r="F82" s="252">
        <v>10.47</v>
      </c>
    </row>
    <row r="83" spans="1:6" ht="12" customHeight="1">
      <c r="A83" s="673"/>
      <c r="B83" s="101" t="s">
        <v>226</v>
      </c>
      <c r="C83" s="101" t="s">
        <v>302</v>
      </c>
      <c r="D83" s="188" t="s">
        <v>225</v>
      </c>
      <c r="E83" s="413">
        <v>1545</v>
      </c>
      <c r="F83" s="253">
        <v>5</v>
      </c>
    </row>
    <row r="84" spans="1:6" ht="12" customHeight="1">
      <c r="A84" s="434" t="s">
        <v>546</v>
      </c>
      <c r="B84" s="185" t="s">
        <v>133</v>
      </c>
      <c r="C84" s="185" t="s">
        <v>151</v>
      </c>
      <c r="D84" s="99" t="s">
        <v>225</v>
      </c>
      <c r="E84" s="412">
        <v>7240</v>
      </c>
      <c r="F84" s="252">
        <v>2.88</v>
      </c>
    </row>
    <row r="85" spans="1:6" ht="12" customHeight="1">
      <c r="A85" s="434"/>
      <c r="B85" s="185" t="s">
        <v>133</v>
      </c>
      <c r="C85" s="185" t="s">
        <v>38</v>
      </c>
      <c r="D85" s="99" t="s">
        <v>225</v>
      </c>
      <c r="E85" s="413">
        <v>5880</v>
      </c>
      <c r="F85" s="252">
        <v>2.75</v>
      </c>
    </row>
    <row r="86" spans="1:6" ht="12" customHeight="1">
      <c r="A86" s="684" t="s">
        <v>277</v>
      </c>
      <c r="B86" s="250" t="s">
        <v>329</v>
      </c>
      <c r="C86" s="250" t="s">
        <v>330</v>
      </c>
      <c r="D86" s="243" t="s">
        <v>225</v>
      </c>
      <c r="E86" s="412">
        <v>300</v>
      </c>
      <c r="F86" s="251">
        <v>8</v>
      </c>
    </row>
    <row r="87" spans="1:6" ht="12" customHeight="1">
      <c r="A87" s="685"/>
      <c r="B87" s="185" t="s">
        <v>329</v>
      </c>
      <c r="C87" s="185" t="s">
        <v>330</v>
      </c>
      <c r="D87" s="99" t="s">
        <v>308</v>
      </c>
      <c r="E87" s="412">
        <v>29</v>
      </c>
      <c r="F87" s="252">
        <v>10</v>
      </c>
    </row>
    <row r="88" spans="1:6" ht="12" customHeight="1">
      <c r="A88" s="685"/>
      <c r="B88" s="185" t="s">
        <v>290</v>
      </c>
      <c r="C88" s="185" t="s">
        <v>331</v>
      </c>
      <c r="D88" s="99" t="s">
        <v>308</v>
      </c>
      <c r="E88" s="412">
        <v>65</v>
      </c>
      <c r="F88" s="252">
        <v>10</v>
      </c>
    </row>
    <row r="89" spans="1:6" ht="12" customHeight="1">
      <c r="A89" s="685"/>
      <c r="B89" s="185" t="s">
        <v>290</v>
      </c>
      <c r="C89" s="185" t="s">
        <v>414</v>
      </c>
      <c r="D89" s="99" t="s">
        <v>308</v>
      </c>
      <c r="E89" s="412">
        <v>130</v>
      </c>
      <c r="F89" s="252">
        <v>10</v>
      </c>
    </row>
    <row r="90" spans="1:6" ht="12" customHeight="1">
      <c r="A90" s="685"/>
      <c r="B90" s="185" t="s">
        <v>290</v>
      </c>
      <c r="C90" s="185" t="s">
        <v>331</v>
      </c>
      <c r="D90" s="99" t="s">
        <v>225</v>
      </c>
      <c r="E90" s="412">
        <v>151</v>
      </c>
      <c r="F90" s="252">
        <v>8</v>
      </c>
    </row>
    <row r="91" spans="1:6" ht="12" customHeight="1">
      <c r="A91" s="685"/>
      <c r="B91" s="185" t="s">
        <v>226</v>
      </c>
      <c r="C91" s="185" t="s">
        <v>415</v>
      </c>
      <c r="D91" s="99" t="s">
        <v>225</v>
      </c>
      <c r="E91" s="412">
        <v>3430</v>
      </c>
      <c r="F91" s="252">
        <v>7</v>
      </c>
    </row>
    <row r="92" spans="1:6" ht="12" customHeight="1">
      <c r="A92" s="685"/>
      <c r="B92" s="185" t="s">
        <v>226</v>
      </c>
      <c r="C92" s="185" t="s">
        <v>416</v>
      </c>
      <c r="D92" s="99" t="s">
        <v>308</v>
      </c>
      <c r="E92" s="412">
        <v>47</v>
      </c>
      <c r="F92" s="252">
        <v>10</v>
      </c>
    </row>
    <row r="93" spans="1:6" ht="12" customHeight="1">
      <c r="A93" s="686"/>
      <c r="B93" s="185" t="s">
        <v>226</v>
      </c>
      <c r="C93" s="185" t="s">
        <v>415</v>
      </c>
      <c r="D93" s="99" t="s">
        <v>308</v>
      </c>
      <c r="E93" s="413">
        <v>390</v>
      </c>
      <c r="F93" s="253">
        <v>10</v>
      </c>
    </row>
    <row r="94" spans="1:6" ht="12" customHeight="1">
      <c r="A94" s="25" t="s">
        <v>120</v>
      </c>
      <c r="B94" s="269"/>
      <c r="C94" s="269"/>
      <c r="D94" s="269"/>
      <c r="E94" s="25"/>
      <c r="F94" s="25"/>
    </row>
    <row r="95" spans="1:6" ht="12" customHeight="1">
      <c r="A95" s="25" t="s">
        <v>171</v>
      </c>
      <c r="B95" s="25"/>
      <c r="C95" s="25"/>
      <c r="D95" s="25"/>
      <c r="E95" s="25"/>
      <c r="F95" s="25"/>
    </row>
    <row r="96" spans="1:6" ht="12" customHeight="1"/>
    <row r="97" ht="12" customHeight="1"/>
    <row r="98" ht="12" customHeight="1"/>
    <row r="99" ht="9.9499999999999993" customHeight="1"/>
    <row r="100" ht="9.9499999999999993" customHeight="1"/>
  </sheetData>
  <mergeCells count="11">
    <mergeCell ref="A43:A56"/>
    <mergeCell ref="A61:F61"/>
    <mergeCell ref="A63:A77"/>
    <mergeCell ref="A78:A83"/>
    <mergeCell ref="A86:A93"/>
    <mergeCell ref="A35:A42"/>
    <mergeCell ref="A5:A6"/>
    <mergeCell ref="A7:A11"/>
    <mergeCell ref="A12:A17"/>
    <mergeCell ref="A18:A30"/>
    <mergeCell ref="A31:A32"/>
  </mergeCells>
  <printOptions horizontalCentered="1"/>
  <pageMargins left="0" right="0" top="0" bottom="0" header="0" footer="0"/>
  <pageSetup paperSize="9" orientation="portrait" r:id="rId1"/>
  <rowBreaks count="1" manualBreakCount="1">
    <brk id="5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1"/>
  <sheetViews>
    <sheetView showGridLines="0" topLeftCell="A51" zoomScale="120" zoomScaleNormal="120" workbookViewId="0">
      <selection activeCell="A73" sqref="A73"/>
    </sheetView>
  </sheetViews>
  <sheetFormatPr baseColWidth="10" defaultRowHeight="12.75"/>
  <cols>
    <col min="1" max="1" width="13.28515625" customWidth="1"/>
    <col min="2" max="2" width="3.85546875" bestFit="1" customWidth="1"/>
    <col min="3" max="3" width="7.7109375" customWidth="1"/>
    <col min="4" max="15" width="5.42578125" customWidth="1"/>
  </cols>
  <sheetData>
    <row r="1" spans="1:15" ht="15.95" customHeight="1">
      <c r="A1" s="196" t="s">
        <v>511</v>
      </c>
      <c r="B1" s="141"/>
      <c r="C1" s="141"/>
      <c r="D1" s="166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2"/>
    </row>
    <row r="2" spans="1:15" ht="12" customHeight="1">
      <c r="A2" s="143" t="s">
        <v>455</v>
      </c>
      <c r="B2" s="144"/>
      <c r="C2" s="144"/>
      <c r="D2" s="166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5"/>
    </row>
    <row r="3" spans="1:15" ht="3" customHeight="1">
      <c r="A3" s="14"/>
      <c r="B3" s="14"/>
      <c r="C3" s="15"/>
      <c r="D3" s="166"/>
      <c r="E3" s="15"/>
      <c r="F3" s="15"/>
      <c r="G3" s="15"/>
      <c r="H3" s="15"/>
      <c r="I3" s="15"/>
      <c r="J3" s="15"/>
      <c r="K3" s="15"/>
      <c r="L3" s="15"/>
      <c r="M3" s="15"/>
      <c r="N3" s="15"/>
      <c r="O3" s="53"/>
    </row>
    <row r="4" spans="1:15" ht="18.75" customHeight="1">
      <c r="A4" s="146" t="s">
        <v>130</v>
      </c>
      <c r="B4" s="146" t="s">
        <v>112</v>
      </c>
      <c r="C4" s="146" t="s">
        <v>220</v>
      </c>
      <c r="D4" s="146" t="s">
        <v>196</v>
      </c>
      <c r="E4" s="146" t="s">
        <v>197</v>
      </c>
      <c r="F4" s="146" t="s">
        <v>198</v>
      </c>
      <c r="G4" s="146" t="s">
        <v>199</v>
      </c>
      <c r="H4" s="146" t="s">
        <v>200</v>
      </c>
      <c r="I4" s="146" t="s">
        <v>67</v>
      </c>
      <c r="J4" s="146" t="s">
        <v>68</v>
      </c>
      <c r="K4" s="146" t="s">
        <v>69</v>
      </c>
      <c r="L4" s="146" t="s">
        <v>70</v>
      </c>
      <c r="M4" s="146" t="s">
        <v>71</v>
      </c>
      <c r="N4" s="146" t="s">
        <v>62</v>
      </c>
      <c r="O4" s="146" t="s">
        <v>63</v>
      </c>
    </row>
    <row r="5" spans="1:15" ht="11.1" customHeight="1">
      <c r="A5" s="631" t="s">
        <v>35</v>
      </c>
      <c r="B5" s="147">
        <v>2015</v>
      </c>
      <c r="C5" s="148">
        <f t="shared" ref="C5:C49" si="0">SUM(D5:O5)</f>
        <v>1045567.160261</v>
      </c>
      <c r="D5" s="149">
        <f t="shared" ref="D5:O5" si="1">SUM(D11,D17,D23,D29,D35,D41,D47,D53)</f>
        <v>126928.0615</v>
      </c>
      <c r="E5" s="149">
        <f t="shared" si="1"/>
        <v>75828.615590999994</v>
      </c>
      <c r="F5" s="149">
        <f t="shared" si="1"/>
        <v>121726.533</v>
      </c>
      <c r="G5" s="149">
        <f t="shared" si="1"/>
        <v>82563.778929000007</v>
      </c>
      <c r="H5" s="149">
        <f t="shared" si="1"/>
        <v>63602.246119999996</v>
      </c>
      <c r="I5" s="149">
        <f t="shared" si="1"/>
        <v>110816.413</v>
      </c>
      <c r="J5" s="149">
        <f t="shared" si="1"/>
        <v>58324.168999999994</v>
      </c>
      <c r="K5" s="149">
        <f t="shared" si="1"/>
        <v>66018.396500000003</v>
      </c>
      <c r="L5" s="149">
        <f t="shared" si="1"/>
        <v>106905.41649999999</v>
      </c>
      <c r="M5" s="149">
        <f t="shared" si="1"/>
        <v>68972.104000000007</v>
      </c>
      <c r="N5" s="149">
        <f t="shared" si="1"/>
        <v>44188.361120999994</v>
      </c>
      <c r="O5" s="149">
        <f t="shared" si="1"/>
        <v>119693.065</v>
      </c>
    </row>
    <row r="6" spans="1:15" ht="11.1" customHeight="1">
      <c r="A6" s="632"/>
      <c r="B6" s="150">
        <v>2016</v>
      </c>
      <c r="C6" s="151">
        <f t="shared" si="0"/>
        <v>1097652.0953869999</v>
      </c>
      <c r="D6" s="152">
        <f t="shared" ref="D6:O6" si="2">SUM(D12,D18,D24,D30,D36,D42,D48,D54)</f>
        <v>88716.520099999994</v>
      </c>
      <c r="E6" s="152">
        <f t="shared" si="2"/>
        <v>98648.18299999999</v>
      </c>
      <c r="F6" s="152">
        <f t="shared" si="2"/>
        <v>80736.219117000001</v>
      </c>
      <c r="G6" s="152">
        <f t="shared" si="2"/>
        <v>36946.214810000005</v>
      </c>
      <c r="H6" s="152">
        <f t="shared" si="2"/>
        <v>49778.655719999995</v>
      </c>
      <c r="I6" s="152">
        <f t="shared" si="2"/>
        <v>89996.506477999996</v>
      </c>
      <c r="J6" s="152">
        <f t="shared" si="2"/>
        <v>78826.769499999995</v>
      </c>
      <c r="K6" s="152">
        <f t="shared" si="2"/>
        <v>101163.15</v>
      </c>
      <c r="L6" s="152">
        <f t="shared" si="2"/>
        <v>84915.405534000005</v>
      </c>
      <c r="M6" s="152">
        <f t="shared" si="2"/>
        <v>154565.55661299999</v>
      </c>
      <c r="N6" s="152">
        <f t="shared" si="2"/>
        <v>106835.90251500001</v>
      </c>
      <c r="O6" s="152">
        <f t="shared" si="2"/>
        <v>126523.01200000002</v>
      </c>
    </row>
    <row r="7" spans="1:15" ht="11.1" customHeight="1">
      <c r="A7" s="632"/>
      <c r="B7" s="150">
        <v>2017</v>
      </c>
      <c r="C7" s="151">
        <f t="shared" si="0"/>
        <v>1256757.4211950002</v>
      </c>
      <c r="D7" s="152">
        <f t="shared" ref="D7:O7" si="3">SUM(D13,D19,D25,D31,D37,D43,D49,D55)</f>
        <v>91734.297780000023</v>
      </c>
      <c r="E7" s="152">
        <f t="shared" si="3"/>
        <v>34505.826399999998</v>
      </c>
      <c r="F7" s="152">
        <f t="shared" si="3"/>
        <v>130835.10000000002</v>
      </c>
      <c r="G7" s="152">
        <f t="shared" si="3"/>
        <v>131448.990552</v>
      </c>
      <c r="H7" s="152">
        <f t="shared" si="3"/>
        <v>104498.6096</v>
      </c>
      <c r="I7" s="152">
        <f t="shared" si="3"/>
        <v>108320.33707199999</v>
      </c>
      <c r="J7" s="152">
        <f t="shared" si="3"/>
        <v>77715.872100000008</v>
      </c>
      <c r="K7" s="152">
        <f t="shared" si="3"/>
        <v>125768.514058</v>
      </c>
      <c r="L7" s="152">
        <f t="shared" si="3"/>
        <v>48153.560132999999</v>
      </c>
      <c r="M7" s="152">
        <f t="shared" si="3"/>
        <v>108077.73</v>
      </c>
      <c r="N7" s="152">
        <f t="shared" si="3"/>
        <v>92517.79800000001</v>
      </c>
      <c r="O7" s="152">
        <f t="shared" si="3"/>
        <v>203180.7855</v>
      </c>
    </row>
    <row r="8" spans="1:15" ht="11.1" customHeight="1">
      <c r="A8" s="632"/>
      <c r="B8" s="150">
        <v>2018</v>
      </c>
      <c r="C8" s="151">
        <f t="shared" si="0"/>
        <v>985664.07828100002</v>
      </c>
      <c r="D8" s="152">
        <f t="shared" ref="D8:O8" si="4">SUM(D14,D20,D26,D32,D38,D44,D50,D56)</f>
        <v>49484.382999999994</v>
      </c>
      <c r="E8" s="152">
        <f t="shared" si="4"/>
        <v>58261.469058999995</v>
      </c>
      <c r="F8" s="152">
        <f t="shared" si="4"/>
        <v>128480.7025</v>
      </c>
      <c r="G8" s="152">
        <f t="shared" si="4"/>
        <v>64754.514219999997</v>
      </c>
      <c r="H8" s="152">
        <f t="shared" si="4"/>
        <v>68527.326499999996</v>
      </c>
      <c r="I8" s="152">
        <f t="shared" si="4"/>
        <v>27459.705000000002</v>
      </c>
      <c r="J8" s="152">
        <f t="shared" si="4"/>
        <v>112286.04300000001</v>
      </c>
      <c r="K8" s="152">
        <f t="shared" si="4"/>
        <v>115994.02623700001</v>
      </c>
      <c r="L8" s="152">
        <f t="shared" si="4"/>
        <v>89809.344000000012</v>
      </c>
      <c r="M8" s="152">
        <f t="shared" si="4"/>
        <v>158052.37380499998</v>
      </c>
      <c r="N8" s="152">
        <f t="shared" si="4"/>
        <v>39801.206960000003</v>
      </c>
      <c r="O8" s="152">
        <f t="shared" si="4"/>
        <v>72752.983999999997</v>
      </c>
    </row>
    <row r="9" spans="1:15" ht="11.1" customHeight="1">
      <c r="A9" s="632"/>
      <c r="B9" s="150">
        <v>2019</v>
      </c>
      <c r="C9" s="151">
        <f t="shared" si="0"/>
        <v>1199588.1656699998</v>
      </c>
      <c r="D9" s="152">
        <f t="shared" ref="D9:O9" si="5">SUM(D15,D21,D27,D33,D39,D45,D51,D57)</f>
        <v>27886.462500000001</v>
      </c>
      <c r="E9" s="152">
        <f t="shared" si="5"/>
        <v>150143.177</v>
      </c>
      <c r="F9" s="152">
        <f t="shared" si="5"/>
        <v>80393.478499999997</v>
      </c>
      <c r="G9" s="152">
        <f t="shared" si="5"/>
        <v>154922.68537399999</v>
      </c>
      <c r="H9" s="152">
        <f t="shared" si="5"/>
        <v>160820.892242</v>
      </c>
      <c r="I9" s="152">
        <f t="shared" si="5"/>
        <v>62159.832499999997</v>
      </c>
      <c r="J9" s="152">
        <f t="shared" si="5"/>
        <v>51947.361713999999</v>
      </c>
      <c r="K9" s="152">
        <f t="shared" si="5"/>
        <v>61988.266665000003</v>
      </c>
      <c r="L9" s="152">
        <f t="shared" si="5"/>
        <v>142127.84729599999</v>
      </c>
      <c r="M9" s="152">
        <f t="shared" si="5"/>
        <v>65257.217949999998</v>
      </c>
      <c r="N9" s="152">
        <f t="shared" si="5"/>
        <v>130538.64549999998</v>
      </c>
      <c r="O9" s="152">
        <f t="shared" si="5"/>
        <v>111402.29842899999</v>
      </c>
    </row>
    <row r="10" spans="1:15" ht="11.1" customHeight="1">
      <c r="A10" s="633"/>
      <c r="B10" s="153">
        <v>2020</v>
      </c>
      <c r="C10" s="277">
        <f t="shared" si="0"/>
        <v>318415.74360699998</v>
      </c>
      <c r="D10" s="278">
        <f>SUM(D16,D22,D28,D34,D40,D46,D52,D58)</f>
        <v>43986.572</v>
      </c>
      <c r="E10" s="278">
        <f>SUM(E16,E22,E28,E34,E40,E46,E52,E58)</f>
        <v>80766.817577000009</v>
      </c>
      <c r="F10" s="278">
        <f>SUM(F16,F22,F28,F34,F40,F46,F52,F58)</f>
        <v>79745.063999999998</v>
      </c>
      <c r="G10" s="278">
        <f>SUM(G16,G22,G28,G34,G40,G46,G52,G58)</f>
        <v>113917.29003</v>
      </c>
      <c r="H10" s="278"/>
      <c r="I10" s="278"/>
      <c r="J10" s="278"/>
      <c r="K10" s="278"/>
      <c r="L10" s="278"/>
      <c r="M10" s="278"/>
      <c r="N10" s="278"/>
      <c r="O10" s="278"/>
    </row>
    <row r="11" spans="1:15" ht="11.1" customHeight="1">
      <c r="A11" s="628" t="s">
        <v>235</v>
      </c>
      <c r="B11" s="154">
        <v>2015</v>
      </c>
      <c r="C11" s="155">
        <f t="shared" si="0"/>
        <v>107664.00762099998</v>
      </c>
      <c r="D11" s="156">
        <v>19613.815999999999</v>
      </c>
      <c r="E11" s="156">
        <v>8985.3649999999998</v>
      </c>
      <c r="F11" s="156">
        <v>8710.0400000000009</v>
      </c>
      <c r="G11" s="156">
        <v>11939.27</v>
      </c>
      <c r="H11" s="156">
        <v>1108.3399999999999</v>
      </c>
      <c r="I11" s="156">
        <v>13300.304</v>
      </c>
      <c r="J11" s="156">
        <v>0</v>
      </c>
      <c r="K11" s="166">
        <v>13031.252</v>
      </c>
      <c r="L11" s="166">
        <v>26926.34</v>
      </c>
      <c r="M11" s="159">
        <v>0</v>
      </c>
      <c r="N11" s="166">
        <v>4049.2806209999999</v>
      </c>
      <c r="O11" s="159">
        <v>0</v>
      </c>
    </row>
    <row r="12" spans="1:15" ht="11.1" customHeight="1">
      <c r="A12" s="629"/>
      <c r="B12" s="157">
        <v>2016</v>
      </c>
      <c r="C12" s="158">
        <f t="shared" si="0"/>
        <v>79771.898752000008</v>
      </c>
      <c r="D12" s="166">
        <v>0</v>
      </c>
      <c r="E12" s="159">
        <v>16112.46</v>
      </c>
      <c r="F12" s="159">
        <v>8914.6027520000007</v>
      </c>
      <c r="G12" s="159">
        <v>7424.8019999999997</v>
      </c>
      <c r="H12" s="159">
        <v>2474.1799999999998</v>
      </c>
      <c r="I12" s="159">
        <v>3554.42</v>
      </c>
      <c r="J12" s="159">
        <v>2859.38</v>
      </c>
      <c r="K12" s="159">
        <v>25205.43</v>
      </c>
      <c r="L12" s="159">
        <v>9995.4140000000007</v>
      </c>
      <c r="M12" s="159">
        <v>0</v>
      </c>
      <c r="N12" s="159">
        <v>0</v>
      </c>
      <c r="O12" s="159">
        <v>3231.21</v>
      </c>
    </row>
    <row r="13" spans="1:15" ht="11.1" customHeight="1">
      <c r="A13" s="629"/>
      <c r="B13" s="157">
        <v>2017</v>
      </c>
      <c r="C13" s="158">
        <f t="shared" si="0"/>
        <v>130254.762569</v>
      </c>
      <c r="D13" s="166">
        <v>33344.730000000003</v>
      </c>
      <c r="E13" s="159">
        <v>9573.6119999999992</v>
      </c>
      <c r="F13" s="159">
        <v>0</v>
      </c>
      <c r="G13" s="159">
        <v>15881.07</v>
      </c>
      <c r="H13" s="159">
        <v>4229.83</v>
      </c>
      <c r="I13" s="159">
        <v>23269.144</v>
      </c>
      <c r="J13" s="159">
        <v>0</v>
      </c>
      <c r="K13" s="159">
        <v>19468.470589</v>
      </c>
      <c r="L13" s="159">
        <v>1112.3339799999999</v>
      </c>
      <c r="M13" s="159">
        <v>0</v>
      </c>
      <c r="N13" s="159">
        <v>9420.7019999999993</v>
      </c>
      <c r="O13" s="159">
        <v>13954.87</v>
      </c>
    </row>
    <row r="14" spans="1:15" ht="11.1" customHeight="1">
      <c r="A14" s="629"/>
      <c r="B14" s="157">
        <v>2018</v>
      </c>
      <c r="C14" s="158">
        <f t="shared" si="0"/>
        <v>128155.301219</v>
      </c>
      <c r="D14" s="166">
        <v>13129.72</v>
      </c>
      <c r="E14" s="159">
        <v>11800.787059</v>
      </c>
      <c r="F14" s="159">
        <v>22933.363499999999</v>
      </c>
      <c r="G14" s="159">
        <v>80.005499999999998</v>
      </c>
      <c r="H14" s="159">
        <v>14494.45</v>
      </c>
      <c r="I14" s="159">
        <v>1632.1189999999999</v>
      </c>
      <c r="J14" s="159">
        <v>1775.9680000000001</v>
      </c>
      <c r="K14" s="159">
        <v>4224.6580000000004</v>
      </c>
      <c r="L14" s="159">
        <v>16176.498</v>
      </c>
      <c r="M14" s="159">
        <v>18606.939200000001</v>
      </c>
      <c r="N14" s="159">
        <v>6500.6909599999999</v>
      </c>
      <c r="O14" s="159">
        <v>16800.101999999999</v>
      </c>
    </row>
    <row r="15" spans="1:15" ht="11.1" customHeight="1">
      <c r="A15" s="629"/>
      <c r="B15" s="157">
        <v>2019</v>
      </c>
      <c r="C15" s="158">
        <f t="shared" si="0"/>
        <v>85339.551873999997</v>
      </c>
      <c r="D15" s="166">
        <v>310.22699999999998</v>
      </c>
      <c r="E15" s="159">
        <v>4763.5150000000003</v>
      </c>
      <c r="F15" s="159">
        <v>130</v>
      </c>
      <c r="G15" s="159">
        <v>22.472373999999999</v>
      </c>
      <c r="H15" s="159">
        <v>4013.2015000000001</v>
      </c>
      <c r="I15" s="159">
        <v>5.0000000000000001E-4</v>
      </c>
      <c r="J15" s="159">
        <v>14929.884</v>
      </c>
      <c r="K15" s="159">
        <v>7492.78</v>
      </c>
      <c r="L15" s="159">
        <v>19970.751499999998</v>
      </c>
      <c r="M15" s="159">
        <v>24208.75</v>
      </c>
      <c r="N15" s="159">
        <v>0</v>
      </c>
      <c r="O15" s="159">
        <v>9497.9699999999993</v>
      </c>
    </row>
    <row r="16" spans="1:15" ht="11.1" customHeight="1">
      <c r="A16" s="630"/>
      <c r="B16" s="160">
        <v>2020</v>
      </c>
      <c r="C16" s="161">
        <f t="shared" si="0"/>
        <v>49904.010586999997</v>
      </c>
      <c r="D16" s="167">
        <v>604.48</v>
      </c>
      <c r="E16" s="162">
        <v>9239.6425869999985</v>
      </c>
      <c r="F16" s="275">
        <v>19151.810000000001</v>
      </c>
      <c r="G16" s="162">
        <v>20908.077999999998</v>
      </c>
      <c r="H16" s="162"/>
      <c r="I16" s="162"/>
      <c r="J16" s="162"/>
      <c r="K16" s="162"/>
      <c r="L16" s="162"/>
      <c r="M16" s="162"/>
      <c r="N16" s="159"/>
      <c r="O16" s="162"/>
    </row>
    <row r="17" spans="1:15" ht="11.1" customHeight="1">
      <c r="A17" s="628" t="s">
        <v>227</v>
      </c>
      <c r="B17" s="154">
        <v>2015</v>
      </c>
      <c r="C17" s="155">
        <f t="shared" si="0"/>
        <v>169898.89350000001</v>
      </c>
      <c r="D17" s="156">
        <v>29358.352999999999</v>
      </c>
      <c r="E17" s="163">
        <v>429.04</v>
      </c>
      <c r="F17" s="163">
        <v>10337.530000000001</v>
      </c>
      <c r="G17" s="159">
        <v>0</v>
      </c>
      <c r="H17" s="159">
        <v>15253.703</v>
      </c>
      <c r="I17" s="159">
        <v>23797.249500000002</v>
      </c>
      <c r="J17" s="159">
        <v>8428.5820000000003</v>
      </c>
      <c r="K17" s="164">
        <v>11102.568499999999</v>
      </c>
      <c r="L17" s="163">
        <v>26141.469000000001</v>
      </c>
      <c r="M17" s="163">
        <v>0</v>
      </c>
      <c r="N17" s="164">
        <v>14252.7225</v>
      </c>
      <c r="O17" s="164">
        <v>30797.675999999999</v>
      </c>
    </row>
    <row r="18" spans="1:15" ht="11.1" customHeight="1">
      <c r="A18" s="629"/>
      <c r="B18" s="157">
        <v>2016</v>
      </c>
      <c r="C18" s="158">
        <f t="shared" si="0"/>
        <v>189004.28750000001</v>
      </c>
      <c r="D18" s="166">
        <v>1982.723</v>
      </c>
      <c r="E18" s="159">
        <v>16567.873</v>
      </c>
      <c r="F18" s="159">
        <v>1985.9860000000001</v>
      </c>
      <c r="G18" s="159">
        <v>7860.11</v>
      </c>
      <c r="H18" s="159">
        <v>16685.990000000002</v>
      </c>
      <c r="I18" s="159">
        <v>18429.669999999998</v>
      </c>
      <c r="J18" s="159">
        <v>16093.307500000001</v>
      </c>
      <c r="K18" s="165">
        <v>12273.24</v>
      </c>
      <c r="L18" s="159">
        <v>16111.181</v>
      </c>
      <c r="M18" s="159">
        <v>32953.256000000001</v>
      </c>
      <c r="N18" s="165">
        <v>40039.656000000003</v>
      </c>
      <c r="O18" s="165">
        <v>8021.2950000000001</v>
      </c>
    </row>
    <row r="19" spans="1:15" ht="11.1" customHeight="1">
      <c r="A19" s="629"/>
      <c r="B19" s="157">
        <v>2017</v>
      </c>
      <c r="C19" s="158">
        <f t="shared" si="0"/>
        <v>217448.29765200001</v>
      </c>
      <c r="D19" s="166">
        <v>17523.392183</v>
      </c>
      <c r="E19" s="159">
        <v>0</v>
      </c>
      <c r="F19" s="159">
        <v>34518.31</v>
      </c>
      <c r="G19" s="159">
        <v>16275.191999999999</v>
      </c>
      <c r="H19" s="159">
        <v>5507.3760000000002</v>
      </c>
      <c r="I19" s="159">
        <v>10922.05</v>
      </c>
      <c r="J19" s="159">
        <v>529.53</v>
      </c>
      <c r="K19" s="165">
        <v>37297.571468999995</v>
      </c>
      <c r="L19" s="159">
        <v>6675.4930000000004</v>
      </c>
      <c r="M19" s="159">
        <v>33016.31</v>
      </c>
      <c r="N19" s="165">
        <v>7342.6210000000001</v>
      </c>
      <c r="O19" s="165">
        <v>47840.451999999997</v>
      </c>
    </row>
    <row r="20" spans="1:15" ht="11.1" customHeight="1">
      <c r="A20" s="629"/>
      <c r="B20" s="157">
        <v>2018</v>
      </c>
      <c r="C20" s="158">
        <f t="shared" si="0"/>
        <v>162620.51427999997</v>
      </c>
      <c r="D20" s="166">
        <v>19.399999999999999</v>
      </c>
      <c r="E20" s="159">
        <v>0</v>
      </c>
      <c r="F20" s="166">
        <v>32964.381999999998</v>
      </c>
      <c r="G20" s="166">
        <v>2584.886</v>
      </c>
      <c r="H20" s="159">
        <v>0</v>
      </c>
      <c r="I20" s="166">
        <v>49.712000000000003</v>
      </c>
      <c r="J20" s="166">
        <v>47347.360999999997</v>
      </c>
      <c r="K20" s="165">
        <v>23818.550999999999</v>
      </c>
      <c r="L20" s="159">
        <v>4603.3890000000001</v>
      </c>
      <c r="M20" s="159">
        <v>16292.180279999999</v>
      </c>
      <c r="N20" s="165">
        <v>4491.1899999999996</v>
      </c>
      <c r="O20" s="165">
        <v>30449.463</v>
      </c>
    </row>
    <row r="21" spans="1:15" ht="11.1" customHeight="1">
      <c r="A21" s="629"/>
      <c r="B21" s="157">
        <v>2019</v>
      </c>
      <c r="C21" s="158">
        <f t="shared" si="0"/>
        <v>189728.72347900001</v>
      </c>
      <c r="D21" s="166">
        <v>1403.8215</v>
      </c>
      <c r="E21" s="159">
        <v>10498.653</v>
      </c>
      <c r="F21" s="166">
        <v>16493.317500000001</v>
      </c>
      <c r="G21" s="159">
        <v>36559.428999999996</v>
      </c>
      <c r="H21" s="159">
        <v>28747.01</v>
      </c>
      <c r="I21" s="166">
        <v>2679.0320000000002</v>
      </c>
      <c r="J21" s="159">
        <v>25</v>
      </c>
      <c r="K21" s="165">
        <v>28263.912</v>
      </c>
      <c r="L21" s="159">
        <v>13236.504000000001</v>
      </c>
      <c r="M21" s="159">
        <v>6058.8360499999999</v>
      </c>
      <c r="N21" s="165">
        <v>36510.410000000003</v>
      </c>
      <c r="O21" s="165">
        <v>9252.7984290000004</v>
      </c>
    </row>
    <row r="22" spans="1:15" ht="11.1" customHeight="1">
      <c r="A22" s="630"/>
      <c r="B22" s="160">
        <v>2020</v>
      </c>
      <c r="C22" s="158">
        <f t="shared" si="0"/>
        <v>35971.846000000005</v>
      </c>
      <c r="D22" s="167">
        <v>2901.91</v>
      </c>
      <c r="E22" s="167">
        <v>19022.465</v>
      </c>
      <c r="F22" s="167">
        <v>1E-3</v>
      </c>
      <c r="G22" s="162">
        <v>14047.470000000001</v>
      </c>
      <c r="H22" s="162"/>
      <c r="I22" s="167"/>
      <c r="J22" s="162"/>
      <c r="K22" s="168"/>
      <c r="L22" s="162"/>
      <c r="M22" s="162"/>
      <c r="N22" s="168"/>
      <c r="O22" s="168"/>
    </row>
    <row r="23" spans="1:15" ht="11.1" customHeight="1">
      <c r="A23" s="628" t="s">
        <v>234</v>
      </c>
      <c r="B23" s="154">
        <v>2015</v>
      </c>
      <c r="C23" s="155">
        <f t="shared" si="0"/>
        <v>50571.97</v>
      </c>
      <c r="D23" s="156">
        <v>10887.08</v>
      </c>
      <c r="E23" s="159">
        <v>0</v>
      </c>
      <c r="F23" s="159">
        <v>0</v>
      </c>
      <c r="G23" s="159">
        <v>30705.66</v>
      </c>
      <c r="H23" s="159">
        <v>8979.23</v>
      </c>
      <c r="I23" s="166">
        <v>0</v>
      </c>
      <c r="J23" s="166">
        <v>0</v>
      </c>
      <c r="K23" s="166">
        <v>0</v>
      </c>
      <c r="L23" s="166">
        <v>0</v>
      </c>
      <c r="M23" s="166">
        <v>0</v>
      </c>
      <c r="N23" s="166">
        <v>0</v>
      </c>
      <c r="O23" s="166">
        <v>0</v>
      </c>
    </row>
    <row r="24" spans="1:15" ht="11.1" customHeight="1">
      <c r="A24" s="629"/>
      <c r="B24" s="157">
        <v>2016</v>
      </c>
      <c r="C24" s="158">
        <f t="shared" si="0"/>
        <v>128005.5505</v>
      </c>
      <c r="D24" s="166">
        <v>0</v>
      </c>
      <c r="E24" s="159">
        <v>0</v>
      </c>
      <c r="F24" s="159">
        <v>0</v>
      </c>
      <c r="G24" s="159">
        <v>0</v>
      </c>
      <c r="H24" s="159">
        <v>5.0000000000000001E-4</v>
      </c>
      <c r="I24" s="159">
        <v>23639.71</v>
      </c>
      <c r="J24" s="159">
        <v>12322.61</v>
      </c>
      <c r="K24" s="159">
        <v>0</v>
      </c>
      <c r="L24" s="159">
        <v>25454.42</v>
      </c>
      <c r="M24" s="159">
        <v>33083.11</v>
      </c>
      <c r="N24" s="159">
        <v>0</v>
      </c>
      <c r="O24" s="159">
        <v>33505.699999999997</v>
      </c>
    </row>
    <row r="25" spans="1:15" ht="11.1" customHeight="1">
      <c r="A25" s="629"/>
      <c r="B25" s="157">
        <v>2017</v>
      </c>
      <c r="C25" s="158">
        <f t="shared" si="0"/>
        <v>153109.473</v>
      </c>
      <c r="D25" s="166">
        <v>0</v>
      </c>
      <c r="E25" s="159">
        <v>0</v>
      </c>
      <c r="F25" s="159">
        <v>32894.26</v>
      </c>
      <c r="G25" s="159">
        <v>5012.6499999999996</v>
      </c>
      <c r="H25" s="159">
        <v>27996.473000000002</v>
      </c>
      <c r="I25" s="159">
        <v>0</v>
      </c>
      <c r="J25" s="159">
        <v>0</v>
      </c>
      <c r="K25" s="159">
        <v>33073.26</v>
      </c>
      <c r="L25" s="159">
        <v>0</v>
      </c>
      <c r="M25" s="159">
        <v>32127.71</v>
      </c>
      <c r="N25" s="159">
        <v>0</v>
      </c>
      <c r="O25" s="159">
        <v>22005.119999999999</v>
      </c>
    </row>
    <row r="26" spans="1:15" ht="11.1" customHeight="1">
      <c r="A26" s="629"/>
      <c r="B26" s="157">
        <v>2018</v>
      </c>
      <c r="C26" s="158">
        <f t="shared" si="0"/>
        <v>171016.39600000001</v>
      </c>
      <c r="D26" s="166">
        <v>8025.15</v>
      </c>
      <c r="E26" s="166">
        <v>30279.35</v>
      </c>
      <c r="F26" s="166">
        <v>0.6</v>
      </c>
      <c r="G26" s="166">
        <v>32928.31</v>
      </c>
      <c r="H26" s="159">
        <v>0</v>
      </c>
      <c r="I26" s="159">
        <v>0</v>
      </c>
      <c r="J26" s="166">
        <v>13323.29</v>
      </c>
      <c r="K26" s="159">
        <v>21256.97</v>
      </c>
      <c r="L26" s="159">
        <v>13996.56</v>
      </c>
      <c r="M26" s="159">
        <v>32065.786</v>
      </c>
      <c r="N26" s="159">
        <v>19140.38</v>
      </c>
      <c r="O26" s="159">
        <v>0</v>
      </c>
    </row>
    <row r="27" spans="1:15" ht="11.1" customHeight="1">
      <c r="A27" s="629"/>
      <c r="B27" s="157">
        <v>2019</v>
      </c>
      <c r="C27" s="158">
        <f t="shared" si="0"/>
        <v>169336.8077</v>
      </c>
      <c r="D27" s="166">
        <v>12990.8</v>
      </c>
      <c r="E27" s="166">
        <v>19808.98</v>
      </c>
      <c r="F27" s="166">
        <v>13750.1</v>
      </c>
      <c r="G27" s="166">
        <v>19280.64</v>
      </c>
      <c r="H27" s="159">
        <v>8600.3696999999993</v>
      </c>
      <c r="I27" s="159">
        <v>23003</v>
      </c>
      <c r="J27" s="166">
        <v>4.8000000000000001E-2</v>
      </c>
      <c r="K27" s="159">
        <v>0</v>
      </c>
      <c r="L27" s="159">
        <v>35859.300000000003</v>
      </c>
      <c r="M27" s="159">
        <v>17496.59</v>
      </c>
      <c r="N27" s="159">
        <v>18546.98</v>
      </c>
      <c r="O27" s="159">
        <v>0</v>
      </c>
    </row>
    <row r="28" spans="1:15" ht="11.1" customHeight="1">
      <c r="A28" s="630"/>
      <c r="B28" s="160">
        <v>2020</v>
      </c>
      <c r="C28" s="158">
        <f t="shared" si="0"/>
        <v>35577.941999999995</v>
      </c>
      <c r="D28" s="159">
        <v>2.5000000000000001E-2</v>
      </c>
      <c r="E28" s="159">
        <v>2.5000000000000001E-2</v>
      </c>
      <c r="F28" s="166">
        <v>25578.962</v>
      </c>
      <c r="G28" s="166">
        <v>9998.93</v>
      </c>
      <c r="H28" s="159"/>
      <c r="I28" s="159"/>
      <c r="J28" s="166"/>
      <c r="K28" s="159"/>
      <c r="L28" s="159"/>
      <c r="M28" s="159"/>
      <c r="N28" s="159"/>
      <c r="O28" s="159"/>
    </row>
    <row r="29" spans="1:15" ht="11.1" customHeight="1">
      <c r="A29" s="628" t="s">
        <v>228</v>
      </c>
      <c r="B29" s="154">
        <v>2015</v>
      </c>
      <c r="C29" s="155">
        <f t="shared" si="0"/>
        <v>187729.54630100002</v>
      </c>
      <c r="D29" s="156">
        <v>24430.514500000001</v>
      </c>
      <c r="E29" s="156">
        <v>27865.295590999998</v>
      </c>
      <c r="F29" s="156">
        <v>7013.95</v>
      </c>
      <c r="G29" s="156">
        <v>4751.7489289999994</v>
      </c>
      <c r="H29" s="156">
        <v>11672.289280999999</v>
      </c>
      <c r="I29" s="156">
        <v>23958.5445</v>
      </c>
      <c r="J29" s="156">
        <v>3141.7809999999999</v>
      </c>
      <c r="K29" s="163">
        <v>14057.401</v>
      </c>
      <c r="L29" s="156">
        <v>30690.030500000001</v>
      </c>
      <c r="M29" s="163">
        <v>0</v>
      </c>
      <c r="N29" s="156">
        <v>15408.231</v>
      </c>
      <c r="O29" s="156">
        <v>24739.759999999998</v>
      </c>
    </row>
    <row r="30" spans="1:15" ht="11.1" customHeight="1">
      <c r="A30" s="629"/>
      <c r="B30" s="157">
        <v>2016</v>
      </c>
      <c r="C30" s="158">
        <f t="shared" si="0"/>
        <v>227204.32477600002</v>
      </c>
      <c r="D30" s="166">
        <v>34701.6201</v>
      </c>
      <c r="E30" s="166">
        <v>14537.72</v>
      </c>
      <c r="F30" s="166">
        <v>27590.754000000001</v>
      </c>
      <c r="G30" s="166">
        <v>295.01559499999996</v>
      </c>
      <c r="H30" s="166">
        <v>8992.4599999999991</v>
      </c>
      <c r="I30" s="166">
        <v>34738.942000000003</v>
      </c>
      <c r="J30" s="166">
        <v>10675.98</v>
      </c>
      <c r="K30" s="159">
        <v>12483.14</v>
      </c>
      <c r="L30" s="166">
        <v>4759.6205339999997</v>
      </c>
      <c r="M30" s="166">
        <v>55882.002999999997</v>
      </c>
      <c r="N30" s="166">
        <v>5704.6295470000005</v>
      </c>
      <c r="O30" s="166">
        <v>16842.439999999999</v>
      </c>
    </row>
    <row r="31" spans="1:15" ht="11.1" customHeight="1">
      <c r="A31" s="629"/>
      <c r="B31" s="157">
        <v>2017</v>
      </c>
      <c r="C31" s="158">
        <f t="shared" si="0"/>
        <v>234949.48742200001</v>
      </c>
      <c r="D31" s="166">
        <v>27103.393596999998</v>
      </c>
      <c r="E31" s="159">
        <v>0</v>
      </c>
      <c r="F31" s="165">
        <v>24859.02</v>
      </c>
      <c r="G31" s="165">
        <v>32481.697499999998</v>
      </c>
      <c r="H31" s="165">
        <v>5044.04</v>
      </c>
      <c r="I31" s="165">
        <v>9170.2380720000001</v>
      </c>
      <c r="J31" s="165">
        <v>33385.590100000001</v>
      </c>
      <c r="K31" s="165">
        <v>17461.531999999999</v>
      </c>
      <c r="L31" s="165">
        <v>1277.951153</v>
      </c>
      <c r="M31" s="159">
        <v>16584.281999999999</v>
      </c>
      <c r="N31" s="165">
        <v>19656.273000000001</v>
      </c>
      <c r="O31" s="165">
        <v>47925.47</v>
      </c>
    </row>
    <row r="32" spans="1:15" ht="11.1" customHeight="1">
      <c r="A32" s="629"/>
      <c r="B32" s="157">
        <v>2018</v>
      </c>
      <c r="C32" s="158">
        <f t="shared" si="0"/>
        <v>196711.22853700002</v>
      </c>
      <c r="D32" s="166">
        <v>0</v>
      </c>
      <c r="E32" s="159">
        <v>0</v>
      </c>
      <c r="F32" s="159">
        <v>30582.49</v>
      </c>
      <c r="G32" s="159">
        <v>24722.997719999999</v>
      </c>
      <c r="H32" s="159">
        <v>30169.5105</v>
      </c>
      <c r="I32" s="159">
        <v>0</v>
      </c>
      <c r="J32" s="159">
        <v>32617.5</v>
      </c>
      <c r="K32" s="165">
        <v>30360.610317000002</v>
      </c>
      <c r="L32" s="165">
        <v>5614.4</v>
      </c>
      <c r="M32" s="159">
        <v>41531.129999999997</v>
      </c>
      <c r="N32" s="165">
        <v>751.822</v>
      </c>
      <c r="O32" s="165">
        <v>360.76800000000003</v>
      </c>
    </row>
    <row r="33" spans="1:16" ht="11.1" customHeight="1">
      <c r="A33" s="629"/>
      <c r="B33" s="157">
        <v>2019</v>
      </c>
      <c r="C33" s="158">
        <f t="shared" si="0"/>
        <v>264289.34397600003</v>
      </c>
      <c r="D33" s="166">
        <v>6802.6040000000003</v>
      </c>
      <c r="E33" s="166">
        <v>45682.03</v>
      </c>
      <c r="F33" s="159">
        <v>22209.3</v>
      </c>
      <c r="G33" s="159">
        <v>34192.199000000001</v>
      </c>
      <c r="H33" s="159">
        <v>18678.310541999999</v>
      </c>
      <c r="I33" s="166">
        <v>30938.184000000001</v>
      </c>
      <c r="J33" s="159">
        <v>17.609934000000003</v>
      </c>
      <c r="K33" s="165">
        <v>991.69</v>
      </c>
      <c r="L33" s="165">
        <v>21736.754000000001</v>
      </c>
      <c r="M33" s="159">
        <v>2526.1025</v>
      </c>
      <c r="N33" s="165">
        <v>33298.32</v>
      </c>
      <c r="O33" s="165">
        <v>47216.24</v>
      </c>
    </row>
    <row r="34" spans="1:16" ht="11.1" customHeight="1">
      <c r="A34" s="630"/>
      <c r="B34" s="160">
        <v>2020</v>
      </c>
      <c r="C34" s="161">
        <f t="shared" si="0"/>
        <v>74292.555250000005</v>
      </c>
      <c r="D34" s="167">
        <v>22481.86</v>
      </c>
      <c r="E34" s="273">
        <v>3253.92</v>
      </c>
      <c r="F34" s="159">
        <v>31845.703000000001</v>
      </c>
      <c r="G34" s="159">
        <v>16711.072250000001</v>
      </c>
      <c r="H34" s="159"/>
      <c r="I34" s="166"/>
      <c r="J34" s="159"/>
      <c r="K34" s="168"/>
      <c r="L34" s="168"/>
      <c r="M34" s="162"/>
      <c r="N34" s="168"/>
      <c r="O34" s="168"/>
    </row>
    <row r="35" spans="1:16" ht="11.1" customHeight="1">
      <c r="A35" s="628" t="s">
        <v>217</v>
      </c>
      <c r="B35" s="154">
        <v>2015</v>
      </c>
      <c r="C35" s="155">
        <f t="shared" si="0"/>
        <v>84397.346839000005</v>
      </c>
      <c r="D35" s="156">
        <v>22481.86</v>
      </c>
      <c r="E35" s="163">
        <v>3253.92</v>
      </c>
      <c r="F35" s="163">
        <v>31845.703000000001</v>
      </c>
      <c r="G35" s="163">
        <v>2861.23</v>
      </c>
      <c r="H35" s="163">
        <v>2043.9108389999999</v>
      </c>
      <c r="I35" s="163">
        <v>4422.7110000000002</v>
      </c>
      <c r="J35" s="163">
        <v>5405.674</v>
      </c>
      <c r="K35" s="163">
        <v>1238.798</v>
      </c>
      <c r="L35" s="163">
        <v>2983.5219999999999</v>
      </c>
      <c r="M35" s="163">
        <v>285.96600000000001</v>
      </c>
      <c r="N35" s="163">
        <v>6115.2169999999996</v>
      </c>
      <c r="O35" s="163">
        <v>1458.835</v>
      </c>
    </row>
    <row r="36" spans="1:16" ht="11.1" customHeight="1">
      <c r="A36" s="629"/>
      <c r="B36" s="157">
        <v>2016</v>
      </c>
      <c r="C36" s="158">
        <f t="shared" si="0"/>
        <v>95568.221130999998</v>
      </c>
      <c r="D36" s="166">
        <v>22481.86</v>
      </c>
      <c r="E36" s="166">
        <v>3253.92</v>
      </c>
      <c r="F36" s="166">
        <v>31845.703000000001</v>
      </c>
      <c r="G36" s="166">
        <v>2493.7912149999997</v>
      </c>
      <c r="H36" s="166">
        <v>4638.0102200000001</v>
      </c>
      <c r="I36" s="166">
        <v>3075.792696</v>
      </c>
      <c r="J36" s="166">
        <v>3352.5920000000001</v>
      </c>
      <c r="K36" s="166">
        <v>3939.47</v>
      </c>
      <c r="L36" s="166">
        <v>4877.5349999999999</v>
      </c>
      <c r="M36" s="166">
        <v>3037.5549999999998</v>
      </c>
      <c r="N36" s="166">
        <v>5296.8850000000002</v>
      </c>
      <c r="O36" s="166">
        <v>7275.107</v>
      </c>
    </row>
    <row r="37" spans="1:16" ht="11.1" customHeight="1">
      <c r="A37" s="629"/>
      <c r="B37" s="157">
        <v>2017</v>
      </c>
      <c r="C37" s="158">
        <f t="shared" si="0"/>
        <v>61918.627500000002</v>
      </c>
      <c r="D37" s="166">
        <v>3422.1419999999998</v>
      </c>
      <c r="E37" s="159">
        <v>6795.7744000000002</v>
      </c>
      <c r="F37" s="159">
        <v>3080.4140000000002</v>
      </c>
      <c r="G37" s="159">
        <v>2500.424</v>
      </c>
      <c r="H37" s="159">
        <v>7451.3005999999996</v>
      </c>
      <c r="I37" s="159">
        <v>7432.3410000000003</v>
      </c>
      <c r="J37" s="159">
        <v>3360.232</v>
      </c>
      <c r="K37" s="165">
        <v>2574.0300000000002</v>
      </c>
      <c r="L37" s="165">
        <v>4411.6409999999996</v>
      </c>
      <c r="M37" s="165">
        <v>5909.2179999999998</v>
      </c>
      <c r="N37" s="165">
        <v>6867.36</v>
      </c>
      <c r="O37" s="165">
        <v>8113.7505000000001</v>
      </c>
    </row>
    <row r="38" spans="1:16" ht="11.1" customHeight="1">
      <c r="A38" s="629"/>
      <c r="B38" s="157">
        <v>2018</v>
      </c>
      <c r="C38" s="158">
        <f t="shared" si="0"/>
        <v>69462.129000000001</v>
      </c>
      <c r="D38" s="166">
        <v>8610.8310000000001</v>
      </c>
      <c r="E38" s="159">
        <v>1911.155</v>
      </c>
      <c r="F38" s="159">
        <v>5830.9170000000004</v>
      </c>
      <c r="G38" s="159">
        <v>4438.3149999999996</v>
      </c>
      <c r="H38" s="159">
        <v>5381.1859999999997</v>
      </c>
      <c r="I38" s="159">
        <v>11333.824000000001</v>
      </c>
      <c r="J38" s="159">
        <v>4407.3140000000003</v>
      </c>
      <c r="K38" s="165">
        <v>5727.6440000000002</v>
      </c>
      <c r="L38" s="165">
        <v>5612.0119999999997</v>
      </c>
      <c r="M38" s="165">
        <v>7205.098</v>
      </c>
      <c r="N38" s="165">
        <v>5393.3519999999999</v>
      </c>
      <c r="O38" s="165">
        <v>3610.4810000000007</v>
      </c>
    </row>
    <row r="39" spans="1:16" ht="11.1" customHeight="1">
      <c r="A39" s="629"/>
      <c r="B39" s="157">
        <v>2019</v>
      </c>
      <c r="C39" s="158">
        <f t="shared" si="0"/>
        <v>76163.323650000006</v>
      </c>
      <c r="D39" s="166">
        <v>6146.09</v>
      </c>
      <c r="E39" s="159">
        <v>4917.3090000000002</v>
      </c>
      <c r="F39" s="159">
        <v>4880.7809999999999</v>
      </c>
      <c r="G39" s="159">
        <v>6920.1850000000004</v>
      </c>
      <c r="H39" s="159">
        <v>9713.3004999999994</v>
      </c>
      <c r="I39" s="159">
        <v>4984.0159999999996</v>
      </c>
      <c r="J39" s="159">
        <v>5511.2579999999998</v>
      </c>
      <c r="K39" s="165">
        <v>5195.9399999999996</v>
      </c>
      <c r="L39" s="165">
        <v>6444.4402499999997</v>
      </c>
      <c r="M39" s="165">
        <v>4559.0094000000008</v>
      </c>
      <c r="N39" s="165">
        <v>6493.9944999999998</v>
      </c>
      <c r="O39" s="165">
        <v>10397</v>
      </c>
    </row>
    <row r="40" spans="1:16" ht="11.1" customHeight="1">
      <c r="A40" s="630"/>
      <c r="B40" s="160">
        <v>2020</v>
      </c>
      <c r="C40" s="161">
        <f t="shared" si="0"/>
        <v>19573.727780000005</v>
      </c>
      <c r="D40" s="167">
        <v>7792.8270000000002</v>
      </c>
      <c r="E40" s="273">
        <v>6485.18</v>
      </c>
      <c r="F40" s="159">
        <v>3020.67</v>
      </c>
      <c r="G40" s="159">
        <v>2275.0507800000005</v>
      </c>
      <c r="H40" s="159"/>
      <c r="I40" s="159"/>
      <c r="J40" s="159"/>
      <c r="K40" s="165"/>
      <c r="L40" s="165"/>
      <c r="M40" s="165"/>
      <c r="N40" s="165"/>
      <c r="O40" s="165"/>
    </row>
    <row r="41" spans="1:16" ht="11.1" customHeight="1">
      <c r="A41" s="628" t="s">
        <v>106</v>
      </c>
      <c r="B41" s="154">
        <v>2015</v>
      </c>
      <c r="C41" s="155">
        <f t="shared" si="0"/>
        <v>2171.0039999999999</v>
      </c>
      <c r="D41" s="156">
        <v>0</v>
      </c>
      <c r="E41" s="163">
        <v>407.005</v>
      </c>
      <c r="F41" s="163">
        <v>121.51</v>
      </c>
      <c r="G41" s="163">
        <v>236.79</v>
      </c>
      <c r="H41" s="163">
        <v>419.66300000000001</v>
      </c>
      <c r="I41" s="163">
        <v>4.0640000000000001</v>
      </c>
      <c r="J41" s="163">
        <v>547.11199999999997</v>
      </c>
      <c r="K41" s="163">
        <v>270</v>
      </c>
      <c r="L41" s="163">
        <v>0</v>
      </c>
      <c r="M41" s="163">
        <v>164.86</v>
      </c>
      <c r="N41" s="163">
        <v>0</v>
      </c>
      <c r="O41" s="163">
        <v>0</v>
      </c>
    </row>
    <row r="42" spans="1:16" ht="11.1" customHeight="1">
      <c r="A42" s="629"/>
      <c r="B42" s="157">
        <v>2016</v>
      </c>
      <c r="C42" s="158">
        <f t="shared" si="0"/>
        <v>3781.4263329999994</v>
      </c>
      <c r="D42" s="166">
        <v>215.60499999999999</v>
      </c>
      <c r="E42" s="159">
        <v>0</v>
      </c>
      <c r="F42" s="159">
        <v>24.869365000000002</v>
      </c>
      <c r="G42" s="159">
        <v>109.4</v>
      </c>
      <c r="H42" s="159">
        <v>807.84500000000003</v>
      </c>
      <c r="I42" s="159">
        <v>715.2</v>
      </c>
      <c r="J42" s="159">
        <v>544.66999999999996</v>
      </c>
      <c r="K42" s="159">
        <v>0</v>
      </c>
      <c r="L42" s="159">
        <v>486.30500000000001</v>
      </c>
      <c r="M42" s="159">
        <v>752.35</v>
      </c>
      <c r="N42" s="159">
        <v>125.181968</v>
      </c>
      <c r="O42" s="159">
        <v>0</v>
      </c>
    </row>
    <row r="43" spans="1:16" ht="11.1" customHeight="1">
      <c r="A43" s="629"/>
      <c r="B43" s="157">
        <v>2017</v>
      </c>
      <c r="C43" s="158">
        <f t="shared" si="0"/>
        <v>1358.513052</v>
      </c>
      <c r="D43" s="166">
        <v>168</v>
      </c>
      <c r="E43" s="159">
        <v>0</v>
      </c>
      <c r="F43" s="159">
        <v>173.01599999999999</v>
      </c>
      <c r="G43" s="159">
        <v>314.65705200000002</v>
      </c>
      <c r="H43" s="159">
        <v>0</v>
      </c>
      <c r="I43" s="159">
        <v>360</v>
      </c>
      <c r="J43" s="159">
        <v>149.63</v>
      </c>
      <c r="K43" s="159">
        <v>0</v>
      </c>
      <c r="L43" s="159">
        <v>168</v>
      </c>
      <c r="M43" s="165">
        <v>25.21</v>
      </c>
      <c r="N43" s="159">
        <v>0</v>
      </c>
      <c r="O43" s="159">
        <v>0</v>
      </c>
    </row>
    <row r="44" spans="1:16" ht="11.1" customHeight="1">
      <c r="A44" s="629"/>
      <c r="B44" s="157">
        <v>2018</v>
      </c>
      <c r="C44" s="158">
        <f t="shared" si="0"/>
        <v>797.96500000000003</v>
      </c>
      <c r="D44" s="166">
        <v>191.76499999999999</v>
      </c>
      <c r="E44" s="159">
        <v>0</v>
      </c>
      <c r="F44" s="159">
        <v>0</v>
      </c>
      <c r="G44" s="159">
        <v>0</v>
      </c>
      <c r="H44" s="159">
        <v>0</v>
      </c>
      <c r="I44" s="166">
        <v>199</v>
      </c>
      <c r="J44" s="159">
        <v>0</v>
      </c>
      <c r="K44" s="165">
        <v>164.58</v>
      </c>
      <c r="L44" s="159">
        <v>0</v>
      </c>
      <c r="M44" s="166">
        <v>0</v>
      </c>
      <c r="N44" s="165">
        <v>1.01</v>
      </c>
      <c r="O44" s="159">
        <v>241.61</v>
      </c>
    </row>
    <row r="45" spans="1:16" ht="11.1" customHeight="1">
      <c r="A45" s="629"/>
      <c r="B45" s="157">
        <v>2019</v>
      </c>
      <c r="C45" s="158">
        <f t="shared" si="0"/>
        <v>421.68778000000003</v>
      </c>
      <c r="D45" s="166">
        <v>149.52000000000001</v>
      </c>
      <c r="E45" s="159">
        <v>24</v>
      </c>
      <c r="F45" s="159">
        <v>0</v>
      </c>
      <c r="G45" s="159">
        <v>0</v>
      </c>
      <c r="H45" s="159">
        <v>0</v>
      </c>
      <c r="I45" s="159">
        <v>0</v>
      </c>
      <c r="J45" s="159">
        <v>3.3317800000000002</v>
      </c>
      <c r="K45" s="159">
        <v>0</v>
      </c>
      <c r="L45" s="159">
        <v>0</v>
      </c>
      <c r="M45" s="166">
        <v>148.80000000000001</v>
      </c>
      <c r="N45" s="159">
        <v>48.036000000000001</v>
      </c>
      <c r="O45" s="159">
        <v>48</v>
      </c>
    </row>
    <row r="46" spans="1:16" ht="11.1" customHeight="1">
      <c r="A46" s="630"/>
      <c r="B46" s="160">
        <v>2020</v>
      </c>
      <c r="C46" s="161">
        <f t="shared" si="0"/>
        <v>199.41</v>
      </c>
      <c r="D46" s="162">
        <v>0</v>
      </c>
      <c r="E46" s="162">
        <v>0</v>
      </c>
      <c r="F46" s="162">
        <v>0</v>
      </c>
      <c r="G46" s="162">
        <v>199.41</v>
      </c>
      <c r="H46" s="162"/>
      <c r="I46" s="162"/>
      <c r="J46" s="162"/>
      <c r="K46" s="162"/>
      <c r="L46" s="162"/>
      <c r="M46" s="167"/>
      <c r="N46" s="162"/>
      <c r="O46" s="162"/>
    </row>
    <row r="47" spans="1:16" ht="11.1" customHeight="1">
      <c r="A47" s="629" t="s">
        <v>232</v>
      </c>
      <c r="B47" s="157">
        <v>2015</v>
      </c>
      <c r="C47" s="158">
        <f t="shared" si="0"/>
        <v>18825.493999999999</v>
      </c>
      <c r="D47" s="166">
        <v>13.92</v>
      </c>
      <c r="E47" s="159">
        <v>0</v>
      </c>
      <c r="F47" s="159">
        <v>0</v>
      </c>
      <c r="G47" s="159">
        <v>0</v>
      </c>
      <c r="H47" s="159">
        <v>0</v>
      </c>
      <c r="I47" s="159">
        <v>0</v>
      </c>
      <c r="J47" s="159">
        <v>0</v>
      </c>
      <c r="K47" s="159">
        <v>4526.22</v>
      </c>
      <c r="L47" s="159">
        <v>0</v>
      </c>
      <c r="M47" s="159">
        <v>0</v>
      </c>
      <c r="N47" s="159">
        <v>0</v>
      </c>
      <c r="O47" s="159">
        <v>14285.353999999999</v>
      </c>
    </row>
    <row r="48" spans="1:16" ht="11.1" customHeight="1">
      <c r="A48" s="629"/>
      <c r="B48" s="157">
        <v>2016</v>
      </c>
      <c r="C48" s="158">
        <f t="shared" si="0"/>
        <v>16262.252</v>
      </c>
      <c r="D48" s="159">
        <v>0</v>
      </c>
      <c r="E48" s="159">
        <v>55.44</v>
      </c>
      <c r="F48" s="159">
        <v>55.48</v>
      </c>
      <c r="G48" s="159">
        <v>0</v>
      </c>
      <c r="H48" s="159">
        <v>3478.96</v>
      </c>
      <c r="I48" s="159">
        <v>94.182000000000002</v>
      </c>
      <c r="J48" s="159">
        <v>247.06</v>
      </c>
      <c r="K48" s="159">
        <v>165.36</v>
      </c>
      <c r="L48" s="159">
        <v>6042.68</v>
      </c>
      <c r="M48" s="159">
        <v>5955.8</v>
      </c>
      <c r="N48" s="159">
        <v>167.29</v>
      </c>
      <c r="O48" s="159">
        <v>0</v>
      </c>
      <c r="P48" s="315"/>
    </row>
    <row r="49" spans="1:16" ht="11.1" customHeight="1">
      <c r="A49" s="629"/>
      <c r="B49" s="157">
        <v>2017</v>
      </c>
      <c r="C49" s="158">
        <f t="shared" si="0"/>
        <v>44029.460000000006</v>
      </c>
      <c r="D49" s="166">
        <v>7308.82</v>
      </c>
      <c r="E49" s="159">
        <v>0</v>
      </c>
      <c r="F49" s="159">
        <v>2589.94</v>
      </c>
      <c r="G49" s="159">
        <v>0</v>
      </c>
      <c r="H49" s="159">
        <v>0</v>
      </c>
      <c r="I49" s="159">
        <v>108</v>
      </c>
      <c r="J49" s="159">
        <v>0</v>
      </c>
      <c r="K49" s="159">
        <v>0</v>
      </c>
      <c r="L49" s="159">
        <v>6581.43</v>
      </c>
      <c r="M49" s="159">
        <v>14515.23</v>
      </c>
      <c r="N49" s="159">
        <v>12926.04</v>
      </c>
      <c r="O49" s="159">
        <v>0</v>
      </c>
      <c r="P49" s="315"/>
    </row>
    <row r="50" spans="1:16" ht="11.1" customHeight="1">
      <c r="A50" s="629"/>
      <c r="B50" s="157">
        <v>2018</v>
      </c>
      <c r="C50" s="169">
        <v>0</v>
      </c>
      <c r="D50" s="159">
        <v>0</v>
      </c>
      <c r="E50" s="159">
        <v>0</v>
      </c>
      <c r="F50" s="159">
        <v>0</v>
      </c>
      <c r="G50" s="159">
        <v>0</v>
      </c>
      <c r="H50" s="159">
        <v>0</v>
      </c>
      <c r="I50" s="159">
        <v>0</v>
      </c>
      <c r="J50" s="159">
        <v>0</v>
      </c>
      <c r="K50" s="159">
        <v>0</v>
      </c>
      <c r="L50" s="159">
        <v>0</v>
      </c>
      <c r="M50" s="159">
        <v>0</v>
      </c>
      <c r="N50" s="159">
        <v>0</v>
      </c>
      <c r="O50" s="159">
        <v>0</v>
      </c>
      <c r="P50" s="315"/>
    </row>
    <row r="51" spans="1:16" ht="11.1" customHeight="1">
      <c r="A51" s="629"/>
      <c r="B51" s="157">
        <v>2019</v>
      </c>
      <c r="C51" s="158">
        <f t="shared" ref="C51:C58" si="6">SUM(D51:O51)</f>
        <v>15304.64</v>
      </c>
      <c r="D51" s="159">
        <v>0</v>
      </c>
      <c r="E51" s="159">
        <v>0</v>
      </c>
      <c r="F51" s="159">
        <v>0</v>
      </c>
      <c r="G51" s="159">
        <v>0</v>
      </c>
      <c r="H51" s="159">
        <v>14812.05</v>
      </c>
      <c r="I51" s="159">
        <v>492.59</v>
      </c>
      <c r="J51" s="159">
        <v>0</v>
      </c>
      <c r="K51" s="159">
        <v>0</v>
      </c>
      <c r="L51" s="159">
        <v>0</v>
      </c>
      <c r="M51" s="159">
        <v>0</v>
      </c>
      <c r="N51" s="159">
        <v>0</v>
      </c>
      <c r="O51" s="159">
        <v>0</v>
      </c>
    </row>
    <row r="52" spans="1:16" ht="11.1" customHeight="1">
      <c r="A52" s="630"/>
      <c r="B52" s="160">
        <v>2020</v>
      </c>
      <c r="C52" s="161">
        <f t="shared" si="6"/>
        <v>2380.0500000000002</v>
      </c>
      <c r="D52" s="159">
        <v>0</v>
      </c>
      <c r="E52" s="274">
        <v>2380.0500000000002</v>
      </c>
      <c r="F52" s="159">
        <v>0</v>
      </c>
      <c r="G52" s="159">
        <v>0</v>
      </c>
      <c r="H52" s="159"/>
      <c r="I52" s="159"/>
      <c r="J52" s="159"/>
      <c r="K52" s="159"/>
      <c r="L52" s="159"/>
      <c r="M52" s="159"/>
      <c r="N52" s="159"/>
      <c r="O52" s="159"/>
    </row>
    <row r="53" spans="1:16" ht="11.1" customHeight="1">
      <c r="A53" s="628" t="s">
        <v>231</v>
      </c>
      <c r="B53" s="154">
        <v>2015</v>
      </c>
      <c r="C53" s="155">
        <f t="shared" si="6"/>
        <v>424308.89799999999</v>
      </c>
      <c r="D53" s="156">
        <v>20142.518</v>
      </c>
      <c r="E53" s="163">
        <v>34887.99</v>
      </c>
      <c r="F53" s="163">
        <v>63697.8</v>
      </c>
      <c r="G53" s="163">
        <v>32069.08</v>
      </c>
      <c r="H53" s="163">
        <v>24125.11</v>
      </c>
      <c r="I53" s="163">
        <v>45333.54</v>
      </c>
      <c r="J53" s="163">
        <v>40801.019999999997</v>
      </c>
      <c r="K53" s="163">
        <v>21792.156999999999</v>
      </c>
      <c r="L53" s="163">
        <v>20164.055</v>
      </c>
      <c r="M53" s="163">
        <v>68521.278000000006</v>
      </c>
      <c r="N53" s="163">
        <v>4362.91</v>
      </c>
      <c r="O53" s="163">
        <v>48411.44</v>
      </c>
    </row>
    <row r="54" spans="1:16" ht="11.1" customHeight="1">
      <c r="A54" s="629"/>
      <c r="B54" s="157">
        <v>2016</v>
      </c>
      <c r="C54" s="158">
        <f t="shared" si="6"/>
        <v>358054.134395</v>
      </c>
      <c r="D54" s="166">
        <v>29334.712</v>
      </c>
      <c r="E54" s="159">
        <v>48120.77</v>
      </c>
      <c r="F54" s="159">
        <v>10318.824000000001</v>
      </c>
      <c r="G54" s="159">
        <v>18763.096000000001</v>
      </c>
      <c r="H54" s="159">
        <v>12701.21</v>
      </c>
      <c r="I54" s="159">
        <v>5748.589782</v>
      </c>
      <c r="J54" s="159">
        <v>32731.17</v>
      </c>
      <c r="K54" s="159">
        <v>47096.51</v>
      </c>
      <c r="L54" s="159">
        <v>17188.25</v>
      </c>
      <c r="M54" s="159">
        <v>22901.482613</v>
      </c>
      <c r="N54" s="159">
        <v>55502.26</v>
      </c>
      <c r="O54" s="159">
        <v>57647.26</v>
      </c>
    </row>
    <row r="55" spans="1:16" ht="11.1" customHeight="1">
      <c r="A55" s="629"/>
      <c r="B55" s="157">
        <v>2017</v>
      </c>
      <c r="C55" s="158">
        <f t="shared" si="6"/>
        <v>413688.8000000001</v>
      </c>
      <c r="D55" s="166">
        <v>2863.82</v>
      </c>
      <c r="E55" s="159">
        <v>18136.439999999999</v>
      </c>
      <c r="F55" s="159">
        <v>32720.14</v>
      </c>
      <c r="G55" s="159">
        <v>58983.3</v>
      </c>
      <c r="H55" s="159">
        <v>54269.59</v>
      </c>
      <c r="I55" s="159">
        <v>57058.563999999998</v>
      </c>
      <c r="J55" s="159">
        <v>40290.89</v>
      </c>
      <c r="K55" s="159">
        <v>15893.65</v>
      </c>
      <c r="L55" s="159">
        <v>27926.710999999999</v>
      </c>
      <c r="M55" s="159">
        <v>5899.77</v>
      </c>
      <c r="N55" s="159">
        <v>36304.802000000003</v>
      </c>
      <c r="O55" s="159">
        <v>63341.123</v>
      </c>
    </row>
    <row r="56" spans="1:16" ht="11.1" customHeight="1">
      <c r="A56" s="629"/>
      <c r="B56" s="157">
        <v>2018</v>
      </c>
      <c r="C56" s="158">
        <f t="shared" si="6"/>
        <v>256900.544245</v>
      </c>
      <c r="D56" s="166">
        <v>19507.517</v>
      </c>
      <c r="E56" s="159">
        <v>14270.177</v>
      </c>
      <c r="F56" s="159">
        <v>36168.949999999997</v>
      </c>
      <c r="G56" s="159">
        <v>0</v>
      </c>
      <c r="H56" s="159">
        <v>18482.18</v>
      </c>
      <c r="I56" s="159">
        <v>14245.05</v>
      </c>
      <c r="J56" s="159">
        <v>12814.61</v>
      </c>
      <c r="K56" s="159">
        <v>30441.012920000001</v>
      </c>
      <c r="L56" s="159">
        <v>43806.485000000001</v>
      </c>
      <c r="M56" s="159">
        <v>42351.240325000006</v>
      </c>
      <c r="N56" s="159">
        <v>3522.7620000000002</v>
      </c>
      <c r="O56" s="159">
        <v>21290.560000000001</v>
      </c>
    </row>
    <row r="57" spans="1:16" ht="11.1" customHeight="1">
      <c r="A57" s="629"/>
      <c r="B57" s="157">
        <v>2019</v>
      </c>
      <c r="C57" s="158">
        <f t="shared" si="6"/>
        <v>399004.08721099998</v>
      </c>
      <c r="D57" s="166">
        <v>83.4</v>
      </c>
      <c r="E57" s="159">
        <v>64448.69</v>
      </c>
      <c r="F57" s="159">
        <v>22929.98</v>
      </c>
      <c r="G57" s="159">
        <v>57947.76</v>
      </c>
      <c r="H57" s="159">
        <v>76256.649999999994</v>
      </c>
      <c r="I57" s="159">
        <v>63.01</v>
      </c>
      <c r="J57" s="159">
        <v>31460.23</v>
      </c>
      <c r="K57" s="159">
        <v>20043.944664999999</v>
      </c>
      <c r="L57" s="159">
        <v>44880.097545999997</v>
      </c>
      <c r="M57" s="159">
        <v>10259.129999999999</v>
      </c>
      <c r="N57" s="159">
        <v>35640.904999999999</v>
      </c>
      <c r="O57" s="159">
        <v>34990.29</v>
      </c>
    </row>
    <row r="58" spans="1:16" ht="11.1" customHeight="1">
      <c r="A58" s="630"/>
      <c r="B58" s="160">
        <v>2020</v>
      </c>
      <c r="C58" s="161">
        <f t="shared" si="6"/>
        <v>100516.20199</v>
      </c>
      <c r="D58" s="167">
        <v>10205.469999999999</v>
      </c>
      <c r="E58" s="276">
        <v>40385.53499</v>
      </c>
      <c r="F58" s="162">
        <v>147.91799999999998</v>
      </c>
      <c r="G58" s="162">
        <v>49777.279000000002</v>
      </c>
      <c r="H58" s="162"/>
      <c r="I58" s="162"/>
      <c r="J58" s="162"/>
      <c r="K58" s="162"/>
      <c r="L58" s="162"/>
      <c r="M58" s="162"/>
      <c r="N58" s="162"/>
      <c r="O58" s="162"/>
    </row>
    <row r="59" spans="1:16" ht="11.1" customHeight="1">
      <c r="A59" s="82" t="s">
        <v>0</v>
      </c>
      <c r="B59" s="170"/>
      <c r="C59" s="171"/>
      <c r="D59" s="166"/>
      <c r="E59" s="172"/>
      <c r="F59" s="172"/>
      <c r="G59" s="173"/>
      <c r="H59" s="174"/>
      <c r="I59" s="174"/>
      <c r="J59" s="175"/>
      <c r="K59" s="176"/>
      <c r="L59" s="175"/>
      <c r="M59" s="174"/>
      <c r="N59" s="174"/>
      <c r="O59" s="174"/>
    </row>
    <row r="60" spans="1:16" ht="9" customHeight="1">
      <c r="A60" s="177" t="s">
        <v>105</v>
      </c>
      <c r="B60" s="170"/>
      <c r="C60" s="178"/>
      <c r="D60" s="166"/>
      <c r="E60" s="172"/>
      <c r="F60" s="172"/>
      <c r="G60" s="173"/>
      <c r="H60" s="174"/>
      <c r="I60" s="174"/>
      <c r="J60" s="175"/>
      <c r="K60" s="176"/>
      <c r="L60" s="175"/>
      <c r="M60" s="174"/>
      <c r="N60" s="174"/>
      <c r="O60" s="175"/>
    </row>
    <row r="61" spans="1:16" ht="9" customHeight="1">
      <c r="A61" s="179" t="s">
        <v>162</v>
      </c>
      <c r="B61" s="179"/>
      <c r="C61" s="179"/>
      <c r="D61" s="179"/>
      <c r="E61" s="179"/>
      <c r="F61" s="179"/>
      <c r="G61" s="179"/>
      <c r="H61" s="98"/>
      <c r="I61" s="98"/>
      <c r="J61" s="98"/>
      <c r="K61" s="98"/>
      <c r="L61" s="98"/>
      <c r="M61" s="98"/>
      <c r="N61" s="98"/>
      <c r="O61" s="98"/>
    </row>
  </sheetData>
  <mergeCells count="9">
    <mergeCell ref="A41:A46"/>
    <mergeCell ref="A47:A52"/>
    <mergeCell ref="A53:A58"/>
    <mergeCell ref="A5:A10"/>
    <mergeCell ref="A11:A16"/>
    <mergeCell ref="A17:A22"/>
    <mergeCell ref="A23:A28"/>
    <mergeCell ref="A29:A34"/>
    <mergeCell ref="A35:A40"/>
  </mergeCells>
  <phoneticPr fontId="19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28"/>
  <sheetViews>
    <sheetView showGridLines="0" zoomScale="120" zoomScaleNormal="120" workbookViewId="0">
      <selection activeCell="D1" sqref="D1"/>
    </sheetView>
  </sheetViews>
  <sheetFormatPr baseColWidth="10" defaultColWidth="10.85546875" defaultRowHeight="13.5"/>
  <cols>
    <col min="1" max="1" width="10.85546875" style="258"/>
    <col min="2" max="4" width="20.7109375" style="258" customWidth="1"/>
    <col min="5" max="16384" width="10.85546875" style="258"/>
  </cols>
  <sheetData>
    <row r="1" spans="1:5" ht="15.95" customHeight="1">
      <c r="A1" s="11" t="s">
        <v>548</v>
      </c>
      <c r="B1" s="11"/>
      <c r="C1" s="11"/>
      <c r="D1" s="433"/>
      <c r="E1" s="434"/>
    </row>
    <row r="2" spans="1:5" ht="12.95" customHeight="1">
      <c r="A2" s="687" t="s">
        <v>549</v>
      </c>
      <c r="B2" s="687"/>
      <c r="C2" s="687"/>
      <c r="D2" s="687"/>
    </row>
    <row r="3" spans="1:5" ht="3" customHeight="1">
      <c r="A3" s="213"/>
      <c r="B3" s="213"/>
      <c r="C3" s="213"/>
      <c r="D3" s="213"/>
    </row>
    <row r="4" spans="1:5" ht="23.1" customHeight="1">
      <c r="A4" s="16" t="s">
        <v>50</v>
      </c>
      <c r="B4" s="18" t="s">
        <v>129</v>
      </c>
      <c r="C4" s="18" t="s">
        <v>550</v>
      </c>
      <c r="D4" s="18" t="s">
        <v>128</v>
      </c>
    </row>
    <row r="5" spans="1:5" ht="3" customHeight="1"/>
    <row r="6" spans="1:5" ht="14.1" customHeight="1">
      <c r="A6" s="222" t="s">
        <v>417</v>
      </c>
      <c r="B6" s="484"/>
      <c r="C6" s="214"/>
      <c r="D6" s="484"/>
    </row>
    <row r="7" spans="1:5" ht="14.1" customHeight="1">
      <c r="A7" s="3" t="s">
        <v>57</v>
      </c>
      <c r="B7" s="215">
        <v>6090</v>
      </c>
      <c r="C7" s="415">
        <v>140</v>
      </c>
      <c r="D7" s="416">
        <f>+B7/C7</f>
        <v>43.5</v>
      </c>
    </row>
    <row r="8" spans="1:5" ht="14.1" customHeight="1">
      <c r="A8" s="3" t="s">
        <v>157</v>
      </c>
      <c r="B8" s="215">
        <v>40648</v>
      </c>
      <c r="C8" s="415">
        <v>25</v>
      </c>
      <c r="D8" s="416">
        <f>+B8/C8</f>
        <v>1625.92</v>
      </c>
    </row>
    <row r="9" spans="1:5" ht="14.1" customHeight="1">
      <c r="A9" s="3" t="s">
        <v>158</v>
      </c>
      <c r="B9" s="215">
        <v>2058</v>
      </c>
      <c r="C9" s="415">
        <v>60</v>
      </c>
      <c r="D9" s="416">
        <f>+B9/C9</f>
        <v>34.299999999999997</v>
      </c>
    </row>
    <row r="10" spans="1:5" ht="14.1" customHeight="1">
      <c r="A10" s="3" t="s">
        <v>418</v>
      </c>
      <c r="B10" s="215">
        <v>5875</v>
      </c>
      <c r="C10" s="415">
        <v>45</v>
      </c>
      <c r="D10" s="416">
        <f>+B10/C10</f>
        <v>130.55555555555554</v>
      </c>
    </row>
    <row r="11" spans="1:5" ht="14.1" customHeight="1">
      <c r="A11" s="3" t="s">
        <v>133</v>
      </c>
      <c r="B11" s="216">
        <v>48075</v>
      </c>
      <c r="C11" s="415">
        <v>75</v>
      </c>
      <c r="D11" s="416">
        <f>+B11/C11</f>
        <v>641</v>
      </c>
    </row>
    <row r="12" spans="1:5" ht="14.1" customHeight="1">
      <c r="A12" s="3" t="s">
        <v>134</v>
      </c>
      <c r="B12" s="215">
        <v>21820</v>
      </c>
      <c r="C12" s="415">
        <v>100</v>
      </c>
      <c r="D12" s="416">
        <f>+B12/C12</f>
        <v>218.2</v>
      </c>
    </row>
    <row r="13" spans="1:5" ht="14.1" customHeight="1">
      <c r="A13" s="3" t="s">
        <v>49</v>
      </c>
      <c r="B13" s="215">
        <v>22947</v>
      </c>
      <c r="C13" s="415">
        <v>120</v>
      </c>
      <c r="D13" s="416">
        <f>+B13/C13</f>
        <v>191.22499999999999</v>
      </c>
    </row>
    <row r="14" spans="1:5" ht="14.1" customHeight="1">
      <c r="A14" s="3" t="s">
        <v>93</v>
      </c>
      <c r="B14" s="215">
        <v>10765</v>
      </c>
      <c r="C14" s="415">
        <v>8</v>
      </c>
      <c r="D14" s="416">
        <f>+B14/C14</f>
        <v>1345.625</v>
      </c>
    </row>
    <row r="15" spans="1:5" ht="14.1" customHeight="1">
      <c r="A15" s="3" t="s">
        <v>111</v>
      </c>
      <c r="B15" s="77">
        <v>1737</v>
      </c>
      <c r="C15" s="415">
        <v>5</v>
      </c>
      <c r="D15" s="416">
        <f>+B15/C15</f>
        <v>347.4</v>
      </c>
    </row>
    <row r="16" spans="1:5" ht="5.0999999999999996" customHeight="1">
      <c r="A16" s="217"/>
      <c r="B16" s="218"/>
      <c r="C16" s="415"/>
      <c r="D16" s="416"/>
    </row>
    <row r="17" spans="1:6" ht="14.1" customHeight="1">
      <c r="A17" s="302" t="s">
        <v>419</v>
      </c>
      <c r="B17" s="215"/>
      <c r="C17" s="415"/>
      <c r="D17" s="416"/>
    </row>
    <row r="18" spans="1:6" ht="14.1" customHeight="1">
      <c r="A18" s="3" t="s">
        <v>172</v>
      </c>
      <c r="B18" s="215">
        <v>1867</v>
      </c>
      <c r="C18" s="415">
        <v>120</v>
      </c>
      <c r="D18" s="416">
        <f>+B18/C18</f>
        <v>15.558333333333334</v>
      </c>
    </row>
    <row r="19" spans="1:6" ht="14.1" customHeight="1">
      <c r="A19" s="3" t="s">
        <v>82</v>
      </c>
      <c r="B19" s="215">
        <v>422</v>
      </c>
      <c r="C19" s="415">
        <v>65</v>
      </c>
      <c r="D19" s="416">
        <f>+B19/C19</f>
        <v>6.4923076923076923</v>
      </c>
    </row>
    <row r="20" spans="1:6" ht="14.1" customHeight="1">
      <c r="A20" s="3" t="s">
        <v>123</v>
      </c>
      <c r="B20" s="218">
        <v>4347</v>
      </c>
      <c r="C20" s="415">
        <v>60</v>
      </c>
      <c r="D20" s="416">
        <f>+B20/C20</f>
        <v>72.45</v>
      </c>
    </row>
    <row r="21" spans="1:6" ht="14.1" customHeight="1">
      <c r="A21" s="3" t="s">
        <v>173</v>
      </c>
      <c r="B21" s="218">
        <v>1875</v>
      </c>
      <c r="C21" s="415">
        <v>80</v>
      </c>
      <c r="D21" s="416">
        <f>+B21/C21</f>
        <v>23.4375</v>
      </c>
    </row>
    <row r="22" spans="1:6" ht="5.0999999999999996" customHeight="1">
      <c r="A22" s="217"/>
      <c r="B22" s="218"/>
      <c r="C22" s="415"/>
      <c r="D22" s="416"/>
    </row>
    <row r="23" spans="1:6" ht="14.1" customHeight="1">
      <c r="A23" s="303" t="s">
        <v>420</v>
      </c>
      <c r="B23" s="77"/>
      <c r="C23" s="417"/>
      <c r="D23" s="418"/>
    </row>
    <row r="24" spans="1:6" ht="14.1" customHeight="1">
      <c r="A24" s="1" t="s">
        <v>334</v>
      </c>
      <c r="B24" s="77">
        <v>1925</v>
      </c>
      <c r="C24" s="417">
        <v>40</v>
      </c>
      <c r="D24" s="418">
        <f>+B24/C24</f>
        <v>48.125</v>
      </c>
    </row>
    <row r="25" spans="1:6" ht="14.1" customHeight="1">
      <c r="A25" s="1" t="s">
        <v>341</v>
      </c>
      <c r="B25" s="77">
        <v>9700</v>
      </c>
      <c r="C25" s="417">
        <v>160</v>
      </c>
      <c r="D25" s="418">
        <f>+B25/C25</f>
        <v>60.625</v>
      </c>
    </row>
    <row r="26" spans="1:6" ht="9.9499999999999993" customHeight="1">
      <c r="A26" s="429" t="s">
        <v>124</v>
      </c>
      <c r="B26" s="219"/>
      <c r="C26" s="220"/>
      <c r="D26" s="221"/>
    </row>
    <row r="27" spans="1:6" ht="9.9499999999999993" customHeight="1">
      <c r="A27" s="430" t="s">
        <v>454</v>
      </c>
      <c r="B27" s="12"/>
      <c r="C27" s="13"/>
      <c r="D27" s="11"/>
      <c r="E27" s="11"/>
      <c r="F27" s="11"/>
    </row>
    <row r="28" spans="1:6" ht="9.9499999999999993" customHeight="1">
      <c r="A28" s="430" t="s">
        <v>171</v>
      </c>
      <c r="B28" s="477"/>
      <c r="C28" s="477"/>
      <c r="D28" s="687"/>
      <c r="E28" s="687"/>
      <c r="F28" s="687"/>
    </row>
  </sheetData>
  <mergeCells count="2">
    <mergeCell ref="A2:D2"/>
    <mergeCell ref="D28:F28"/>
  </mergeCells>
  <phoneticPr fontId="19" type="noConversion"/>
  <printOptions horizontalCentered="1"/>
  <pageMargins left="0" right="0" top="0" bottom="0" header="0" footer="0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113"/>
  <sheetViews>
    <sheetView showGridLines="0" topLeftCell="A94" zoomScale="120" zoomScaleNormal="120" workbookViewId="0">
      <selection activeCell="A112" sqref="A112"/>
    </sheetView>
  </sheetViews>
  <sheetFormatPr baseColWidth="10" defaultRowHeight="12.75"/>
  <cols>
    <col min="1" max="1" width="20.7109375" customWidth="1"/>
  </cols>
  <sheetData>
    <row r="1" spans="1:6" ht="12" customHeight="1">
      <c r="A1" s="67" t="s">
        <v>551</v>
      </c>
      <c r="B1" s="7"/>
      <c r="C1" s="7"/>
      <c r="D1" s="7"/>
      <c r="E1" s="259"/>
      <c r="F1" s="260"/>
    </row>
    <row r="2" spans="1:6" ht="12" customHeight="1">
      <c r="A2" s="688" t="s">
        <v>552</v>
      </c>
      <c r="B2" s="688"/>
      <c r="C2" s="688"/>
      <c r="D2" s="688"/>
      <c r="E2" s="688"/>
      <c r="F2" s="688"/>
    </row>
    <row r="3" spans="1:6" ht="12" customHeight="1">
      <c r="A3" s="689"/>
      <c r="B3" s="689"/>
      <c r="C3" s="689"/>
      <c r="D3" s="689"/>
      <c r="E3" s="689"/>
      <c r="F3" s="689"/>
    </row>
    <row r="4" spans="1:6" ht="24.95" customHeight="1">
      <c r="A4" s="478" t="s">
        <v>553</v>
      </c>
      <c r="B4" s="478" t="s">
        <v>58</v>
      </c>
      <c r="C4" s="478" t="s">
        <v>135</v>
      </c>
      <c r="D4" s="480" t="s">
        <v>122</v>
      </c>
      <c r="E4" s="612" t="s">
        <v>121</v>
      </c>
      <c r="F4" s="480" t="s">
        <v>384</v>
      </c>
    </row>
    <row r="5" spans="1:6" ht="12" customHeight="1">
      <c r="A5" s="419"/>
      <c r="B5" s="225" t="s">
        <v>346</v>
      </c>
      <c r="C5" s="225" t="s">
        <v>421</v>
      </c>
      <c r="D5" s="102" t="s">
        <v>136</v>
      </c>
      <c r="E5" s="223">
        <v>3700</v>
      </c>
      <c r="F5" s="224">
        <v>4</v>
      </c>
    </row>
    <row r="6" spans="1:6" ht="12" customHeight="1">
      <c r="A6" s="419"/>
      <c r="B6" s="225" t="s">
        <v>346</v>
      </c>
      <c r="C6" s="225" t="s">
        <v>4</v>
      </c>
      <c r="D6" s="102" t="s">
        <v>136</v>
      </c>
      <c r="E6" s="223">
        <v>800</v>
      </c>
      <c r="F6" s="224">
        <v>4</v>
      </c>
    </row>
    <row r="7" spans="1:6" ht="12" customHeight="1">
      <c r="A7" s="690" t="s">
        <v>21</v>
      </c>
      <c r="B7" s="225" t="s">
        <v>181</v>
      </c>
      <c r="C7" s="225" t="s">
        <v>76</v>
      </c>
      <c r="D7" s="102" t="s">
        <v>136</v>
      </c>
      <c r="E7" s="223">
        <v>100</v>
      </c>
      <c r="F7" s="224">
        <v>8</v>
      </c>
    </row>
    <row r="8" spans="1:6" ht="12" customHeight="1">
      <c r="A8" s="690"/>
      <c r="B8" s="225" t="s">
        <v>422</v>
      </c>
      <c r="C8" s="225" t="s">
        <v>215</v>
      </c>
      <c r="D8" s="102" t="s">
        <v>136</v>
      </c>
      <c r="E8" s="223">
        <v>195</v>
      </c>
      <c r="F8" s="224">
        <v>4</v>
      </c>
    </row>
    <row r="9" spans="1:6" ht="12" customHeight="1">
      <c r="A9" s="690"/>
      <c r="B9" s="225" t="s">
        <v>422</v>
      </c>
      <c r="C9" s="225" t="s">
        <v>423</v>
      </c>
      <c r="D9" s="102" t="s">
        <v>136</v>
      </c>
      <c r="E9" s="223">
        <v>25</v>
      </c>
      <c r="F9" s="224">
        <v>4</v>
      </c>
    </row>
    <row r="10" spans="1:6" ht="12" customHeight="1">
      <c r="A10" s="690"/>
      <c r="B10" s="225" t="s">
        <v>422</v>
      </c>
      <c r="C10" s="225" t="s">
        <v>424</v>
      </c>
      <c r="D10" s="102" t="s">
        <v>136</v>
      </c>
      <c r="E10" s="223">
        <v>859</v>
      </c>
      <c r="F10" s="224">
        <v>4</v>
      </c>
    </row>
    <row r="11" spans="1:6" ht="12" customHeight="1">
      <c r="A11" s="690"/>
      <c r="B11" s="225" t="s">
        <v>422</v>
      </c>
      <c r="C11" s="225" t="s">
        <v>425</v>
      </c>
      <c r="D11" s="102" t="s">
        <v>136</v>
      </c>
      <c r="E11" s="223">
        <v>540</v>
      </c>
      <c r="F11" s="224">
        <v>4</v>
      </c>
    </row>
    <row r="12" spans="1:6" ht="12" customHeight="1">
      <c r="A12" s="690"/>
      <c r="B12" s="225" t="s">
        <v>422</v>
      </c>
      <c r="C12" s="225" t="s">
        <v>426</v>
      </c>
      <c r="D12" s="102" t="s">
        <v>136</v>
      </c>
      <c r="E12" s="223">
        <v>104</v>
      </c>
      <c r="F12" s="224">
        <v>4</v>
      </c>
    </row>
    <row r="13" spans="1:6" ht="12" customHeight="1">
      <c r="A13" s="690"/>
      <c r="B13" s="225" t="s">
        <v>422</v>
      </c>
      <c r="C13" s="225" t="s">
        <v>427</v>
      </c>
      <c r="D13" s="102" t="s">
        <v>136</v>
      </c>
      <c r="E13" s="223">
        <v>255</v>
      </c>
      <c r="F13" s="224">
        <v>4</v>
      </c>
    </row>
    <row r="14" spans="1:6" ht="12" customHeight="1">
      <c r="A14" s="690"/>
      <c r="B14" s="225" t="s">
        <v>422</v>
      </c>
      <c r="C14" s="225" t="s">
        <v>428</v>
      </c>
      <c r="D14" s="102" t="s">
        <v>136</v>
      </c>
      <c r="E14" s="223">
        <v>140</v>
      </c>
      <c r="F14" s="224">
        <v>4</v>
      </c>
    </row>
    <row r="15" spans="1:6" ht="12" customHeight="1">
      <c r="A15" s="690"/>
      <c r="B15" s="225" t="s">
        <v>422</v>
      </c>
      <c r="C15" s="225" t="s">
        <v>429</v>
      </c>
      <c r="D15" s="102" t="s">
        <v>136</v>
      </c>
      <c r="E15" s="223">
        <v>10</v>
      </c>
      <c r="F15" s="224">
        <v>4</v>
      </c>
    </row>
    <row r="16" spans="1:6" ht="12" customHeight="1">
      <c r="A16" s="690"/>
      <c r="B16" s="225" t="s">
        <v>422</v>
      </c>
      <c r="C16" s="225" t="s">
        <v>430</v>
      </c>
      <c r="D16" s="102" t="s">
        <v>136</v>
      </c>
      <c r="E16" s="223">
        <v>30</v>
      </c>
      <c r="F16" s="224">
        <v>4</v>
      </c>
    </row>
    <row r="17" spans="1:6" ht="12" customHeight="1">
      <c r="A17" s="690"/>
      <c r="B17" s="225" t="s">
        <v>54</v>
      </c>
      <c r="C17" s="225" t="s">
        <v>174</v>
      </c>
      <c r="D17" s="102" t="s">
        <v>136</v>
      </c>
      <c r="E17" s="223">
        <v>50</v>
      </c>
      <c r="F17" s="224">
        <v>8</v>
      </c>
    </row>
    <row r="18" spans="1:6" ht="12" customHeight="1">
      <c r="A18" s="690"/>
      <c r="B18" s="225" t="s">
        <v>431</v>
      </c>
      <c r="C18" s="225" t="s">
        <v>94</v>
      </c>
      <c r="D18" s="102" t="s">
        <v>136</v>
      </c>
      <c r="E18" s="223">
        <v>1160</v>
      </c>
      <c r="F18" s="224">
        <v>4</v>
      </c>
    </row>
    <row r="19" spans="1:6" ht="12" customHeight="1">
      <c r="A19" s="691"/>
      <c r="B19" s="226" t="s">
        <v>88</v>
      </c>
      <c r="C19" s="226" t="s">
        <v>113</v>
      </c>
      <c r="D19" s="227" t="s">
        <v>136</v>
      </c>
      <c r="E19" s="206">
        <v>1515</v>
      </c>
      <c r="F19" s="207">
        <v>8</v>
      </c>
    </row>
    <row r="20" spans="1:6" ht="12" customHeight="1">
      <c r="A20" s="613" t="s">
        <v>554</v>
      </c>
      <c r="B20" s="225" t="s">
        <v>346</v>
      </c>
      <c r="C20" s="225" t="s">
        <v>432</v>
      </c>
      <c r="D20" s="102" t="s">
        <v>136</v>
      </c>
      <c r="E20" s="223">
        <v>2620</v>
      </c>
      <c r="F20" s="224">
        <v>2</v>
      </c>
    </row>
    <row r="21" spans="1:6" ht="12" customHeight="1">
      <c r="A21" s="695" t="s">
        <v>86</v>
      </c>
      <c r="B21" s="2" t="s">
        <v>168</v>
      </c>
      <c r="C21" s="2" t="s">
        <v>433</v>
      </c>
      <c r="D21" s="203" t="s">
        <v>136</v>
      </c>
      <c r="E21" s="204">
        <v>30</v>
      </c>
      <c r="F21" s="205">
        <v>10</v>
      </c>
    </row>
    <row r="22" spans="1:6" ht="12" customHeight="1">
      <c r="A22" s="696"/>
      <c r="B22" s="225" t="s">
        <v>168</v>
      </c>
      <c r="C22" s="225" t="s">
        <v>169</v>
      </c>
      <c r="D22" s="102" t="s">
        <v>136</v>
      </c>
      <c r="E22" s="223">
        <v>4000</v>
      </c>
      <c r="F22" s="224">
        <v>10</v>
      </c>
    </row>
    <row r="23" spans="1:6" ht="12" customHeight="1">
      <c r="A23" s="696"/>
      <c r="B23" s="225" t="s">
        <v>168</v>
      </c>
      <c r="C23" s="225" t="s">
        <v>170</v>
      </c>
      <c r="D23" s="102" t="s">
        <v>136</v>
      </c>
      <c r="E23" s="223">
        <v>1020</v>
      </c>
      <c r="F23" s="224">
        <v>10</v>
      </c>
    </row>
    <row r="24" spans="1:6" ht="12" customHeight="1">
      <c r="A24" s="697"/>
      <c r="B24" s="225" t="s">
        <v>168</v>
      </c>
      <c r="C24" s="225" t="s">
        <v>178</v>
      </c>
      <c r="D24" s="102" t="s">
        <v>136</v>
      </c>
      <c r="E24" s="223">
        <v>200</v>
      </c>
      <c r="F24" s="224">
        <v>10</v>
      </c>
    </row>
    <row r="25" spans="1:6" ht="12" customHeight="1">
      <c r="A25" s="692" t="s">
        <v>165</v>
      </c>
      <c r="B25" s="2" t="s">
        <v>1</v>
      </c>
      <c r="C25" s="2" t="s">
        <v>2</v>
      </c>
      <c r="D25" s="203" t="s">
        <v>186</v>
      </c>
      <c r="E25" s="204">
        <v>40</v>
      </c>
      <c r="F25" s="205">
        <v>1</v>
      </c>
    </row>
    <row r="26" spans="1:6" ht="12" customHeight="1">
      <c r="A26" s="693"/>
      <c r="B26" s="225" t="s">
        <v>347</v>
      </c>
      <c r="C26" s="225" t="s">
        <v>348</v>
      </c>
      <c r="D26" s="102" t="s">
        <v>186</v>
      </c>
      <c r="E26" s="223">
        <v>1000</v>
      </c>
      <c r="F26" s="224">
        <v>1</v>
      </c>
    </row>
    <row r="27" spans="1:6" ht="12" customHeight="1">
      <c r="A27" s="693"/>
      <c r="B27" s="225" t="s">
        <v>3</v>
      </c>
      <c r="C27" s="225" t="s">
        <v>4</v>
      </c>
      <c r="D27" s="102" t="s">
        <v>136</v>
      </c>
      <c r="E27" s="223">
        <v>1250</v>
      </c>
      <c r="F27" s="224">
        <v>2.5</v>
      </c>
    </row>
    <row r="28" spans="1:6" ht="14.1" customHeight="1">
      <c r="A28" s="693"/>
      <c r="B28" s="225" t="s">
        <v>3</v>
      </c>
      <c r="C28" s="225" t="s">
        <v>5</v>
      </c>
      <c r="D28" s="102" t="s">
        <v>136</v>
      </c>
      <c r="E28" s="223">
        <v>1450</v>
      </c>
      <c r="F28" s="224">
        <v>2.5</v>
      </c>
    </row>
    <row r="29" spans="1:6" ht="14.1" customHeight="1">
      <c r="A29" s="693"/>
      <c r="B29" s="225" t="s">
        <v>3</v>
      </c>
      <c r="C29" s="225" t="s">
        <v>6</v>
      </c>
      <c r="D29" s="102" t="s">
        <v>136</v>
      </c>
      <c r="E29" s="223">
        <v>1900</v>
      </c>
      <c r="F29" s="224">
        <v>2.5</v>
      </c>
    </row>
    <row r="30" spans="1:6">
      <c r="A30" s="693"/>
      <c r="B30" s="225" t="s">
        <v>3</v>
      </c>
      <c r="C30" s="225" t="s">
        <v>434</v>
      </c>
      <c r="D30" s="102" t="s">
        <v>136</v>
      </c>
      <c r="E30" s="223">
        <v>850</v>
      </c>
      <c r="F30" s="224">
        <v>2.5</v>
      </c>
    </row>
    <row r="31" spans="1:6">
      <c r="A31" s="693"/>
      <c r="B31" s="225" t="s">
        <v>7</v>
      </c>
      <c r="C31" s="225" t="s">
        <v>11</v>
      </c>
      <c r="D31" s="102" t="s">
        <v>186</v>
      </c>
      <c r="E31" s="223">
        <v>1000</v>
      </c>
      <c r="F31" s="224">
        <v>0.35</v>
      </c>
    </row>
    <row r="32" spans="1:6">
      <c r="A32" s="693"/>
      <c r="B32" s="225" t="s">
        <v>7</v>
      </c>
      <c r="C32" s="225" t="s">
        <v>8</v>
      </c>
      <c r="D32" s="102" t="s">
        <v>186</v>
      </c>
      <c r="E32" s="223">
        <v>1000</v>
      </c>
      <c r="F32" s="224">
        <v>0.35</v>
      </c>
    </row>
    <row r="33" spans="1:6" ht="12" customHeight="1">
      <c r="A33" s="693"/>
      <c r="B33" s="225" t="s">
        <v>7</v>
      </c>
      <c r="C33" s="225" t="s">
        <v>9</v>
      </c>
      <c r="D33" s="102" t="s">
        <v>186</v>
      </c>
      <c r="E33" s="223">
        <v>3900</v>
      </c>
      <c r="F33" s="224">
        <v>0.35</v>
      </c>
    </row>
    <row r="34" spans="1:6" ht="12" customHeight="1">
      <c r="A34" s="693"/>
      <c r="B34" s="225" t="s">
        <v>7</v>
      </c>
      <c r="C34" s="225" t="s">
        <v>10</v>
      </c>
      <c r="D34" s="102" t="s">
        <v>186</v>
      </c>
      <c r="E34" s="223">
        <v>8800</v>
      </c>
      <c r="F34" s="224">
        <v>0.35</v>
      </c>
    </row>
    <row r="35" spans="1:6" ht="12" customHeight="1">
      <c r="A35" s="693"/>
      <c r="B35" s="225" t="s">
        <v>435</v>
      </c>
      <c r="C35" s="225" t="s">
        <v>436</v>
      </c>
      <c r="D35" s="102" t="s">
        <v>186</v>
      </c>
      <c r="E35" s="223">
        <v>1000</v>
      </c>
      <c r="F35" s="224">
        <v>1</v>
      </c>
    </row>
    <row r="36" spans="1:6" ht="12" customHeight="1">
      <c r="A36" s="694"/>
      <c r="B36" s="226" t="s">
        <v>437</v>
      </c>
      <c r="C36" s="226" t="s">
        <v>438</v>
      </c>
      <c r="D36" s="227" t="s">
        <v>186</v>
      </c>
      <c r="E36" s="206">
        <v>67</v>
      </c>
      <c r="F36" s="207">
        <v>10</v>
      </c>
    </row>
    <row r="37" spans="1:6" ht="12" customHeight="1">
      <c r="A37" s="692" t="s">
        <v>349</v>
      </c>
      <c r="B37" s="225" t="s">
        <v>350</v>
      </c>
      <c r="C37" s="225" t="s">
        <v>351</v>
      </c>
      <c r="D37" s="102" t="s">
        <v>136</v>
      </c>
      <c r="E37" s="223">
        <v>1</v>
      </c>
      <c r="F37" s="224">
        <v>6</v>
      </c>
    </row>
    <row r="38" spans="1:6" ht="12" customHeight="1">
      <c r="A38" s="693"/>
      <c r="B38" s="225" t="s">
        <v>352</v>
      </c>
      <c r="C38" s="225" t="s">
        <v>353</v>
      </c>
      <c r="D38" s="102" t="s">
        <v>27</v>
      </c>
      <c r="E38" s="223">
        <v>603</v>
      </c>
      <c r="F38" s="224">
        <v>3</v>
      </c>
    </row>
    <row r="39" spans="1:6" ht="12" customHeight="1">
      <c r="A39" s="693"/>
      <c r="B39" s="225" t="s">
        <v>354</v>
      </c>
      <c r="C39" s="225" t="s">
        <v>355</v>
      </c>
      <c r="D39" s="102" t="s">
        <v>141</v>
      </c>
      <c r="E39" s="223">
        <v>1385</v>
      </c>
      <c r="F39" s="224">
        <v>3</v>
      </c>
    </row>
    <row r="40" spans="1:6" ht="12" customHeight="1">
      <c r="A40" s="693"/>
      <c r="B40" s="225" t="s">
        <v>356</v>
      </c>
      <c r="C40" s="225" t="s">
        <v>167</v>
      </c>
      <c r="D40" s="102" t="s">
        <v>136</v>
      </c>
      <c r="E40" s="223">
        <v>9</v>
      </c>
      <c r="F40" s="224">
        <v>8</v>
      </c>
    </row>
    <row r="41" spans="1:6" ht="12" customHeight="1">
      <c r="A41" s="693"/>
      <c r="B41" s="225" t="s">
        <v>357</v>
      </c>
      <c r="C41" s="225" t="s">
        <v>358</v>
      </c>
      <c r="D41" s="102" t="s">
        <v>136</v>
      </c>
      <c r="E41" s="223">
        <v>275</v>
      </c>
      <c r="F41" s="224">
        <v>6</v>
      </c>
    </row>
    <row r="42" spans="1:6" ht="12" customHeight="1">
      <c r="A42" s="693"/>
      <c r="B42" s="225" t="s">
        <v>357</v>
      </c>
      <c r="C42" s="225" t="s">
        <v>359</v>
      </c>
      <c r="D42" s="102" t="s">
        <v>136</v>
      </c>
      <c r="E42" s="223">
        <v>4</v>
      </c>
      <c r="F42" s="224">
        <v>6</v>
      </c>
    </row>
    <row r="43" spans="1:6" ht="12" customHeight="1">
      <c r="A43" s="693"/>
      <c r="B43" s="225" t="s">
        <v>88</v>
      </c>
      <c r="C43" s="225" t="s">
        <v>53</v>
      </c>
      <c r="D43" s="102" t="s">
        <v>136</v>
      </c>
      <c r="E43" s="223">
        <v>205</v>
      </c>
      <c r="F43" s="224">
        <v>12</v>
      </c>
    </row>
    <row r="44" spans="1:6" ht="12" customHeight="1">
      <c r="A44" s="693"/>
      <c r="B44" s="225" t="s">
        <v>88</v>
      </c>
      <c r="C44" s="225" t="s">
        <v>113</v>
      </c>
      <c r="D44" s="102" t="s">
        <v>136</v>
      </c>
      <c r="E44" s="223">
        <v>88</v>
      </c>
      <c r="F44" s="224">
        <v>8</v>
      </c>
    </row>
    <row r="45" spans="1:6" ht="12" customHeight="1">
      <c r="A45" s="693"/>
      <c r="B45" s="225" t="s">
        <v>360</v>
      </c>
      <c r="C45" s="225" t="s">
        <v>361</v>
      </c>
      <c r="D45" s="102" t="s">
        <v>136</v>
      </c>
      <c r="E45" s="223">
        <v>63</v>
      </c>
      <c r="F45" s="224">
        <v>6</v>
      </c>
    </row>
    <row r="46" spans="1:6" ht="12" customHeight="1">
      <c r="A46" s="693"/>
      <c r="B46" s="225" t="s">
        <v>360</v>
      </c>
      <c r="C46" s="225" t="s">
        <v>362</v>
      </c>
      <c r="D46" s="102" t="s">
        <v>136</v>
      </c>
      <c r="E46" s="223">
        <v>253</v>
      </c>
      <c r="F46" s="224">
        <v>6</v>
      </c>
    </row>
    <row r="47" spans="1:6" ht="12" customHeight="1">
      <c r="A47" s="693"/>
      <c r="B47" s="225" t="s">
        <v>360</v>
      </c>
      <c r="C47" s="225" t="s">
        <v>555</v>
      </c>
      <c r="D47" s="102" t="s">
        <v>136</v>
      </c>
      <c r="E47" s="223">
        <v>115</v>
      </c>
      <c r="F47" s="224">
        <v>6</v>
      </c>
    </row>
    <row r="48" spans="1:6" ht="12" customHeight="1">
      <c r="A48" s="694"/>
      <c r="B48" s="225" t="s">
        <v>360</v>
      </c>
      <c r="C48" s="225" t="s">
        <v>363</v>
      </c>
      <c r="D48" s="227" t="s">
        <v>136</v>
      </c>
      <c r="E48" s="206">
        <v>205</v>
      </c>
      <c r="F48" s="207">
        <v>6</v>
      </c>
    </row>
    <row r="49" spans="1:6" ht="12" customHeight="1">
      <c r="A49" s="698" t="s">
        <v>325</v>
      </c>
      <c r="B49" s="2" t="s">
        <v>439</v>
      </c>
      <c r="C49" s="2" t="s">
        <v>440</v>
      </c>
      <c r="D49" s="102" t="s">
        <v>366</v>
      </c>
      <c r="E49" s="223">
        <v>150</v>
      </c>
      <c r="F49" s="224">
        <v>1.5</v>
      </c>
    </row>
    <row r="50" spans="1:6" ht="12" customHeight="1">
      <c r="A50" s="691"/>
      <c r="B50" s="225" t="s">
        <v>364</v>
      </c>
      <c r="C50" s="225" t="s">
        <v>365</v>
      </c>
      <c r="D50" s="102" t="s">
        <v>366</v>
      </c>
      <c r="E50" s="223">
        <v>2500</v>
      </c>
      <c r="F50" s="224">
        <v>1.5</v>
      </c>
    </row>
    <row r="51" spans="1:6" ht="12" customHeight="1">
      <c r="A51" s="671" t="s">
        <v>556</v>
      </c>
      <c r="B51" s="2" t="s">
        <v>181</v>
      </c>
      <c r="C51" s="2" t="s">
        <v>367</v>
      </c>
      <c r="D51" s="203" t="s">
        <v>136</v>
      </c>
      <c r="E51" s="204">
        <v>40</v>
      </c>
      <c r="F51" s="205">
        <v>12</v>
      </c>
    </row>
    <row r="52" spans="1:6" ht="12" customHeight="1">
      <c r="A52" s="672"/>
      <c r="B52" s="225" t="s">
        <v>107</v>
      </c>
      <c r="C52" s="225" t="s">
        <v>127</v>
      </c>
      <c r="D52" s="222" t="s">
        <v>91</v>
      </c>
      <c r="E52" s="223">
        <v>90</v>
      </c>
      <c r="F52" s="224">
        <v>8</v>
      </c>
    </row>
    <row r="53" spans="1:6" ht="12" customHeight="1">
      <c r="A53" s="672"/>
      <c r="B53" s="225" t="s">
        <v>368</v>
      </c>
      <c r="C53" s="225" t="s">
        <v>127</v>
      </c>
      <c r="D53" s="222" t="s">
        <v>91</v>
      </c>
      <c r="E53" s="223">
        <v>10</v>
      </c>
      <c r="F53" s="224">
        <v>8</v>
      </c>
    </row>
    <row r="54" spans="1:6" ht="12" customHeight="1">
      <c r="A54" s="672"/>
      <c r="B54" s="225" t="s">
        <v>54</v>
      </c>
      <c r="C54" s="225" t="s">
        <v>167</v>
      </c>
      <c r="D54" s="102" t="s">
        <v>136</v>
      </c>
      <c r="E54" s="223">
        <v>100</v>
      </c>
      <c r="F54" s="224">
        <v>12</v>
      </c>
    </row>
    <row r="55" spans="1:6" ht="12" customHeight="1">
      <c r="A55" s="672"/>
      <c r="B55" s="225" t="s">
        <v>54</v>
      </c>
      <c r="C55" s="225" t="s">
        <v>166</v>
      </c>
      <c r="D55" s="222" t="s">
        <v>91</v>
      </c>
      <c r="E55" s="223">
        <v>300</v>
      </c>
      <c r="F55" s="224">
        <v>8</v>
      </c>
    </row>
    <row r="56" spans="1:6" ht="12" customHeight="1">
      <c r="A56" s="672"/>
      <c r="B56" s="225" t="s">
        <v>88</v>
      </c>
      <c r="C56" s="225" t="s">
        <v>94</v>
      </c>
      <c r="D56" s="102" t="s">
        <v>91</v>
      </c>
      <c r="E56" s="223">
        <v>900</v>
      </c>
      <c r="F56" s="224">
        <v>8</v>
      </c>
    </row>
    <row r="57" spans="1:6" ht="12" customHeight="1">
      <c r="A57" s="672"/>
      <c r="B57" s="225" t="s">
        <v>88</v>
      </c>
      <c r="C57" s="225" t="s">
        <v>113</v>
      </c>
      <c r="D57" s="222" t="s">
        <v>136</v>
      </c>
      <c r="E57" s="223">
        <v>100</v>
      </c>
      <c r="F57" s="224">
        <v>12</v>
      </c>
    </row>
    <row r="58" spans="1:6" ht="12" customHeight="1">
      <c r="A58" s="672"/>
      <c r="B58" s="225" t="s">
        <v>88</v>
      </c>
      <c r="C58" s="225" t="s">
        <v>53</v>
      </c>
      <c r="D58" s="222" t="s">
        <v>136</v>
      </c>
      <c r="E58" s="223">
        <v>100</v>
      </c>
      <c r="F58" s="224">
        <v>12</v>
      </c>
    </row>
    <row r="59" spans="1:6" ht="12" customHeight="1">
      <c r="A59" s="672"/>
      <c r="B59" s="225" t="s">
        <v>175</v>
      </c>
      <c r="C59" s="225" t="s">
        <v>13</v>
      </c>
      <c r="D59" s="102" t="s">
        <v>95</v>
      </c>
      <c r="E59" s="223">
        <v>20</v>
      </c>
      <c r="F59" s="224">
        <v>10</v>
      </c>
    </row>
    <row r="60" spans="1:6" ht="12" customHeight="1">
      <c r="A60" s="673"/>
      <c r="B60" s="226" t="s">
        <v>175</v>
      </c>
      <c r="C60" s="226" t="s">
        <v>176</v>
      </c>
      <c r="D60" s="227" t="s">
        <v>136</v>
      </c>
      <c r="E60" s="206">
        <v>400</v>
      </c>
      <c r="F60" s="207">
        <v>18</v>
      </c>
    </row>
    <row r="61" spans="1:6" ht="12" customHeight="1">
      <c r="A61" s="434"/>
      <c r="B61" s="225"/>
      <c r="C61" s="225"/>
      <c r="D61" s="102"/>
      <c r="E61" s="223"/>
      <c r="F61" s="614" t="s">
        <v>32</v>
      </c>
    </row>
    <row r="62" spans="1:6" ht="12" customHeight="1">
      <c r="A62" s="434"/>
      <c r="B62" s="225"/>
      <c r="C62" s="225"/>
      <c r="D62" s="102"/>
      <c r="E62" s="223"/>
      <c r="F62" s="224"/>
    </row>
    <row r="63" spans="1:6" ht="12" customHeight="1">
      <c r="A63" s="434"/>
      <c r="B63" s="225"/>
      <c r="C63" s="225"/>
      <c r="D63" s="102"/>
      <c r="E63" s="223"/>
      <c r="F63" s="224"/>
    </row>
    <row r="64" spans="1:6" ht="12" customHeight="1">
      <c r="A64" s="434"/>
      <c r="B64" s="225"/>
      <c r="C64" s="225"/>
      <c r="D64" s="102"/>
      <c r="E64" s="223"/>
      <c r="F64" s="224"/>
    </row>
    <row r="65" spans="1:6" ht="12" customHeight="1">
      <c r="A65" s="682" t="s">
        <v>558</v>
      </c>
      <c r="B65" s="682"/>
      <c r="C65" s="682"/>
      <c r="D65" s="682"/>
      <c r="E65" s="682"/>
      <c r="F65" s="682"/>
    </row>
    <row r="66" spans="1:6" ht="24.95" customHeight="1">
      <c r="A66" s="478" t="s">
        <v>553</v>
      </c>
      <c r="B66" s="479" t="s">
        <v>58</v>
      </c>
      <c r="C66" s="479" t="s">
        <v>135</v>
      </c>
      <c r="D66" s="481" t="s">
        <v>122</v>
      </c>
      <c r="E66" s="615" t="s">
        <v>121</v>
      </c>
      <c r="F66" s="481" t="s">
        <v>384</v>
      </c>
    </row>
    <row r="67" spans="1:6" ht="12" customHeight="1">
      <c r="A67" s="695" t="s">
        <v>22</v>
      </c>
      <c r="B67" s="225" t="s">
        <v>107</v>
      </c>
      <c r="C67" s="225" t="s">
        <v>177</v>
      </c>
      <c r="D67" s="102" t="s">
        <v>136</v>
      </c>
      <c r="E67" s="223">
        <v>10</v>
      </c>
      <c r="F67" s="224">
        <v>6</v>
      </c>
    </row>
    <row r="68" spans="1:6" ht="12" customHeight="1">
      <c r="A68" s="696"/>
      <c r="B68" s="225" t="s">
        <v>107</v>
      </c>
      <c r="C68" s="225" t="s">
        <v>127</v>
      </c>
      <c r="D68" s="102" t="s">
        <v>91</v>
      </c>
      <c r="E68" s="223">
        <v>20</v>
      </c>
      <c r="F68" s="224">
        <v>2</v>
      </c>
    </row>
    <row r="69" spans="1:6" ht="12" customHeight="1">
      <c r="A69" s="696"/>
      <c r="B69" s="225" t="s">
        <v>245</v>
      </c>
      <c r="C69" s="225" t="s">
        <v>127</v>
      </c>
      <c r="D69" s="102" t="s">
        <v>91</v>
      </c>
      <c r="E69" s="223">
        <v>20</v>
      </c>
      <c r="F69" s="224">
        <v>2</v>
      </c>
    </row>
    <row r="70" spans="1:6" ht="12" customHeight="1">
      <c r="A70" s="696"/>
      <c r="B70" s="225" t="s">
        <v>114</v>
      </c>
      <c r="C70" s="225" t="s">
        <v>161</v>
      </c>
      <c r="D70" s="102" t="s">
        <v>136</v>
      </c>
      <c r="E70" s="223">
        <v>250</v>
      </c>
      <c r="F70" s="224">
        <v>6</v>
      </c>
    </row>
    <row r="71" spans="1:6" ht="12" customHeight="1">
      <c r="A71" s="696"/>
      <c r="B71" s="225" t="s">
        <v>54</v>
      </c>
      <c r="C71" s="225" t="s">
        <v>166</v>
      </c>
      <c r="D71" s="102" t="s">
        <v>91</v>
      </c>
      <c r="E71" s="223">
        <v>50</v>
      </c>
      <c r="F71" s="224">
        <v>2</v>
      </c>
    </row>
    <row r="72" spans="1:6" ht="12" customHeight="1">
      <c r="A72" s="696"/>
      <c r="B72" s="225" t="s">
        <v>116</v>
      </c>
      <c r="C72" s="225" t="s">
        <v>92</v>
      </c>
      <c r="D72" s="102" t="s">
        <v>95</v>
      </c>
      <c r="E72" s="223">
        <v>300</v>
      </c>
      <c r="F72" s="224">
        <v>2</v>
      </c>
    </row>
    <row r="73" spans="1:6" ht="12" customHeight="1">
      <c r="A73" s="696"/>
      <c r="B73" s="225" t="s">
        <v>116</v>
      </c>
      <c r="C73" s="225" t="s">
        <v>12</v>
      </c>
      <c r="D73" s="102" t="s">
        <v>136</v>
      </c>
      <c r="E73" s="223">
        <v>300</v>
      </c>
      <c r="F73" s="224">
        <v>6</v>
      </c>
    </row>
    <row r="74" spans="1:6" ht="12" customHeight="1">
      <c r="A74" s="696"/>
      <c r="B74" s="225" t="s">
        <v>65</v>
      </c>
      <c r="C74" s="225" t="s">
        <v>66</v>
      </c>
      <c r="D74" s="102" t="s">
        <v>95</v>
      </c>
      <c r="E74" s="223">
        <v>100</v>
      </c>
      <c r="F74" s="224">
        <v>2</v>
      </c>
    </row>
    <row r="75" spans="1:6" ht="12" customHeight="1">
      <c r="A75" s="696"/>
      <c r="B75" s="225" t="s">
        <v>244</v>
      </c>
      <c r="C75" s="225" t="s">
        <v>127</v>
      </c>
      <c r="D75" s="102" t="s">
        <v>95</v>
      </c>
      <c r="E75" s="223">
        <v>20</v>
      </c>
      <c r="F75" s="224">
        <v>2</v>
      </c>
    </row>
    <row r="76" spans="1:6" ht="12" customHeight="1">
      <c r="A76" s="696"/>
      <c r="B76" s="225" t="s">
        <v>109</v>
      </c>
      <c r="C76" s="225" t="s">
        <v>41</v>
      </c>
      <c r="D76" s="102" t="s">
        <v>136</v>
      </c>
      <c r="E76" s="223">
        <v>250</v>
      </c>
      <c r="F76" s="224">
        <v>6</v>
      </c>
    </row>
    <row r="77" spans="1:6" ht="12" customHeight="1">
      <c r="A77" s="696"/>
      <c r="B77" s="225" t="s">
        <v>88</v>
      </c>
      <c r="C77" s="225" t="s">
        <v>441</v>
      </c>
      <c r="D77" s="102" t="s">
        <v>136</v>
      </c>
      <c r="E77" s="223">
        <v>100</v>
      </c>
      <c r="F77" s="224">
        <v>10</v>
      </c>
    </row>
    <row r="78" spans="1:6" ht="12" customHeight="1">
      <c r="A78" s="696"/>
      <c r="B78" s="225" t="s">
        <v>88</v>
      </c>
      <c r="C78" s="225" t="s">
        <v>94</v>
      </c>
      <c r="D78" s="102" t="s">
        <v>95</v>
      </c>
      <c r="E78" s="223">
        <v>8000</v>
      </c>
      <c r="F78" s="224">
        <v>4</v>
      </c>
    </row>
    <row r="79" spans="1:6" ht="12" customHeight="1">
      <c r="A79" s="696"/>
      <c r="B79" s="225" t="s">
        <v>88</v>
      </c>
      <c r="C79" s="225" t="s">
        <v>113</v>
      </c>
      <c r="D79" s="102" t="s">
        <v>136</v>
      </c>
      <c r="E79" s="223">
        <v>1000</v>
      </c>
      <c r="F79" s="224">
        <v>10</v>
      </c>
    </row>
    <row r="80" spans="1:6" ht="12" customHeight="1">
      <c r="A80" s="697"/>
      <c r="B80" s="226" t="s">
        <v>88</v>
      </c>
      <c r="C80" s="226" t="s">
        <v>53</v>
      </c>
      <c r="D80" s="227" t="s">
        <v>136</v>
      </c>
      <c r="E80" s="206">
        <v>2000</v>
      </c>
      <c r="F80" s="224">
        <v>10</v>
      </c>
    </row>
    <row r="81" spans="1:6" ht="12" customHeight="1">
      <c r="A81" s="698" t="s">
        <v>37</v>
      </c>
      <c r="B81" s="225" t="s">
        <v>114</v>
      </c>
      <c r="C81" s="225" t="s">
        <v>164</v>
      </c>
      <c r="D81" s="102" t="s">
        <v>136</v>
      </c>
      <c r="E81" s="223">
        <v>435</v>
      </c>
      <c r="F81" s="205">
        <v>4</v>
      </c>
    </row>
    <row r="82" spans="1:6" ht="12" customHeight="1">
      <c r="A82" s="690"/>
      <c r="B82" s="225" t="s">
        <v>116</v>
      </c>
      <c r="C82" s="225" t="s">
        <v>442</v>
      </c>
      <c r="D82" s="102" t="s">
        <v>136</v>
      </c>
      <c r="E82" s="223">
        <v>150</v>
      </c>
      <c r="F82" s="224">
        <v>4</v>
      </c>
    </row>
    <row r="83" spans="1:6" ht="12" customHeight="1">
      <c r="A83" s="690"/>
      <c r="B83" s="225" t="s">
        <v>116</v>
      </c>
      <c r="C83" s="225" t="s">
        <v>119</v>
      </c>
      <c r="D83" s="102" t="s">
        <v>141</v>
      </c>
      <c r="E83" s="223">
        <v>91</v>
      </c>
      <c r="F83" s="224">
        <v>4</v>
      </c>
    </row>
    <row r="84" spans="1:6" ht="12" customHeight="1">
      <c r="A84" s="690"/>
      <c r="B84" s="225" t="s">
        <v>443</v>
      </c>
      <c r="C84" s="225" t="s">
        <v>215</v>
      </c>
      <c r="D84" s="102" t="s">
        <v>136</v>
      </c>
      <c r="E84" s="223">
        <v>190</v>
      </c>
      <c r="F84" s="224">
        <v>4</v>
      </c>
    </row>
    <row r="85" spans="1:6" ht="12" customHeight="1">
      <c r="A85" s="691"/>
      <c r="B85" s="225" t="s">
        <v>109</v>
      </c>
      <c r="C85" s="225" t="s">
        <v>110</v>
      </c>
      <c r="D85" s="227" t="s">
        <v>141</v>
      </c>
      <c r="E85" s="206">
        <v>8</v>
      </c>
      <c r="F85" s="224">
        <v>4</v>
      </c>
    </row>
    <row r="86" spans="1:6" ht="12" customHeight="1">
      <c r="A86" s="692" t="s">
        <v>187</v>
      </c>
      <c r="B86" s="2" t="s">
        <v>45</v>
      </c>
      <c r="C86" s="2" t="s">
        <v>46</v>
      </c>
      <c r="D86" s="102" t="s">
        <v>27</v>
      </c>
      <c r="E86" s="223">
        <v>236</v>
      </c>
      <c r="F86" s="205">
        <v>4</v>
      </c>
    </row>
    <row r="87" spans="1:6" ht="12" customHeight="1">
      <c r="A87" s="693"/>
      <c r="B87" s="225" t="s">
        <v>444</v>
      </c>
      <c r="C87" s="225" t="s">
        <v>161</v>
      </c>
      <c r="D87" s="102" t="s">
        <v>136</v>
      </c>
      <c r="E87" s="223">
        <v>69</v>
      </c>
      <c r="F87" s="224">
        <v>13</v>
      </c>
    </row>
    <row r="88" spans="1:6" ht="9.9499999999999993" customHeight="1">
      <c r="A88" s="693"/>
      <c r="B88" s="225" t="s">
        <v>444</v>
      </c>
      <c r="C88" s="225" t="s">
        <v>445</v>
      </c>
      <c r="D88" s="102" t="s">
        <v>136</v>
      </c>
      <c r="E88" s="223">
        <v>112</v>
      </c>
      <c r="F88" s="224">
        <v>13</v>
      </c>
    </row>
    <row r="89" spans="1:6" ht="9.9499999999999993" customHeight="1">
      <c r="A89" s="693"/>
      <c r="B89" s="225" t="s">
        <v>214</v>
      </c>
      <c r="C89" s="225" t="s">
        <v>42</v>
      </c>
      <c r="D89" s="102" t="s">
        <v>136</v>
      </c>
      <c r="E89" s="223">
        <v>152</v>
      </c>
      <c r="F89" s="224">
        <v>13</v>
      </c>
    </row>
    <row r="90" spans="1:6">
      <c r="A90" s="694"/>
      <c r="B90" s="188" t="s">
        <v>168</v>
      </c>
      <c r="C90" s="188" t="s">
        <v>188</v>
      </c>
      <c r="D90" s="189" t="s">
        <v>91</v>
      </c>
      <c r="E90" s="208">
        <v>190</v>
      </c>
      <c r="F90" s="209">
        <v>4</v>
      </c>
    </row>
    <row r="91" spans="1:6">
      <c r="A91" s="699" t="s">
        <v>557</v>
      </c>
      <c r="B91" s="2" t="s">
        <v>55</v>
      </c>
      <c r="C91" s="2" t="s">
        <v>213</v>
      </c>
      <c r="D91" s="203" t="s">
        <v>136</v>
      </c>
      <c r="E91" s="204">
        <v>163</v>
      </c>
      <c r="F91" s="205">
        <v>5</v>
      </c>
    </row>
    <row r="92" spans="1:6">
      <c r="A92" s="700"/>
      <c r="B92" s="225" t="s">
        <v>55</v>
      </c>
      <c r="C92" s="225" t="s">
        <v>243</v>
      </c>
      <c r="D92" s="102" t="s">
        <v>189</v>
      </c>
      <c r="E92" s="223">
        <v>100</v>
      </c>
      <c r="F92" s="224">
        <v>4</v>
      </c>
    </row>
    <row r="93" spans="1:6">
      <c r="A93" s="700"/>
      <c r="B93" s="225" t="s">
        <v>182</v>
      </c>
      <c r="C93" s="225" t="s">
        <v>85</v>
      </c>
      <c r="D93" s="102" t="s">
        <v>189</v>
      </c>
      <c r="E93" s="223">
        <v>911</v>
      </c>
      <c r="F93" s="224">
        <v>4</v>
      </c>
    </row>
    <row r="94" spans="1:6">
      <c r="A94" s="700"/>
      <c r="B94" s="225" t="s">
        <v>182</v>
      </c>
      <c r="C94" s="225" t="s">
        <v>446</v>
      </c>
      <c r="D94" s="102" t="s">
        <v>136</v>
      </c>
      <c r="E94" s="223">
        <v>125</v>
      </c>
      <c r="F94" s="224">
        <v>5</v>
      </c>
    </row>
    <row r="95" spans="1:6">
      <c r="A95" s="700"/>
      <c r="B95" s="225" t="s">
        <v>182</v>
      </c>
      <c r="C95" s="225" t="s">
        <v>447</v>
      </c>
      <c r="D95" s="102" t="s">
        <v>136</v>
      </c>
      <c r="E95" s="223">
        <v>36</v>
      </c>
      <c r="F95" s="224">
        <v>5</v>
      </c>
    </row>
    <row r="96" spans="1:6">
      <c r="A96" s="700"/>
      <c r="B96" s="225" t="s">
        <v>182</v>
      </c>
      <c r="C96" s="225" t="s">
        <v>61</v>
      </c>
      <c r="D96" s="102" t="s">
        <v>189</v>
      </c>
      <c r="E96" s="223">
        <v>6897</v>
      </c>
      <c r="F96" s="224">
        <v>4</v>
      </c>
    </row>
    <row r="97" spans="1:6">
      <c r="A97" s="700"/>
      <c r="B97" s="225" t="s">
        <v>182</v>
      </c>
      <c r="C97" s="225" t="s">
        <v>190</v>
      </c>
      <c r="D97" s="102" t="s">
        <v>189</v>
      </c>
      <c r="E97" s="223">
        <v>3985</v>
      </c>
      <c r="F97" s="224">
        <v>4</v>
      </c>
    </row>
    <row r="98" spans="1:6">
      <c r="A98" s="701"/>
      <c r="B98" s="226" t="s">
        <v>182</v>
      </c>
      <c r="C98" s="226" t="s">
        <v>28</v>
      </c>
      <c r="D98" s="227" t="s">
        <v>189</v>
      </c>
      <c r="E98" s="206">
        <v>1261</v>
      </c>
      <c r="F98" s="207">
        <v>4</v>
      </c>
    </row>
    <row r="99" spans="1:6">
      <c r="A99" s="692" t="s">
        <v>277</v>
      </c>
      <c r="B99" s="2" t="s">
        <v>179</v>
      </c>
      <c r="C99" s="2" t="s">
        <v>179</v>
      </c>
      <c r="D99" s="203" t="s">
        <v>180</v>
      </c>
      <c r="E99" s="204">
        <v>180</v>
      </c>
      <c r="F99" s="205">
        <v>2</v>
      </c>
    </row>
    <row r="100" spans="1:6">
      <c r="A100" s="693"/>
      <c r="B100" s="225" t="s">
        <v>448</v>
      </c>
      <c r="C100" s="225" t="s">
        <v>448</v>
      </c>
      <c r="D100" s="102" t="s">
        <v>189</v>
      </c>
      <c r="E100" s="223">
        <v>4</v>
      </c>
      <c r="F100" s="224">
        <v>3</v>
      </c>
    </row>
    <row r="101" spans="1:6">
      <c r="A101" s="693"/>
      <c r="B101" s="225" t="s">
        <v>449</v>
      </c>
      <c r="C101" s="225" t="s">
        <v>449</v>
      </c>
      <c r="D101" s="102" t="s">
        <v>186</v>
      </c>
      <c r="E101" s="223">
        <v>5</v>
      </c>
      <c r="F101" s="224">
        <v>5</v>
      </c>
    </row>
    <row r="102" spans="1:6">
      <c r="A102" s="693"/>
      <c r="B102" s="225" t="s">
        <v>216</v>
      </c>
      <c r="C102" s="225" t="s">
        <v>216</v>
      </c>
      <c r="D102" s="102" t="s">
        <v>25</v>
      </c>
      <c r="E102" s="223">
        <v>530</v>
      </c>
      <c r="F102" s="224">
        <v>5</v>
      </c>
    </row>
    <row r="103" spans="1:6">
      <c r="A103" s="693"/>
      <c r="B103" s="225" t="s">
        <v>26</v>
      </c>
      <c r="C103" s="225" t="s">
        <v>161</v>
      </c>
      <c r="D103" s="102" t="s">
        <v>136</v>
      </c>
      <c r="E103" s="223">
        <v>123</v>
      </c>
      <c r="F103" s="224">
        <v>10</v>
      </c>
    </row>
    <row r="104" spans="1:6">
      <c r="A104" s="693"/>
      <c r="B104" s="225" t="s">
        <v>26</v>
      </c>
      <c r="C104" s="225" t="s">
        <v>14</v>
      </c>
      <c r="D104" s="102" t="s">
        <v>136</v>
      </c>
      <c r="E104" s="223">
        <v>100</v>
      </c>
      <c r="F104" s="224">
        <v>10</v>
      </c>
    </row>
    <row r="105" spans="1:6">
      <c r="A105" s="693"/>
      <c r="B105" s="225" t="s">
        <v>114</v>
      </c>
      <c r="C105" s="225" t="s">
        <v>213</v>
      </c>
      <c r="D105" s="102" t="s">
        <v>136</v>
      </c>
      <c r="E105" s="223">
        <v>78</v>
      </c>
      <c r="F105" s="224">
        <v>10</v>
      </c>
    </row>
    <row r="106" spans="1:6">
      <c r="A106" s="693"/>
      <c r="B106" s="225" t="s">
        <v>214</v>
      </c>
      <c r="C106" s="225" t="s">
        <v>137</v>
      </c>
      <c r="D106" s="102" t="s">
        <v>138</v>
      </c>
      <c r="E106" s="223">
        <v>325</v>
      </c>
      <c r="F106" s="224">
        <v>10</v>
      </c>
    </row>
    <row r="107" spans="1:6">
      <c r="A107" s="693"/>
      <c r="B107" s="225" t="s">
        <v>450</v>
      </c>
      <c r="C107" s="225" t="s">
        <v>450</v>
      </c>
      <c r="D107" s="102" t="s">
        <v>186</v>
      </c>
      <c r="E107" s="223">
        <v>1200</v>
      </c>
      <c r="F107" s="224">
        <v>3</v>
      </c>
    </row>
    <row r="108" spans="1:6">
      <c r="A108" s="693"/>
      <c r="B108" s="225" t="s">
        <v>109</v>
      </c>
      <c r="C108" s="225" t="s">
        <v>215</v>
      </c>
      <c r="D108" s="102" t="s">
        <v>138</v>
      </c>
      <c r="E108" s="223">
        <v>132</v>
      </c>
      <c r="F108" s="224">
        <v>10</v>
      </c>
    </row>
    <row r="109" spans="1:6">
      <c r="A109" s="693"/>
      <c r="B109" s="225" t="s">
        <v>109</v>
      </c>
      <c r="C109" s="225" t="s">
        <v>110</v>
      </c>
      <c r="D109" s="102" t="s">
        <v>138</v>
      </c>
      <c r="E109" s="223">
        <v>30</v>
      </c>
      <c r="F109" s="224">
        <v>10</v>
      </c>
    </row>
    <row r="110" spans="1:6">
      <c r="A110" s="693"/>
      <c r="B110" s="225" t="s">
        <v>451</v>
      </c>
      <c r="C110" s="225" t="s">
        <v>451</v>
      </c>
      <c r="D110" s="102" t="s">
        <v>186</v>
      </c>
      <c r="E110" s="223">
        <v>9</v>
      </c>
      <c r="F110" s="224">
        <v>3</v>
      </c>
    </row>
    <row r="111" spans="1:6">
      <c r="A111" s="694"/>
      <c r="B111" s="226" t="s">
        <v>452</v>
      </c>
      <c r="C111" s="226" t="s">
        <v>452</v>
      </c>
      <c r="D111" s="227" t="s">
        <v>91</v>
      </c>
      <c r="E111" s="206">
        <v>10</v>
      </c>
      <c r="F111" s="207">
        <v>3</v>
      </c>
    </row>
    <row r="112" spans="1:6">
      <c r="A112" s="431" t="s">
        <v>120</v>
      </c>
      <c r="B112" s="262"/>
      <c r="C112" s="262"/>
      <c r="D112" s="262"/>
      <c r="E112" s="263"/>
      <c r="F112" s="264"/>
    </row>
    <row r="113" spans="1:6">
      <c r="A113" s="432" t="s">
        <v>171</v>
      </c>
      <c r="B113" s="477"/>
      <c r="C113" s="477"/>
      <c r="D113" s="477"/>
      <c r="E113" s="477"/>
      <c r="F113" s="477"/>
    </row>
  </sheetData>
  <mergeCells count="14">
    <mergeCell ref="A2:F2"/>
    <mergeCell ref="A3:F3"/>
    <mergeCell ref="A7:A19"/>
    <mergeCell ref="A99:A111"/>
    <mergeCell ref="A21:A24"/>
    <mergeCell ref="A25:A36"/>
    <mergeCell ref="A37:A48"/>
    <mergeCell ref="A49:A50"/>
    <mergeCell ref="A51:A60"/>
    <mergeCell ref="A65:F65"/>
    <mergeCell ref="A67:A80"/>
    <mergeCell ref="A81:A85"/>
    <mergeCell ref="A86:A90"/>
    <mergeCell ref="A91:A98"/>
  </mergeCells>
  <pageMargins left="0" right="0" top="0" bottom="0" header="0" footer="0"/>
  <pageSetup paperSize="9" orientation="portrait" r:id="rId1"/>
  <rowBreaks count="1" manualBreakCount="1">
    <brk id="30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G44"/>
  <sheetViews>
    <sheetView showGridLines="0" tabSelected="1" zoomScale="145" zoomScaleNormal="145" zoomScalePageLayoutView="120" workbookViewId="0"/>
  </sheetViews>
  <sheetFormatPr baseColWidth="10" defaultColWidth="13" defaultRowHeight="13.5"/>
  <cols>
    <col min="1" max="1" width="13" style="7"/>
    <col min="2" max="7" width="10.7109375" style="7" customWidth="1"/>
    <col min="8" max="16384" width="13" style="7"/>
  </cols>
  <sheetData>
    <row r="1" spans="1:7" ht="15.95" customHeight="1">
      <c r="A1" s="265" t="s">
        <v>559</v>
      </c>
      <c r="B1" s="266"/>
      <c r="C1" s="266"/>
      <c r="D1" s="266"/>
      <c r="E1" s="266"/>
      <c r="F1" s="266"/>
      <c r="G1" s="266"/>
    </row>
    <row r="2" spans="1:7" ht="12" customHeight="1">
      <c r="A2" s="707" t="s">
        <v>560</v>
      </c>
      <c r="B2" s="707"/>
      <c r="C2" s="707"/>
      <c r="D2" s="707"/>
      <c r="E2" s="707"/>
      <c r="F2" s="707"/>
      <c r="G2" s="707"/>
    </row>
    <row r="3" spans="1:7" ht="3" customHeight="1">
      <c r="A3" s="488"/>
      <c r="B3" s="488"/>
      <c r="C3" s="488"/>
      <c r="D3" s="488"/>
      <c r="E3" s="488"/>
      <c r="F3" s="488"/>
      <c r="G3" s="488"/>
    </row>
    <row r="4" spans="1:7" ht="15.95" customHeight="1">
      <c r="A4" s="16" t="s">
        <v>406</v>
      </c>
      <c r="B4" s="19" t="s">
        <v>58</v>
      </c>
      <c r="C4" s="19" t="s">
        <v>131</v>
      </c>
      <c r="D4" s="19" t="s">
        <v>132</v>
      </c>
      <c r="E4" s="20" t="s">
        <v>29</v>
      </c>
      <c r="F4" s="19" t="s">
        <v>152</v>
      </c>
      <c r="G4" s="19" t="s">
        <v>153</v>
      </c>
    </row>
    <row r="5" spans="1:7" ht="12" customHeight="1">
      <c r="A5" s="704" t="s">
        <v>15</v>
      </c>
      <c r="B5" s="8" t="s">
        <v>79</v>
      </c>
      <c r="C5" s="8" t="s">
        <v>78</v>
      </c>
      <c r="D5" s="78" t="s">
        <v>117</v>
      </c>
      <c r="E5" s="21">
        <v>34</v>
      </c>
      <c r="F5" s="21">
        <v>0</v>
      </c>
      <c r="G5" s="616">
        <v>25</v>
      </c>
    </row>
    <row r="6" spans="1:7" ht="12" customHeight="1">
      <c r="A6" s="705"/>
      <c r="B6" s="10" t="s">
        <v>79</v>
      </c>
      <c r="C6" s="10" t="s">
        <v>59</v>
      </c>
      <c r="D6" s="79" t="s">
        <v>117</v>
      </c>
      <c r="E6" s="23">
        <v>17</v>
      </c>
      <c r="F6" s="23">
        <v>0</v>
      </c>
      <c r="G6" s="617">
        <v>25</v>
      </c>
    </row>
    <row r="7" spans="1:7" ht="12" customHeight="1">
      <c r="A7" s="705"/>
      <c r="B7" s="10" t="s">
        <v>79</v>
      </c>
      <c r="C7" s="10" t="s">
        <v>74</v>
      </c>
      <c r="D7" s="80" t="s">
        <v>117</v>
      </c>
      <c r="E7" s="23">
        <v>23</v>
      </c>
      <c r="F7" s="23">
        <v>0</v>
      </c>
      <c r="G7" s="617">
        <v>25</v>
      </c>
    </row>
    <row r="8" spans="1:7" ht="12" customHeight="1">
      <c r="A8" s="704" t="s">
        <v>19</v>
      </c>
      <c r="B8" s="8" t="s">
        <v>115</v>
      </c>
      <c r="C8" s="8" t="s">
        <v>335</v>
      </c>
      <c r="D8" s="78" t="s">
        <v>117</v>
      </c>
      <c r="E8" s="21">
        <v>4</v>
      </c>
      <c r="F8" s="21">
        <v>9</v>
      </c>
      <c r="G8" s="616">
        <v>1500</v>
      </c>
    </row>
    <row r="9" spans="1:7" ht="12" customHeight="1">
      <c r="A9" s="705"/>
      <c r="B9" s="10" t="s">
        <v>115</v>
      </c>
      <c r="C9" s="10" t="s">
        <v>453</v>
      </c>
      <c r="D9" s="79" t="s">
        <v>117</v>
      </c>
      <c r="E9" s="23">
        <v>7</v>
      </c>
      <c r="F9" s="23">
        <v>17</v>
      </c>
      <c r="G9" s="617">
        <v>1000</v>
      </c>
    </row>
    <row r="10" spans="1:7" ht="12" customHeight="1">
      <c r="A10" s="705"/>
      <c r="B10" s="10" t="s">
        <v>79</v>
      </c>
      <c r="C10" s="10" t="s">
        <v>78</v>
      </c>
      <c r="D10" s="79" t="s">
        <v>117</v>
      </c>
      <c r="E10" s="23">
        <v>196</v>
      </c>
      <c r="F10" s="23">
        <v>254</v>
      </c>
      <c r="G10" s="617">
        <v>30</v>
      </c>
    </row>
    <row r="11" spans="1:7" ht="12" customHeight="1">
      <c r="A11" s="705"/>
      <c r="B11" s="10" t="s">
        <v>79</v>
      </c>
      <c r="C11" s="10" t="s">
        <v>59</v>
      </c>
      <c r="D11" s="79" t="s">
        <v>117</v>
      </c>
      <c r="E11" s="23">
        <v>129</v>
      </c>
      <c r="F11" s="23">
        <v>179</v>
      </c>
      <c r="G11" s="617">
        <v>30</v>
      </c>
    </row>
    <row r="12" spans="1:7" ht="12" customHeight="1">
      <c r="A12" s="706"/>
      <c r="B12" s="9" t="s">
        <v>79</v>
      </c>
      <c r="C12" s="9" t="s">
        <v>77</v>
      </c>
      <c r="D12" s="81" t="s">
        <v>117</v>
      </c>
      <c r="E12" s="22">
        <v>91</v>
      </c>
      <c r="F12" s="22">
        <v>160</v>
      </c>
      <c r="G12" s="618">
        <v>30</v>
      </c>
    </row>
    <row r="13" spans="1:7" ht="12" customHeight="1">
      <c r="A13" s="704" t="s">
        <v>561</v>
      </c>
      <c r="B13" s="10" t="s">
        <v>79</v>
      </c>
      <c r="C13" s="10" t="s">
        <v>18</v>
      </c>
      <c r="D13" s="80" t="s">
        <v>117</v>
      </c>
      <c r="E13" s="23">
        <v>15</v>
      </c>
      <c r="F13" s="23">
        <v>10</v>
      </c>
      <c r="G13" s="617">
        <v>25</v>
      </c>
    </row>
    <row r="14" spans="1:7" ht="12" customHeight="1">
      <c r="A14" s="705"/>
      <c r="B14" s="10" t="s">
        <v>79</v>
      </c>
      <c r="C14" s="10" t="s">
        <v>59</v>
      </c>
      <c r="D14" s="80" t="s">
        <v>117</v>
      </c>
      <c r="E14" s="23">
        <v>20</v>
      </c>
      <c r="F14" s="23">
        <v>15</v>
      </c>
      <c r="G14" s="617">
        <v>25</v>
      </c>
    </row>
    <row r="15" spans="1:7" ht="12" customHeight="1">
      <c r="A15" s="705"/>
      <c r="B15" s="10" t="s">
        <v>79</v>
      </c>
      <c r="C15" s="10" t="s">
        <v>77</v>
      </c>
      <c r="D15" s="80" t="s">
        <v>117</v>
      </c>
      <c r="E15" s="23">
        <v>70</v>
      </c>
      <c r="F15" s="23">
        <v>30</v>
      </c>
      <c r="G15" s="617">
        <v>25</v>
      </c>
    </row>
    <row r="16" spans="1:7" ht="12" customHeight="1">
      <c r="A16" s="706"/>
      <c r="B16" s="9" t="s">
        <v>191</v>
      </c>
      <c r="C16" s="9" t="s">
        <v>192</v>
      </c>
      <c r="D16" s="80" t="s">
        <v>117</v>
      </c>
      <c r="E16" s="23">
        <v>2</v>
      </c>
      <c r="F16" s="22">
        <v>0</v>
      </c>
      <c r="G16" s="618">
        <v>1500</v>
      </c>
    </row>
    <row r="17" spans="1:7" ht="12" customHeight="1">
      <c r="A17" s="704" t="s">
        <v>89</v>
      </c>
      <c r="B17" s="10" t="s">
        <v>79</v>
      </c>
      <c r="C17" s="10" t="s">
        <v>78</v>
      </c>
      <c r="D17" s="78" t="s">
        <v>155</v>
      </c>
      <c r="E17" s="21">
        <v>40</v>
      </c>
      <c r="F17" s="23">
        <v>37</v>
      </c>
      <c r="G17" s="619" t="s">
        <v>17</v>
      </c>
    </row>
    <row r="18" spans="1:7" ht="12" customHeight="1">
      <c r="A18" s="705"/>
      <c r="B18" s="10" t="s">
        <v>79</v>
      </c>
      <c r="C18" s="10" t="s">
        <v>78</v>
      </c>
      <c r="D18" s="80" t="s">
        <v>155</v>
      </c>
      <c r="E18" s="23">
        <v>50</v>
      </c>
      <c r="F18" s="23">
        <v>70</v>
      </c>
      <c r="G18" s="619" t="s">
        <v>17</v>
      </c>
    </row>
    <row r="19" spans="1:7" ht="12" customHeight="1">
      <c r="A19" s="705"/>
      <c r="B19" s="10" t="s">
        <v>79</v>
      </c>
      <c r="C19" s="10" t="s">
        <v>59</v>
      </c>
      <c r="D19" s="80" t="s">
        <v>155</v>
      </c>
      <c r="E19" s="23">
        <v>50</v>
      </c>
      <c r="F19" s="23">
        <v>59</v>
      </c>
      <c r="G19" s="619" t="s">
        <v>17</v>
      </c>
    </row>
    <row r="20" spans="1:7" ht="12" customHeight="1">
      <c r="A20" s="705"/>
      <c r="B20" s="10" t="s">
        <v>79</v>
      </c>
      <c r="C20" s="10" t="s">
        <v>59</v>
      </c>
      <c r="D20" s="80" t="s">
        <v>155</v>
      </c>
      <c r="E20" s="23">
        <v>50</v>
      </c>
      <c r="F20" s="23">
        <v>50</v>
      </c>
      <c r="G20" s="619" t="s">
        <v>17</v>
      </c>
    </row>
    <row r="21" spans="1:7" ht="12" customHeight="1">
      <c r="A21" s="705"/>
      <c r="B21" s="10" t="s">
        <v>79</v>
      </c>
      <c r="C21" s="10" t="s">
        <v>193</v>
      </c>
      <c r="D21" s="80" t="s">
        <v>155</v>
      </c>
      <c r="E21" s="23">
        <v>19</v>
      </c>
      <c r="F21" s="23">
        <v>18</v>
      </c>
      <c r="G21" s="619" t="s">
        <v>17</v>
      </c>
    </row>
    <row r="22" spans="1:7" ht="12" customHeight="1">
      <c r="A22" s="705"/>
      <c r="B22" s="10" t="s">
        <v>79</v>
      </c>
      <c r="C22" s="10" t="s">
        <v>193</v>
      </c>
      <c r="D22" s="80" t="s">
        <v>155</v>
      </c>
      <c r="E22" s="23">
        <v>35</v>
      </c>
      <c r="F22" s="23">
        <v>39</v>
      </c>
      <c r="G22" s="619" t="s">
        <v>17</v>
      </c>
    </row>
    <row r="23" spans="1:7" ht="12" customHeight="1">
      <c r="A23" s="705"/>
      <c r="B23" s="10" t="s">
        <v>79</v>
      </c>
      <c r="C23" s="10" t="s">
        <v>194</v>
      </c>
      <c r="D23" s="80" t="s">
        <v>155</v>
      </c>
      <c r="E23" s="23">
        <v>22</v>
      </c>
      <c r="F23" s="23">
        <v>34</v>
      </c>
      <c r="G23" s="619" t="s">
        <v>17</v>
      </c>
    </row>
    <row r="24" spans="1:7" ht="12" customHeight="1">
      <c r="A24" s="705"/>
      <c r="B24" s="10" t="s">
        <v>79</v>
      </c>
      <c r="C24" s="10" t="s">
        <v>194</v>
      </c>
      <c r="D24" s="80" t="s">
        <v>155</v>
      </c>
      <c r="E24" s="23">
        <v>55</v>
      </c>
      <c r="F24" s="23">
        <v>32</v>
      </c>
      <c r="G24" s="619" t="s">
        <v>17</v>
      </c>
    </row>
    <row r="25" spans="1:7" ht="12" customHeight="1">
      <c r="A25" s="705"/>
      <c r="B25" s="10" t="s">
        <v>79</v>
      </c>
      <c r="C25" s="10" t="s">
        <v>77</v>
      </c>
      <c r="D25" s="80" t="s">
        <v>155</v>
      </c>
      <c r="E25" s="23">
        <v>62</v>
      </c>
      <c r="F25" s="23">
        <v>73</v>
      </c>
      <c r="G25" s="619" t="s">
        <v>17</v>
      </c>
    </row>
    <row r="26" spans="1:7" ht="12" customHeight="1">
      <c r="A26" s="706"/>
      <c r="B26" s="9" t="s">
        <v>79</v>
      </c>
      <c r="C26" s="9" t="s">
        <v>77</v>
      </c>
      <c r="D26" s="81" t="s">
        <v>155</v>
      </c>
      <c r="E26" s="22">
        <v>50</v>
      </c>
      <c r="F26" s="22">
        <v>60</v>
      </c>
      <c r="G26" s="619" t="s">
        <v>17</v>
      </c>
    </row>
    <row r="27" spans="1:7" ht="12" customHeight="1">
      <c r="A27" s="704" t="s">
        <v>73</v>
      </c>
      <c r="B27" s="8" t="s">
        <v>79</v>
      </c>
      <c r="C27" s="8" t="s">
        <v>78</v>
      </c>
      <c r="D27" s="78" t="s">
        <v>117</v>
      </c>
      <c r="E27" s="21">
        <v>17</v>
      </c>
      <c r="F27" s="21">
        <v>0</v>
      </c>
      <c r="G27" s="616">
        <v>25</v>
      </c>
    </row>
    <row r="28" spans="1:7" ht="12" customHeight="1">
      <c r="A28" s="705"/>
      <c r="B28" s="10" t="s">
        <v>79</v>
      </c>
      <c r="C28" s="10" t="s">
        <v>59</v>
      </c>
      <c r="D28" s="80" t="s">
        <v>117</v>
      </c>
      <c r="E28" s="23">
        <v>27</v>
      </c>
      <c r="F28" s="23">
        <v>0</v>
      </c>
      <c r="G28" s="617">
        <v>25</v>
      </c>
    </row>
    <row r="29" spans="1:7" ht="12" customHeight="1">
      <c r="A29" s="705"/>
      <c r="B29" s="10" t="s">
        <v>79</v>
      </c>
      <c r="C29" s="10" t="s">
        <v>77</v>
      </c>
      <c r="D29" s="80" t="s">
        <v>117</v>
      </c>
      <c r="E29" s="23">
        <v>40</v>
      </c>
      <c r="F29" s="23">
        <v>30</v>
      </c>
      <c r="G29" s="617">
        <v>25</v>
      </c>
    </row>
    <row r="30" spans="1:7" ht="12" customHeight="1">
      <c r="A30" s="706"/>
      <c r="B30" s="9" t="s">
        <v>60</v>
      </c>
      <c r="C30" s="10" t="s">
        <v>369</v>
      </c>
      <c r="D30" s="81" t="s">
        <v>117</v>
      </c>
      <c r="E30" s="23">
        <v>3</v>
      </c>
      <c r="F30" s="23">
        <v>0</v>
      </c>
      <c r="G30" s="617">
        <v>300</v>
      </c>
    </row>
    <row r="31" spans="1:7" ht="12" customHeight="1">
      <c r="A31" s="704" t="s">
        <v>22</v>
      </c>
      <c r="B31" s="210" t="s">
        <v>154</v>
      </c>
      <c r="C31" s="2" t="s">
        <v>78</v>
      </c>
      <c r="D31" s="211" t="s">
        <v>155</v>
      </c>
      <c r="E31" s="270">
        <v>33</v>
      </c>
      <c r="F31" s="270">
        <v>0</v>
      </c>
      <c r="G31" s="249">
        <v>35</v>
      </c>
    </row>
    <row r="32" spans="1:7" ht="12" customHeight="1">
      <c r="A32" s="705"/>
      <c r="B32" s="210" t="s">
        <v>154</v>
      </c>
      <c r="C32" s="210" t="s">
        <v>78</v>
      </c>
      <c r="D32" s="211" t="s">
        <v>155</v>
      </c>
      <c r="E32" s="212">
        <v>37</v>
      </c>
      <c r="F32" s="212">
        <v>0</v>
      </c>
      <c r="G32" s="620">
        <v>25</v>
      </c>
    </row>
    <row r="33" spans="1:7" ht="12" customHeight="1">
      <c r="A33" s="705"/>
      <c r="B33" s="210" t="s">
        <v>154</v>
      </c>
      <c r="C33" s="210" t="s">
        <v>59</v>
      </c>
      <c r="D33" s="211" t="s">
        <v>155</v>
      </c>
      <c r="E33" s="212">
        <v>42</v>
      </c>
      <c r="F33" s="212">
        <v>0</v>
      </c>
      <c r="G33" s="620">
        <v>25</v>
      </c>
    </row>
    <row r="34" spans="1:7" ht="12" customHeight="1">
      <c r="A34" s="705"/>
      <c r="B34" s="210" t="s">
        <v>154</v>
      </c>
      <c r="C34" s="210" t="s">
        <v>59</v>
      </c>
      <c r="D34" s="211" t="s">
        <v>155</v>
      </c>
      <c r="E34" s="212">
        <v>30</v>
      </c>
      <c r="F34" s="212">
        <v>0</v>
      </c>
      <c r="G34" s="620">
        <v>35</v>
      </c>
    </row>
    <row r="35" spans="1:7" ht="12" customHeight="1">
      <c r="A35" s="705"/>
      <c r="B35" s="210" t="s">
        <v>154</v>
      </c>
      <c r="C35" s="210" t="s">
        <v>77</v>
      </c>
      <c r="D35" s="211" t="s">
        <v>155</v>
      </c>
      <c r="E35" s="212">
        <v>74</v>
      </c>
      <c r="F35" s="212">
        <v>0</v>
      </c>
      <c r="G35" s="620">
        <v>35</v>
      </c>
    </row>
    <row r="36" spans="1:7" ht="12" customHeight="1">
      <c r="A36" s="705"/>
      <c r="B36" s="210" t="s">
        <v>154</v>
      </c>
      <c r="C36" s="210" t="s">
        <v>77</v>
      </c>
      <c r="D36" s="211" t="s">
        <v>155</v>
      </c>
      <c r="E36" s="212">
        <v>39</v>
      </c>
      <c r="F36" s="212">
        <v>0</v>
      </c>
      <c r="G36" s="620">
        <v>25</v>
      </c>
    </row>
    <row r="37" spans="1:7" ht="12" customHeight="1">
      <c r="A37" s="611" t="s">
        <v>562</v>
      </c>
      <c r="B37" s="621" t="s">
        <v>79</v>
      </c>
      <c r="C37" s="621" t="s">
        <v>74</v>
      </c>
      <c r="D37" s="622" t="s">
        <v>75</v>
      </c>
      <c r="E37" s="623">
        <v>245</v>
      </c>
      <c r="F37" s="623">
        <v>60</v>
      </c>
      <c r="G37" s="624">
        <v>35</v>
      </c>
    </row>
    <row r="38" spans="1:7" ht="12" customHeight="1">
      <c r="A38" s="702"/>
      <c r="B38" s="10" t="s">
        <v>60</v>
      </c>
      <c r="C38" s="10" t="s">
        <v>159</v>
      </c>
      <c r="D38" s="80" t="s">
        <v>563</v>
      </c>
      <c r="E38" s="23">
        <v>20</v>
      </c>
      <c r="F38" s="23">
        <v>15</v>
      </c>
      <c r="G38" s="617">
        <v>250</v>
      </c>
    </row>
    <row r="39" spans="1:7" ht="12" customHeight="1">
      <c r="A39" s="703"/>
      <c r="B39" s="9" t="s">
        <v>160</v>
      </c>
      <c r="C39" s="9" t="s">
        <v>74</v>
      </c>
      <c r="D39" s="80" t="s">
        <v>156</v>
      </c>
      <c r="E39" s="22">
        <v>12</v>
      </c>
      <c r="F39" s="23">
        <v>15</v>
      </c>
      <c r="G39" s="618">
        <v>35</v>
      </c>
    </row>
    <row r="40" spans="1:7" ht="9.9499999999999993" customHeight="1">
      <c r="A40" s="262" t="s">
        <v>120</v>
      </c>
      <c r="B40" s="261"/>
      <c r="C40" s="261"/>
      <c r="D40" s="271"/>
      <c r="E40" s="261"/>
      <c r="F40" s="271"/>
      <c r="G40" s="261"/>
    </row>
    <row r="41" spans="1:7" ht="9.9499999999999993" customHeight="1">
      <c r="A41" s="477" t="s">
        <v>171</v>
      </c>
    </row>
    <row r="44" spans="1:7" ht="13.5" customHeight="1"/>
  </sheetData>
  <mergeCells count="8">
    <mergeCell ref="A38:A39"/>
    <mergeCell ref="A27:A30"/>
    <mergeCell ref="A31:A36"/>
    <mergeCell ref="A2:G2"/>
    <mergeCell ref="A13:A16"/>
    <mergeCell ref="A5:A7"/>
    <mergeCell ref="A8:A12"/>
    <mergeCell ref="A17:A26"/>
  </mergeCells>
  <phoneticPr fontId="19" type="noConversion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13"/>
  <sheetViews>
    <sheetView showGridLines="0" zoomScale="125" workbookViewId="0">
      <selection sqref="A1:N1"/>
    </sheetView>
  </sheetViews>
  <sheetFormatPr baseColWidth="10" defaultRowHeight="12.75"/>
  <cols>
    <col min="1" max="1" width="6.7109375" customWidth="1"/>
    <col min="2" max="2" width="6.28515625" customWidth="1"/>
    <col min="3" max="14" width="5" customWidth="1"/>
  </cols>
  <sheetData>
    <row r="1" spans="1:15" ht="15.95" customHeight="1">
      <c r="A1" s="634" t="s">
        <v>512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635"/>
      <c r="N1" s="635"/>
      <c r="O1" s="49"/>
    </row>
    <row r="2" spans="1:15" ht="12" customHeight="1">
      <c r="A2" s="636" t="s">
        <v>456</v>
      </c>
      <c r="B2" s="636"/>
      <c r="C2" s="636"/>
      <c r="D2" s="636"/>
      <c r="E2" s="636"/>
      <c r="F2" s="636"/>
      <c r="G2" s="636"/>
      <c r="H2" s="636"/>
      <c r="I2" s="636"/>
      <c r="J2" s="636"/>
      <c r="K2" s="636"/>
      <c r="L2" s="636"/>
      <c r="M2" s="636"/>
      <c r="N2" s="636"/>
      <c r="O2" s="49"/>
    </row>
    <row r="3" spans="1:15" ht="2.25" customHeight="1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1"/>
      <c r="O3" s="49"/>
    </row>
    <row r="4" spans="1:15" ht="17.100000000000001" customHeight="1">
      <c r="A4" s="16" t="s">
        <v>112</v>
      </c>
      <c r="B4" s="50" t="s">
        <v>220</v>
      </c>
      <c r="C4" s="50" t="s">
        <v>196</v>
      </c>
      <c r="D4" s="50" t="s">
        <v>197</v>
      </c>
      <c r="E4" s="50" t="s">
        <v>198</v>
      </c>
      <c r="F4" s="50" t="s">
        <v>199</v>
      </c>
      <c r="G4" s="50" t="s">
        <v>200</v>
      </c>
      <c r="H4" s="50" t="s">
        <v>67</v>
      </c>
      <c r="I4" s="50" t="s">
        <v>68</v>
      </c>
      <c r="J4" s="50" t="s">
        <v>69</v>
      </c>
      <c r="K4" s="50" t="s">
        <v>70</v>
      </c>
      <c r="L4" s="50" t="s">
        <v>71</v>
      </c>
      <c r="M4" s="50" t="s">
        <v>62</v>
      </c>
      <c r="N4" s="50" t="s">
        <v>63</v>
      </c>
      <c r="O4" s="49"/>
    </row>
    <row r="5" spans="1:15" ht="12" customHeight="1">
      <c r="A5" s="48">
        <v>2015</v>
      </c>
      <c r="B5" s="45">
        <f t="shared" ref="B5:B10" si="0">SUM(C5:N5)</f>
        <v>20275.95</v>
      </c>
      <c r="C5" s="47">
        <v>2289.25</v>
      </c>
      <c r="D5" s="47">
        <v>157.9</v>
      </c>
      <c r="E5" s="43">
        <v>0</v>
      </c>
      <c r="F5" s="43">
        <v>0</v>
      </c>
      <c r="G5" s="42">
        <v>193.25</v>
      </c>
      <c r="H5" s="42">
        <v>1030.05</v>
      </c>
      <c r="I5" s="42">
        <v>1228</v>
      </c>
      <c r="J5" s="42">
        <v>1910.2</v>
      </c>
      <c r="K5" s="42">
        <v>2626</v>
      </c>
      <c r="L5" s="42">
        <v>4184.05</v>
      </c>
      <c r="M5" s="42">
        <v>3914.75</v>
      </c>
      <c r="N5" s="42">
        <v>2742.5</v>
      </c>
    </row>
    <row r="6" spans="1:15" ht="12" customHeight="1">
      <c r="A6" s="46">
        <v>2016</v>
      </c>
      <c r="B6" s="45">
        <f t="shared" si="0"/>
        <v>28394.95</v>
      </c>
      <c r="C6" s="42">
        <v>3791</v>
      </c>
      <c r="D6" s="42">
        <v>2970</v>
      </c>
      <c r="E6" s="42">
        <v>1809.3</v>
      </c>
      <c r="F6" s="47">
        <v>1518</v>
      </c>
      <c r="G6" s="42">
        <v>2723.85</v>
      </c>
      <c r="H6" s="42">
        <v>2024</v>
      </c>
      <c r="I6" s="42">
        <v>2429</v>
      </c>
      <c r="J6" s="42">
        <v>4448</v>
      </c>
      <c r="K6" s="42">
        <v>3661.45</v>
      </c>
      <c r="L6" s="42">
        <v>1025</v>
      </c>
      <c r="M6" s="42">
        <v>1627.5</v>
      </c>
      <c r="N6" s="42">
        <v>367.85</v>
      </c>
    </row>
    <row r="7" spans="1:15" ht="12" customHeight="1">
      <c r="A7" s="46">
        <v>2017</v>
      </c>
      <c r="B7" s="45">
        <f t="shared" si="0"/>
        <v>22952.5</v>
      </c>
      <c r="C7" s="43">
        <v>0</v>
      </c>
      <c r="D7" s="42">
        <v>2410</v>
      </c>
      <c r="E7" s="42">
        <v>3630.8</v>
      </c>
      <c r="F7" s="47">
        <v>1009.2</v>
      </c>
      <c r="G7" s="42">
        <v>285</v>
      </c>
      <c r="H7" s="42">
        <v>1200</v>
      </c>
      <c r="I7" s="42">
        <v>2497.0500000000002</v>
      </c>
      <c r="J7" s="42">
        <v>400.25</v>
      </c>
      <c r="K7" s="42">
        <v>2518.9</v>
      </c>
      <c r="L7" s="42">
        <v>3977.1</v>
      </c>
      <c r="M7" s="42">
        <v>3454.4</v>
      </c>
      <c r="N7" s="42">
        <v>1569.8</v>
      </c>
    </row>
    <row r="8" spans="1:15" ht="12" customHeight="1">
      <c r="A8" s="46">
        <v>2018</v>
      </c>
      <c r="B8" s="45">
        <f t="shared" si="0"/>
        <v>25542.400000000001</v>
      </c>
      <c r="C8" s="42">
        <v>862.4</v>
      </c>
      <c r="D8" s="43">
        <v>0</v>
      </c>
      <c r="E8" s="42">
        <v>4100</v>
      </c>
      <c r="F8" s="44">
        <v>4350</v>
      </c>
      <c r="G8" s="42">
        <v>4505</v>
      </c>
      <c r="H8" s="42">
        <v>3200</v>
      </c>
      <c r="I8" s="42">
        <v>1613</v>
      </c>
      <c r="J8" s="42">
        <v>5800</v>
      </c>
      <c r="K8" s="43">
        <v>0</v>
      </c>
      <c r="L8" s="43">
        <v>0</v>
      </c>
      <c r="M8" s="42">
        <v>250</v>
      </c>
      <c r="N8" s="42">
        <v>862</v>
      </c>
    </row>
    <row r="9" spans="1:15" ht="12" customHeight="1">
      <c r="A9" s="46">
        <v>2019</v>
      </c>
      <c r="B9" s="45">
        <f t="shared" si="0"/>
        <v>28787.5</v>
      </c>
      <c r="C9" s="43">
        <v>0</v>
      </c>
      <c r="D9" s="43">
        <v>100</v>
      </c>
      <c r="E9" s="42">
        <v>4065</v>
      </c>
      <c r="F9" s="44">
        <v>2110.85</v>
      </c>
      <c r="G9" s="42">
        <v>2963</v>
      </c>
      <c r="H9" s="42">
        <v>2501</v>
      </c>
      <c r="I9" s="42">
        <f>13615-11740</f>
        <v>1875</v>
      </c>
      <c r="J9" s="42">
        <v>2900</v>
      </c>
      <c r="K9" s="43">
        <v>2984.65</v>
      </c>
      <c r="L9" s="43">
        <v>2949</v>
      </c>
      <c r="M9" s="42">
        <v>4724</v>
      </c>
      <c r="N9" s="42">
        <v>1615</v>
      </c>
    </row>
    <row r="10" spans="1:15" ht="12" customHeight="1">
      <c r="A10" s="41">
        <v>2020</v>
      </c>
      <c r="B10" s="306">
        <f t="shared" si="0"/>
        <v>1975</v>
      </c>
      <c r="C10" s="39">
        <v>0</v>
      </c>
      <c r="D10" s="39">
        <v>975</v>
      </c>
      <c r="E10" s="38">
        <v>600</v>
      </c>
      <c r="F10" s="40">
        <v>400</v>
      </c>
      <c r="G10" s="38"/>
      <c r="H10" s="38"/>
      <c r="I10" s="38"/>
      <c r="J10" s="38"/>
      <c r="K10" s="39"/>
      <c r="L10" s="39"/>
      <c r="M10" s="38"/>
      <c r="N10" s="38"/>
    </row>
    <row r="11" spans="1:15" ht="9.75" customHeight="1">
      <c r="A11" s="37" t="s">
        <v>219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5"/>
    </row>
    <row r="12" spans="1:15" ht="8.1" customHeight="1">
      <c r="A12" s="637" t="s">
        <v>162</v>
      </c>
      <c r="B12" s="637"/>
      <c r="C12" s="637"/>
      <c r="D12" s="637"/>
      <c r="E12" s="637"/>
      <c r="F12" s="637"/>
      <c r="G12" s="637"/>
      <c r="H12" s="6"/>
      <c r="I12" s="6"/>
      <c r="J12" s="6"/>
      <c r="K12" s="6"/>
      <c r="L12" s="6"/>
      <c r="M12" s="6"/>
      <c r="N12" s="6"/>
    </row>
    <row r="13" spans="1: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</row>
  </sheetData>
  <mergeCells count="3">
    <mergeCell ref="A1:N1"/>
    <mergeCell ref="A2:N2"/>
    <mergeCell ref="A12:G12"/>
  </mergeCells>
  <phoneticPr fontId="19" type="noConversion"/>
  <pageMargins left="0.59" right="0.59" top="0.59" bottom="0.59" header="0.59" footer="0.59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58"/>
  <sheetViews>
    <sheetView topLeftCell="A32" zoomScale="115" zoomScaleNormal="115" workbookViewId="0">
      <selection activeCell="J51" sqref="J51"/>
    </sheetView>
  </sheetViews>
  <sheetFormatPr baseColWidth="10" defaultRowHeight="12.75"/>
  <cols>
    <col min="2" max="10" width="8.7109375" customWidth="1"/>
  </cols>
  <sheetData>
    <row r="1" spans="1:10" ht="13.5">
      <c r="A1" s="489" t="s">
        <v>513</v>
      </c>
      <c r="B1" s="106"/>
      <c r="C1" s="106"/>
      <c r="D1" s="106"/>
      <c r="E1" s="106"/>
      <c r="F1" s="106"/>
      <c r="G1" s="106"/>
      <c r="H1" s="106"/>
      <c r="I1" s="106"/>
      <c r="J1" s="106"/>
    </row>
    <row r="2" spans="1:10" ht="13.5">
      <c r="A2" s="490" t="s">
        <v>514</v>
      </c>
      <c r="B2" s="106"/>
      <c r="C2" s="106"/>
      <c r="D2" s="106"/>
      <c r="E2" s="106"/>
      <c r="F2" s="106"/>
      <c r="G2" s="106"/>
      <c r="H2" s="106"/>
      <c r="I2" s="106"/>
      <c r="J2" s="106"/>
    </row>
    <row r="3" spans="1:10" ht="13.5">
      <c r="A3" s="490" t="s">
        <v>516</v>
      </c>
      <c r="B3" s="106"/>
      <c r="C3" s="106"/>
      <c r="D3" s="491"/>
      <c r="E3" s="491"/>
      <c r="F3" s="491"/>
      <c r="G3" s="491"/>
      <c r="H3" s="491"/>
      <c r="I3" s="491"/>
      <c r="J3" s="491"/>
    </row>
    <row r="4" spans="1:10">
      <c r="A4" s="491"/>
      <c r="B4" s="491"/>
      <c r="C4" s="491"/>
      <c r="D4" s="491"/>
      <c r="E4" s="491"/>
      <c r="F4" s="491"/>
      <c r="G4" s="491"/>
      <c r="H4" s="491"/>
      <c r="I4" s="491"/>
      <c r="J4" s="491"/>
    </row>
    <row r="5" spans="1:10">
      <c r="A5" s="638" t="s">
        <v>264</v>
      </c>
      <c r="B5" s="640" t="s">
        <v>97</v>
      </c>
      <c r="C5" s="641"/>
      <c r="D5" s="642"/>
      <c r="E5" s="640" t="s">
        <v>98</v>
      </c>
      <c r="F5" s="641"/>
      <c r="G5" s="642"/>
      <c r="H5" s="640" t="s">
        <v>99</v>
      </c>
      <c r="I5" s="641"/>
      <c r="J5" s="642"/>
    </row>
    <row r="6" spans="1:10">
      <c r="A6" s="639"/>
      <c r="B6" s="16">
        <v>2019</v>
      </c>
      <c r="C6" s="16">
        <v>2020</v>
      </c>
      <c r="D6" s="16" t="s">
        <v>100</v>
      </c>
      <c r="E6" s="16">
        <v>2019</v>
      </c>
      <c r="F6" s="16">
        <v>2020</v>
      </c>
      <c r="G6" s="16" t="s">
        <v>100</v>
      </c>
      <c r="H6" s="16">
        <v>2019</v>
      </c>
      <c r="I6" s="16">
        <v>2020</v>
      </c>
      <c r="J6" s="16" t="s">
        <v>100</v>
      </c>
    </row>
    <row r="7" spans="1:10">
      <c r="A7" s="492"/>
      <c r="B7" s="493"/>
      <c r="C7" s="494"/>
      <c r="D7" s="494"/>
      <c r="E7" s="494"/>
      <c r="F7" s="494"/>
      <c r="G7" s="494"/>
      <c r="H7" s="494"/>
      <c r="I7" s="494"/>
      <c r="J7" s="494"/>
    </row>
    <row r="8" spans="1:10" ht="13.5">
      <c r="A8" s="321" t="s">
        <v>246</v>
      </c>
      <c r="B8" s="267">
        <f>AVERAGE(B9:B16)</f>
        <v>1853.7</v>
      </c>
      <c r="C8" s="267">
        <f>AVERAGE(C9:C16)</f>
        <v>1737.625</v>
      </c>
      <c r="D8" s="322">
        <f t="shared" ref="D8:D16" si="0">((C8/B8) -      1)*100</f>
        <v>-6.2618007228785739</v>
      </c>
      <c r="E8" s="267">
        <f>AVERAGE(E9:E16)</f>
        <v>2006.52</v>
      </c>
      <c r="F8" s="267">
        <f>AVERAGE(F9:F16)</f>
        <v>1830.7142857142858</v>
      </c>
      <c r="G8" s="322">
        <f t="shared" ref="G8:G16" si="1">((F8/E8) -      1)*100</f>
        <v>-8.7617224989391733</v>
      </c>
      <c r="H8" s="495">
        <f>AVERAGE(H9:H15)</f>
        <v>1186.5999999999999</v>
      </c>
      <c r="I8" s="267">
        <f>AVERAGE(I9:I15)</f>
        <v>1495</v>
      </c>
      <c r="J8" s="322">
        <f>((I8/H8) -      1)*100</f>
        <v>25.990224169897203</v>
      </c>
    </row>
    <row r="9" spans="1:10" ht="13.5">
      <c r="A9" s="323" t="s">
        <v>247</v>
      </c>
      <c r="B9" s="74">
        <v>1330</v>
      </c>
      <c r="C9" s="74">
        <v>1365</v>
      </c>
      <c r="D9" s="325">
        <f t="shared" si="0"/>
        <v>2.6315789473684292</v>
      </c>
      <c r="E9" s="74" t="s">
        <v>397</v>
      </c>
      <c r="F9" s="74">
        <v>1367</v>
      </c>
      <c r="G9" s="325" t="s">
        <v>375</v>
      </c>
      <c r="H9" s="74" t="s">
        <v>397</v>
      </c>
      <c r="I9" s="74">
        <v>1250</v>
      </c>
      <c r="J9" s="325" t="s">
        <v>375</v>
      </c>
    </row>
    <row r="10" spans="1:10" ht="13.5">
      <c r="A10" s="323" t="s">
        <v>248</v>
      </c>
      <c r="B10" s="74">
        <v>1873.4</v>
      </c>
      <c r="C10" s="74">
        <v>1433</v>
      </c>
      <c r="D10" s="325">
        <f t="shared" si="0"/>
        <v>-23.508060211380378</v>
      </c>
      <c r="E10" s="74">
        <v>1333.4</v>
      </c>
      <c r="F10" s="74" t="s">
        <v>376</v>
      </c>
      <c r="G10" s="325" t="s">
        <v>375</v>
      </c>
      <c r="H10" s="324">
        <v>1186.5999999999999</v>
      </c>
      <c r="I10" s="74" t="s">
        <v>376</v>
      </c>
      <c r="J10" s="325" t="s">
        <v>375</v>
      </c>
    </row>
    <row r="11" spans="1:10" ht="13.5">
      <c r="A11" s="323" t="s">
        <v>249</v>
      </c>
      <c r="B11" s="74" t="s">
        <v>397</v>
      </c>
      <c r="C11" s="74">
        <v>1450</v>
      </c>
      <c r="D11" s="325" t="s">
        <v>375</v>
      </c>
      <c r="E11" s="74" t="s">
        <v>397</v>
      </c>
      <c r="F11" s="74">
        <v>1485</v>
      </c>
      <c r="G11" s="325" t="s">
        <v>375</v>
      </c>
      <c r="H11" s="324" t="s">
        <v>376</v>
      </c>
      <c r="I11" s="74" t="s">
        <v>376</v>
      </c>
      <c r="J11" s="325" t="s">
        <v>375</v>
      </c>
    </row>
    <row r="12" spans="1:10" ht="13.5">
      <c r="A12" s="323" t="s">
        <v>250</v>
      </c>
      <c r="B12" s="74">
        <v>1652.5</v>
      </c>
      <c r="C12" s="74">
        <v>1683</v>
      </c>
      <c r="D12" s="325">
        <f t="shared" si="0"/>
        <v>1.8456883509833544</v>
      </c>
      <c r="E12" s="74">
        <v>1959.2</v>
      </c>
      <c r="F12" s="74">
        <v>1493</v>
      </c>
      <c r="G12" s="325">
        <f t="shared" si="1"/>
        <v>-23.795426704777466</v>
      </c>
      <c r="H12" s="324" t="s">
        <v>376</v>
      </c>
      <c r="I12" s="74">
        <v>1740</v>
      </c>
      <c r="J12" s="325" t="s">
        <v>375</v>
      </c>
    </row>
    <row r="13" spans="1:10" ht="13.5">
      <c r="A13" s="323" t="s">
        <v>251</v>
      </c>
      <c r="B13" s="326">
        <v>1800</v>
      </c>
      <c r="C13" s="74">
        <v>1900</v>
      </c>
      <c r="D13" s="325">
        <f t="shared" si="0"/>
        <v>5.555555555555558</v>
      </c>
      <c r="E13" s="74" t="s">
        <v>397</v>
      </c>
      <c r="F13" s="74">
        <v>1900</v>
      </c>
      <c r="G13" s="325" t="s">
        <v>375</v>
      </c>
      <c r="H13" s="324" t="s">
        <v>376</v>
      </c>
      <c r="I13" s="74" t="s">
        <v>376</v>
      </c>
      <c r="J13" s="325" t="s">
        <v>375</v>
      </c>
    </row>
    <row r="14" spans="1:10" ht="13.5">
      <c r="A14" s="323" t="s">
        <v>252</v>
      </c>
      <c r="B14" s="326">
        <v>2620</v>
      </c>
      <c r="C14" s="326">
        <v>2620</v>
      </c>
      <c r="D14" s="325">
        <f t="shared" si="0"/>
        <v>0</v>
      </c>
      <c r="E14" s="326">
        <v>2920</v>
      </c>
      <c r="F14" s="326">
        <v>3020</v>
      </c>
      <c r="G14" s="325" t="s">
        <v>375</v>
      </c>
      <c r="H14" s="324" t="s">
        <v>376</v>
      </c>
      <c r="I14" s="326" t="s">
        <v>376</v>
      </c>
      <c r="J14" s="325" t="s">
        <v>375</v>
      </c>
    </row>
    <row r="15" spans="1:10" ht="13.5">
      <c r="A15" s="323" t="s">
        <v>321</v>
      </c>
      <c r="B15" s="326">
        <v>1640</v>
      </c>
      <c r="C15" s="326">
        <v>1450</v>
      </c>
      <c r="D15" s="325">
        <f t="shared" si="0"/>
        <v>-11.585365853658535</v>
      </c>
      <c r="E15" s="326">
        <v>1720</v>
      </c>
      <c r="F15" s="326">
        <v>1450</v>
      </c>
      <c r="G15" s="325">
        <f t="shared" si="1"/>
        <v>-15.697674418604645</v>
      </c>
      <c r="H15" s="324" t="s">
        <v>376</v>
      </c>
      <c r="I15" s="326" t="s">
        <v>376</v>
      </c>
      <c r="J15" s="325" t="s">
        <v>375</v>
      </c>
    </row>
    <row r="16" spans="1:10" ht="13.5">
      <c r="A16" s="323" t="s">
        <v>254</v>
      </c>
      <c r="B16" s="326">
        <v>2060</v>
      </c>
      <c r="C16" s="326">
        <v>2000</v>
      </c>
      <c r="D16" s="325">
        <f t="shared" si="0"/>
        <v>-2.9126213592232997</v>
      </c>
      <c r="E16" s="326">
        <v>2100</v>
      </c>
      <c r="F16" s="326">
        <v>2100</v>
      </c>
      <c r="G16" s="325">
        <f t="shared" si="1"/>
        <v>0</v>
      </c>
      <c r="H16" s="324" t="s">
        <v>376</v>
      </c>
      <c r="I16" s="326" t="s">
        <v>376</v>
      </c>
      <c r="J16" s="325" t="s">
        <v>375</v>
      </c>
    </row>
    <row r="17" spans="1:10" ht="13.5">
      <c r="A17" s="332" t="s">
        <v>398</v>
      </c>
      <c r="B17" s="267">
        <f>AVERAGE(B18:B25)</f>
        <v>1425.5250000000001</v>
      </c>
      <c r="C17" s="267">
        <f>AVERAGE(C18:C25)</f>
        <v>1369.375</v>
      </c>
      <c r="D17" s="333">
        <f t="shared" ref="D17:D25" si="2">((C17/B17)-      1)*100</f>
        <v>-3.9388997036179707</v>
      </c>
      <c r="E17" s="267">
        <f>AVERAGE(E18:E25)</f>
        <v>1412.3</v>
      </c>
      <c r="F17" s="267">
        <f>AVERAGE(F18:F25)</f>
        <v>1393.375</v>
      </c>
      <c r="G17" s="322">
        <f>((F17/E17)-      1)*100</f>
        <v>-1.3400127451674515</v>
      </c>
      <c r="H17" s="333">
        <f>AVERAGE(H18:H25)</f>
        <v>1264</v>
      </c>
      <c r="I17" s="333">
        <f>AVERAGE(I18:I25)</f>
        <v>1360.6666666666667</v>
      </c>
      <c r="J17" s="333">
        <f>((I17/H17)-      1)*100</f>
        <v>7.6476793248945185</v>
      </c>
    </row>
    <row r="18" spans="1:10" ht="13.5">
      <c r="A18" s="334" t="s">
        <v>399</v>
      </c>
      <c r="B18" s="326">
        <v>1492.6</v>
      </c>
      <c r="C18" s="326">
        <v>1455</v>
      </c>
      <c r="D18" s="104">
        <f t="shared" si="2"/>
        <v>-2.519094198043681</v>
      </c>
      <c r="E18" s="326">
        <v>1495</v>
      </c>
      <c r="F18" s="326">
        <v>1460</v>
      </c>
      <c r="G18" s="325">
        <f>((F18/E18)-      1)*100</f>
        <v>-2.3411371237458178</v>
      </c>
      <c r="H18" s="326">
        <v>1342.6</v>
      </c>
      <c r="I18" s="326">
        <v>1435</v>
      </c>
      <c r="J18" s="104">
        <f t="shared" ref="J18" si="3">((I18/H18)-      1)*100</f>
        <v>6.8821689259645602</v>
      </c>
    </row>
    <row r="19" spans="1:10" ht="13.5">
      <c r="A19" s="334" t="s">
        <v>400</v>
      </c>
      <c r="B19" s="326">
        <v>1385</v>
      </c>
      <c r="C19" s="326">
        <v>1355</v>
      </c>
      <c r="D19" s="104">
        <f t="shared" si="2"/>
        <v>-2.166064981949456</v>
      </c>
      <c r="E19" s="326">
        <v>1350</v>
      </c>
      <c r="F19" s="326">
        <v>1375</v>
      </c>
      <c r="G19" s="325">
        <f>((F19/E19)-      1)*100</f>
        <v>1.8518518518518601</v>
      </c>
      <c r="H19" s="326" t="s">
        <v>313</v>
      </c>
      <c r="I19" s="326" t="s">
        <v>313</v>
      </c>
      <c r="J19" s="104" t="s">
        <v>310</v>
      </c>
    </row>
    <row r="20" spans="1:10" ht="13.5">
      <c r="A20" s="334" t="s">
        <v>389</v>
      </c>
      <c r="B20" s="326">
        <v>1380</v>
      </c>
      <c r="C20" s="326">
        <v>1300</v>
      </c>
      <c r="D20" s="104">
        <f t="shared" si="2"/>
        <v>-5.7971014492753659</v>
      </c>
      <c r="E20" s="326">
        <v>1360</v>
      </c>
      <c r="F20" s="326">
        <v>1340</v>
      </c>
      <c r="G20" s="325">
        <f t="shared" ref="G20:G25" si="4">((F20/E20)-      1)*100</f>
        <v>-1.4705882352941124</v>
      </c>
      <c r="H20" s="326">
        <v>1100</v>
      </c>
      <c r="I20" s="326" t="s">
        <v>313</v>
      </c>
      <c r="J20" s="104" t="s">
        <v>310</v>
      </c>
    </row>
    <row r="21" spans="1:10" ht="13.5">
      <c r="A21" s="334" t="s">
        <v>390</v>
      </c>
      <c r="B21" s="326">
        <v>1360</v>
      </c>
      <c r="C21" s="326">
        <v>1300</v>
      </c>
      <c r="D21" s="104">
        <f t="shared" si="2"/>
        <v>-4.4117647058823479</v>
      </c>
      <c r="E21" s="326">
        <v>1353.4</v>
      </c>
      <c r="F21" s="326">
        <v>1347</v>
      </c>
      <c r="G21" s="325">
        <f t="shared" si="4"/>
        <v>-0.47288310920644561</v>
      </c>
      <c r="H21" s="326">
        <v>1413.4</v>
      </c>
      <c r="I21" s="326">
        <v>1407</v>
      </c>
      <c r="J21" s="104">
        <f t="shared" ref="J21" si="5">((I21/H21)-      1)*100</f>
        <v>-0.45280882977218884</v>
      </c>
    </row>
    <row r="22" spans="1:10" ht="13.5">
      <c r="A22" s="334" t="s">
        <v>395</v>
      </c>
      <c r="B22" s="326">
        <v>1240</v>
      </c>
      <c r="C22" s="326">
        <v>1240</v>
      </c>
      <c r="D22" s="104">
        <f t="shared" si="2"/>
        <v>0</v>
      </c>
      <c r="E22" s="326">
        <v>1310</v>
      </c>
      <c r="F22" s="326">
        <v>1310</v>
      </c>
      <c r="G22" s="325">
        <f t="shared" si="4"/>
        <v>0</v>
      </c>
      <c r="H22" s="326" t="s">
        <v>313</v>
      </c>
      <c r="I22" s="326" t="s">
        <v>313</v>
      </c>
      <c r="J22" s="104" t="s">
        <v>310</v>
      </c>
    </row>
    <row r="23" spans="1:10" ht="13.5">
      <c r="A23" s="334" t="s">
        <v>392</v>
      </c>
      <c r="B23" s="326">
        <v>1505</v>
      </c>
      <c r="C23" s="326">
        <v>1485</v>
      </c>
      <c r="D23" s="104">
        <f t="shared" si="2"/>
        <v>-1.3289036544850474</v>
      </c>
      <c r="E23" s="326">
        <v>1500</v>
      </c>
      <c r="F23" s="326">
        <v>1505</v>
      </c>
      <c r="G23" s="325">
        <f t="shared" si="4"/>
        <v>0.33333333333334103</v>
      </c>
      <c r="H23" s="326">
        <v>1200</v>
      </c>
      <c r="I23" s="326">
        <v>1240</v>
      </c>
      <c r="J23" s="104">
        <f t="shared" ref="J23" si="6">((I23/H23)-      1)*100</f>
        <v>3.3333333333333437</v>
      </c>
    </row>
    <row r="24" spans="1:10" ht="13.5">
      <c r="A24" s="334" t="s">
        <v>393</v>
      </c>
      <c r="B24" s="326">
        <v>1375</v>
      </c>
      <c r="C24" s="326">
        <v>1220</v>
      </c>
      <c r="D24" s="104">
        <f t="shared" si="2"/>
        <v>-11.272727272727268</v>
      </c>
      <c r="E24" s="326">
        <v>1250</v>
      </c>
      <c r="F24" s="326">
        <v>1210</v>
      </c>
      <c r="G24" s="325">
        <f t="shared" si="4"/>
        <v>-3.2000000000000028</v>
      </c>
      <c r="H24" s="326" t="s">
        <v>313</v>
      </c>
      <c r="I24" s="326" t="s">
        <v>313</v>
      </c>
      <c r="J24" s="104" t="s">
        <v>310</v>
      </c>
    </row>
    <row r="25" spans="1:10" ht="13.5">
      <c r="A25" s="334" t="s">
        <v>394</v>
      </c>
      <c r="B25" s="326">
        <v>1666.6</v>
      </c>
      <c r="C25" s="326">
        <v>1600</v>
      </c>
      <c r="D25" s="104">
        <f t="shared" si="2"/>
        <v>-3.9961598463938541</v>
      </c>
      <c r="E25" s="326">
        <v>1680</v>
      </c>
      <c r="F25" s="326">
        <v>1600</v>
      </c>
      <c r="G25" s="325">
        <f t="shared" si="4"/>
        <v>-4.7619047619047672</v>
      </c>
      <c r="H25" s="326" t="s">
        <v>313</v>
      </c>
      <c r="I25" s="326" t="s">
        <v>313</v>
      </c>
      <c r="J25" s="104" t="s">
        <v>310</v>
      </c>
    </row>
    <row r="26" spans="1:10" ht="13.5">
      <c r="A26" s="321" t="s">
        <v>206</v>
      </c>
      <c r="B26" s="267">
        <f>AVERAGE(B27:B32)</f>
        <v>1376.5</v>
      </c>
      <c r="C26" s="267">
        <f>AVERAGE(C27:C32)</f>
        <v>1377.5</v>
      </c>
      <c r="D26" s="322">
        <f t="shared" ref="D26:D37" si="7">((C26/B26) -      1)*100</f>
        <v>7.2648020341437025E-2</v>
      </c>
      <c r="E26" s="267">
        <f>AVERAGE(E27:E32)</f>
        <v>1460</v>
      </c>
      <c r="F26" s="267">
        <f>AVERAGE(F27:F32)</f>
        <v>1366.6666666666667</v>
      </c>
      <c r="G26" s="322">
        <f>((F26/E26) -      1)*100</f>
        <v>-6.3926940639269407</v>
      </c>
      <c r="H26" s="267">
        <f>AVERAGE(H27:H32)</f>
        <v>888</v>
      </c>
      <c r="I26" s="267">
        <f>AVERAGE(I27:I32)</f>
        <v>1004</v>
      </c>
      <c r="J26" s="322">
        <f t="shared" ref="J26:J33" si="8">((I26/H26) -      1)*100</f>
        <v>13.063063063063062</v>
      </c>
    </row>
    <row r="27" spans="1:10" ht="13.5">
      <c r="A27" s="323" t="s">
        <v>207</v>
      </c>
      <c r="B27" s="326">
        <v>1510</v>
      </c>
      <c r="C27" s="267">
        <v>1410</v>
      </c>
      <c r="D27" s="325">
        <f t="shared" si="7"/>
        <v>-6.6225165562913908</v>
      </c>
      <c r="E27" s="326" t="s">
        <v>397</v>
      </c>
      <c r="F27" s="326" t="s">
        <v>376</v>
      </c>
      <c r="G27" s="325" t="s">
        <v>375</v>
      </c>
      <c r="H27" s="326">
        <v>940</v>
      </c>
      <c r="I27" s="326">
        <v>920</v>
      </c>
      <c r="J27" s="325">
        <f t="shared" si="8"/>
        <v>-2.1276595744680882</v>
      </c>
    </row>
    <row r="28" spans="1:10" ht="13.5">
      <c r="A28" s="323" t="s">
        <v>208</v>
      </c>
      <c r="B28" s="326">
        <v>1372.5</v>
      </c>
      <c r="C28" s="326">
        <v>1440</v>
      </c>
      <c r="D28" s="325">
        <f t="shared" si="7"/>
        <v>4.9180327868852514</v>
      </c>
      <c r="E28" s="326" t="s">
        <v>397</v>
      </c>
      <c r="F28" s="326" t="s">
        <v>376</v>
      </c>
      <c r="G28" s="325" t="s">
        <v>375</v>
      </c>
      <c r="H28" s="326">
        <v>900</v>
      </c>
      <c r="I28" s="326" t="s">
        <v>376</v>
      </c>
      <c r="J28" s="325" t="s">
        <v>375</v>
      </c>
    </row>
    <row r="29" spans="1:10" ht="13.5">
      <c r="A29" s="323" t="s">
        <v>402</v>
      </c>
      <c r="B29" s="326" t="s">
        <v>397</v>
      </c>
      <c r="C29" s="326">
        <v>1500</v>
      </c>
      <c r="D29" s="325" t="s">
        <v>375</v>
      </c>
      <c r="E29" s="326" t="s">
        <v>397</v>
      </c>
      <c r="F29" s="326" t="s">
        <v>376</v>
      </c>
      <c r="G29" s="325" t="s">
        <v>375</v>
      </c>
      <c r="H29" s="326" t="s">
        <v>397</v>
      </c>
      <c r="I29" s="326">
        <v>1700</v>
      </c>
      <c r="J29" s="325" t="s">
        <v>375</v>
      </c>
    </row>
    <row r="30" spans="1:10" ht="13.5">
      <c r="A30" s="323" t="s">
        <v>300</v>
      </c>
      <c r="B30" s="326">
        <v>1300</v>
      </c>
      <c r="C30" s="326">
        <v>1360</v>
      </c>
      <c r="D30" s="325">
        <f t="shared" si="7"/>
        <v>4.6153846153846212</v>
      </c>
      <c r="E30" s="326">
        <v>1560</v>
      </c>
      <c r="F30" s="326">
        <v>1360</v>
      </c>
      <c r="G30" s="325">
        <f>((F30/E30) -      1)*100</f>
        <v>-12.820512820512819</v>
      </c>
      <c r="H30" s="326">
        <v>840</v>
      </c>
      <c r="I30" s="326">
        <v>820</v>
      </c>
      <c r="J30" s="325">
        <f t="shared" si="8"/>
        <v>-2.3809523809523836</v>
      </c>
    </row>
    <row r="31" spans="1:10" ht="13.5">
      <c r="A31" s="323" t="s">
        <v>185</v>
      </c>
      <c r="B31" s="326">
        <v>1320</v>
      </c>
      <c r="C31" s="326">
        <v>1275</v>
      </c>
      <c r="D31" s="325">
        <f t="shared" si="7"/>
        <v>-3.4090909090909061</v>
      </c>
      <c r="E31" s="326">
        <v>1400</v>
      </c>
      <c r="F31" s="326">
        <v>1440</v>
      </c>
      <c r="G31" s="325">
        <f>((F31/E31) -      1)*100</f>
        <v>2.857142857142847</v>
      </c>
      <c r="H31" s="326">
        <v>800</v>
      </c>
      <c r="I31" s="326">
        <v>800</v>
      </c>
      <c r="J31" s="325">
        <f t="shared" si="8"/>
        <v>0</v>
      </c>
    </row>
    <row r="32" spans="1:10" ht="13.5">
      <c r="A32" s="323" t="s">
        <v>209</v>
      </c>
      <c r="B32" s="326">
        <v>1380</v>
      </c>
      <c r="C32" s="326">
        <v>1280</v>
      </c>
      <c r="D32" s="325">
        <f t="shared" si="7"/>
        <v>-7.2463768115942013</v>
      </c>
      <c r="E32" s="326">
        <v>1420</v>
      </c>
      <c r="F32" s="326">
        <v>1300</v>
      </c>
      <c r="G32" s="325">
        <f>((F32/E32) -      1)*100</f>
        <v>-8.4507042253521121</v>
      </c>
      <c r="H32" s="326">
        <v>960</v>
      </c>
      <c r="I32" s="326">
        <v>780</v>
      </c>
      <c r="J32" s="325">
        <f t="shared" si="8"/>
        <v>-18.75</v>
      </c>
    </row>
    <row r="33" spans="1:10" ht="13.5">
      <c r="A33" s="321" t="s">
        <v>201</v>
      </c>
      <c r="B33" s="267">
        <f>AVERAGE(B34:B37)</f>
        <v>1464.15</v>
      </c>
      <c r="C33" s="326">
        <f>AVERAGE(C34:C37)</f>
        <v>1469.25</v>
      </c>
      <c r="D33" s="322">
        <f t="shared" si="7"/>
        <v>0.34832496670422763</v>
      </c>
      <c r="E33" s="267">
        <f>AVERAGE(E34:E37)</f>
        <v>1375.85</v>
      </c>
      <c r="F33" s="267">
        <f>AVERAGE(F34:F37)</f>
        <v>1444.25</v>
      </c>
      <c r="G33" s="325">
        <f t="shared" ref="G33:G37" si="9">((F33 -      E33)/E33)*100</f>
        <v>4.9714721808336737</v>
      </c>
      <c r="H33" s="267">
        <f>AVERAGE(H34:H37)</f>
        <v>930</v>
      </c>
      <c r="I33" s="267">
        <f>AVERAGE(I34:I37)</f>
        <v>875</v>
      </c>
      <c r="J33" s="322">
        <f t="shared" si="8"/>
        <v>-5.9139784946236507</v>
      </c>
    </row>
    <row r="34" spans="1:10" ht="13.5">
      <c r="A34" s="323" t="s">
        <v>202</v>
      </c>
      <c r="B34" s="326">
        <v>1580</v>
      </c>
      <c r="C34" s="326">
        <v>1700</v>
      </c>
      <c r="D34" s="325">
        <f t="shared" si="7"/>
        <v>7.5949367088607556</v>
      </c>
      <c r="E34" s="326">
        <v>1500</v>
      </c>
      <c r="F34" s="326">
        <v>1700</v>
      </c>
      <c r="G34" s="322">
        <f t="shared" si="9"/>
        <v>13.333333333333334</v>
      </c>
      <c r="H34" s="326" t="s">
        <v>397</v>
      </c>
      <c r="I34" s="326" t="s">
        <v>376</v>
      </c>
      <c r="J34" s="325" t="s">
        <v>375</v>
      </c>
    </row>
    <row r="35" spans="1:10" ht="13.5">
      <c r="A35" s="323" t="s">
        <v>203</v>
      </c>
      <c r="B35" s="326">
        <v>1390</v>
      </c>
      <c r="C35" s="326">
        <v>1390</v>
      </c>
      <c r="D35" s="325">
        <f t="shared" si="7"/>
        <v>0</v>
      </c>
      <c r="E35" s="326">
        <v>1290</v>
      </c>
      <c r="F35" s="326">
        <v>1290</v>
      </c>
      <c r="G35" s="325">
        <f t="shared" si="9"/>
        <v>0</v>
      </c>
      <c r="H35" s="326">
        <v>960</v>
      </c>
      <c r="I35" s="326">
        <v>930</v>
      </c>
      <c r="J35" s="325">
        <f>((I35 -      H35)/H35)*100</f>
        <v>-3.125</v>
      </c>
    </row>
    <row r="36" spans="1:10" ht="13.5">
      <c r="A36" s="323" t="s">
        <v>125</v>
      </c>
      <c r="B36" s="326">
        <v>1366.6</v>
      </c>
      <c r="C36" s="326">
        <v>1287</v>
      </c>
      <c r="D36" s="325">
        <f t="shared" si="7"/>
        <v>-5.8246743743597174</v>
      </c>
      <c r="E36" s="326">
        <v>1273.4000000000001</v>
      </c>
      <c r="F36" s="326">
        <v>1287</v>
      </c>
      <c r="G36" s="325">
        <f t="shared" si="9"/>
        <v>1.068006910632944</v>
      </c>
      <c r="H36" s="326">
        <v>900</v>
      </c>
      <c r="I36" s="326">
        <v>820</v>
      </c>
      <c r="J36" s="325">
        <f>((I36 -      H36)/H36)*100</f>
        <v>-8.8888888888888893</v>
      </c>
    </row>
    <row r="37" spans="1:10" ht="13.5">
      <c r="A37" s="323" t="s">
        <v>204</v>
      </c>
      <c r="B37" s="327">
        <v>1520</v>
      </c>
      <c r="C37" s="327">
        <v>1500</v>
      </c>
      <c r="D37" s="325">
        <f t="shared" si="7"/>
        <v>-1.3157894736842146</v>
      </c>
      <c r="E37" s="327">
        <v>1440</v>
      </c>
      <c r="F37" s="327">
        <v>1500</v>
      </c>
      <c r="G37" s="325">
        <f t="shared" si="9"/>
        <v>4.1666666666666661</v>
      </c>
      <c r="H37" s="327" t="s">
        <v>397</v>
      </c>
      <c r="I37" s="327" t="s">
        <v>376</v>
      </c>
      <c r="J37" s="325" t="s">
        <v>375</v>
      </c>
    </row>
    <row r="38" spans="1:10" ht="13.5">
      <c r="A38" s="496" t="s">
        <v>488</v>
      </c>
      <c r="B38" s="267">
        <f>AVERAGE(B39:B47)</f>
        <v>1506.25</v>
      </c>
      <c r="C38" s="267">
        <f>AVERAGE(C39:C47)</f>
        <v>1485.5555555555557</v>
      </c>
      <c r="D38" s="333">
        <f>((C38/B38)-1)*100</f>
        <v>-1.3739050253573026</v>
      </c>
      <c r="E38" s="328">
        <f>AVERAGE(E39:E47)</f>
        <v>1375</v>
      </c>
      <c r="F38" s="497">
        <f>AVERAGE(F39:F47)</f>
        <v>1450</v>
      </c>
      <c r="G38" s="325">
        <f>((F38/E38)-1)*100</f>
        <v>5.4545454545454453</v>
      </c>
      <c r="H38" s="497">
        <f>AVERAGE(H39:H47)</f>
        <v>1003.5714285714286</v>
      </c>
      <c r="I38" s="497">
        <f>AVERAGE(I39:I47)</f>
        <v>1023.125</v>
      </c>
      <c r="J38" s="498">
        <f t="shared" ref="J38:J46" si="10">((I38/H38)-1)*100</f>
        <v>1.9483985765124556</v>
      </c>
    </row>
    <row r="39" spans="1:10" ht="13.5">
      <c r="A39" s="499" t="s">
        <v>482</v>
      </c>
      <c r="B39" s="326">
        <v>1800</v>
      </c>
      <c r="C39" s="74">
        <v>1400</v>
      </c>
      <c r="D39" s="104">
        <f t="shared" ref="D39:D47" si="11">((C39/B39)-1)*100</f>
        <v>-22.222222222222221</v>
      </c>
      <c r="E39" s="502" t="s">
        <v>313</v>
      </c>
      <c r="F39" s="502" t="s">
        <v>313</v>
      </c>
      <c r="G39" s="325" t="s">
        <v>375</v>
      </c>
      <c r="H39" s="500">
        <v>860</v>
      </c>
      <c r="I39" s="500">
        <v>900</v>
      </c>
      <c r="J39" s="501">
        <f t="shared" si="10"/>
        <v>4.6511627906976827</v>
      </c>
    </row>
    <row r="40" spans="1:10" ht="13.5">
      <c r="A40" s="499" t="s">
        <v>483</v>
      </c>
      <c r="B40" s="326">
        <v>1500</v>
      </c>
      <c r="C40" s="326">
        <v>1800</v>
      </c>
      <c r="D40" s="104">
        <f t="shared" si="11"/>
        <v>19.999999999999996</v>
      </c>
      <c r="E40" s="502" t="s">
        <v>313</v>
      </c>
      <c r="F40" s="502" t="s">
        <v>313</v>
      </c>
      <c r="G40" s="325" t="s">
        <v>375</v>
      </c>
      <c r="H40" s="502">
        <v>1300</v>
      </c>
      <c r="I40" s="502">
        <v>1300</v>
      </c>
      <c r="J40" s="501">
        <f t="shared" si="10"/>
        <v>0</v>
      </c>
    </row>
    <row r="41" spans="1:10" ht="13.5">
      <c r="A41" s="499" t="s">
        <v>481</v>
      </c>
      <c r="B41" s="326" t="s">
        <v>313</v>
      </c>
      <c r="C41" s="326">
        <v>1700</v>
      </c>
      <c r="D41" s="502" t="s">
        <v>313</v>
      </c>
      <c r="E41" s="502" t="s">
        <v>313</v>
      </c>
      <c r="F41" s="502">
        <v>1900</v>
      </c>
      <c r="G41" s="325" t="s">
        <v>375</v>
      </c>
      <c r="H41" s="502" t="s">
        <v>313</v>
      </c>
      <c r="I41" s="502">
        <v>1200</v>
      </c>
      <c r="J41" s="498"/>
    </row>
    <row r="42" spans="1:10" ht="13.5">
      <c r="A42" s="499" t="s">
        <v>485</v>
      </c>
      <c r="B42" s="326">
        <v>1550</v>
      </c>
      <c r="C42" s="326">
        <v>1310</v>
      </c>
      <c r="D42" s="104">
        <f t="shared" si="11"/>
        <v>-15.483870967741931</v>
      </c>
      <c r="E42" s="502" t="s">
        <v>313</v>
      </c>
      <c r="F42" s="502" t="s">
        <v>313</v>
      </c>
      <c r="G42" s="325" t="s">
        <v>375</v>
      </c>
      <c r="H42" s="502">
        <v>1150</v>
      </c>
      <c r="I42" s="502">
        <v>1020</v>
      </c>
      <c r="J42" s="501">
        <f t="shared" si="10"/>
        <v>-11.304347826086957</v>
      </c>
    </row>
    <row r="43" spans="1:10" ht="13.5">
      <c r="A43" s="499" t="s">
        <v>484</v>
      </c>
      <c r="B43" s="326">
        <v>1510</v>
      </c>
      <c r="C43" s="326">
        <v>1550</v>
      </c>
      <c r="D43" s="104">
        <f t="shared" si="11"/>
        <v>2.6490066225165476</v>
      </c>
      <c r="E43" s="502" t="s">
        <v>313</v>
      </c>
      <c r="F43" s="502" t="s">
        <v>313</v>
      </c>
      <c r="G43" s="325" t="s">
        <v>375</v>
      </c>
      <c r="H43" s="502">
        <v>1020</v>
      </c>
      <c r="I43" s="502">
        <v>1080</v>
      </c>
      <c r="J43" s="501">
        <f t="shared" si="10"/>
        <v>5.8823529411764719</v>
      </c>
    </row>
    <row r="44" spans="1:10" ht="13.5">
      <c r="A44" s="499" t="s">
        <v>480</v>
      </c>
      <c r="B44" s="326">
        <v>1380</v>
      </c>
      <c r="C44" s="326">
        <v>1390</v>
      </c>
      <c r="D44" s="104">
        <f t="shared" si="11"/>
        <v>0.72463768115942351</v>
      </c>
      <c r="E44" s="502" t="s">
        <v>313</v>
      </c>
      <c r="F44" s="502" t="s">
        <v>313</v>
      </c>
      <c r="G44" s="325" t="s">
        <v>375</v>
      </c>
      <c r="H44" s="502">
        <v>880</v>
      </c>
      <c r="I44" s="502">
        <v>890</v>
      </c>
      <c r="J44" s="501">
        <f t="shared" si="10"/>
        <v>1.1363636363636465</v>
      </c>
    </row>
    <row r="45" spans="1:10" ht="13.5">
      <c r="A45" s="499" t="s">
        <v>478</v>
      </c>
      <c r="B45" s="326">
        <v>1380</v>
      </c>
      <c r="C45" s="326">
        <v>1400</v>
      </c>
      <c r="D45" s="104">
        <f t="shared" si="11"/>
        <v>1.449275362318847</v>
      </c>
      <c r="E45" s="502" t="s">
        <v>313</v>
      </c>
      <c r="F45" s="502" t="s">
        <v>313</v>
      </c>
      <c r="G45" s="325" t="s">
        <v>375</v>
      </c>
      <c r="H45" s="502">
        <v>905</v>
      </c>
      <c r="I45" s="502">
        <v>915</v>
      </c>
      <c r="J45" s="501">
        <f t="shared" si="10"/>
        <v>1.1049723756906049</v>
      </c>
    </row>
    <row r="46" spans="1:10" ht="13.5">
      <c r="A46" s="499" t="s">
        <v>515</v>
      </c>
      <c r="B46" s="326">
        <v>1470</v>
      </c>
      <c r="C46" s="326">
        <v>1360</v>
      </c>
      <c r="D46" s="104">
        <f t="shared" si="11"/>
        <v>-7.4829931972789083</v>
      </c>
      <c r="E46" s="502">
        <v>1800</v>
      </c>
      <c r="F46" s="502">
        <v>1500</v>
      </c>
      <c r="G46" s="325">
        <f>((F46-E46)/E46)*100</f>
        <v>-16.666666666666664</v>
      </c>
      <c r="H46" s="502">
        <v>910</v>
      </c>
      <c r="I46" s="502">
        <v>880</v>
      </c>
      <c r="J46" s="501">
        <f t="shared" si="10"/>
        <v>-3.2967032967032961</v>
      </c>
    </row>
    <row r="47" spans="1:10" ht="13.5">
      <c r="A47" s="499" t="s">
        <v>489</v>
      </c>
      <c r="B47" s="326">
        <v>1460</v>
      </c>
      <c r="C47" s="330">
        <v>1460</v>
      </c>
      <c r="D47" s="376">
        <f t="shared" si="11"/>
        <v>0</v>
      </c>
      <c r="E47" s="503">
        <v>950</v>
      </c>
      <c r="F47" s="502">
        <v>950</v>
      </c>
      <c r="G47" s="325">
        <f>((F47-E47)/E47)*100</f>
        <v>0</v>
      </c>
      <c r="H47" s="502" t="s">
        <v>313</v>
      </c>
      <c r="I47" s="502" t="s">
        <v>313</v>
      </c>
      <c r="J47" s="498" t="s">
        <v>108</v>
      </c>
    </row>
    <row r="48" spans="1:10" ht="13.5">
      <c r="A48" s="505" t="s">
        <v>140</v>
      </c>
      <c r="B48" s="505"/>
      <c r="C48" s="326"/>
      <c r="D48" s="506"/>
      <c r="E48" s="491"/>
      <c r="F48" s="507"/>
      <c r="G48" s="508"/>
      <c r="H48" s="508"/>
      <c r="I48" s="509"/>
      <c r="J48" s="508"/>
    </row>
    <row r="49" spans="1:10" ht="13.5">
      <c r="A49" s="506" t="s">
        <v>64</v>
      </c>
      <c r="B49" s="506"/>
      <c r="C49" s="326"/>
      <c r="D49" s="506"/>
      <c r="E49" s="491"/>
      <c r="F49" s="491"/>
      <c r="G49" s="510"/>
      <c r="H49" s="510"/>
      <c r="I49" s="511"/>
      <c r="J49" s="510"/>
    </row>
    <row r="50" spans="1:10" ht="13.5">
      <c r="C50" s="326"/>
    </row>
    <row r="51" spans="1:10" ht="13.5">
      <c r="C51" s="326"/>
    </row>
    <row r="52" spans="1:10" ht="13.5">
      <c r="C52" s="326"/>
    </row>
    <row r="53" spans="1:10" ht="13.5">
      <c r="C53" s="326"/>
    </row>
    <row r="54" spans="1:10" ht="13.5">
      <c r="C54" s="326"/>
    </row>
    <row r="55" spans="1:10" ht="13.5">
      <c r="C55" s="326"/>
    </row>
    <row r="56" spans="1:10" ht="13.5">
      <c r="C56" s="326"/>
    </row>
    <row r="57" spans="1:10" ht="13.5">
      <c r="C57" s="326"/>
    </row>
    <row r="58" spans="1:10" ht="13.5">
      <c r="C58" s="326"/>
    </row>
  </sheetData>
  <mergeCells count="4">
    <mergeCell ref="A5:A6"/>
    <mergeCell ref="B5:D5"/>
    <mergeCell ref="E5:G5"/>
    <mergeCell ref="H5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166"/>
  <sheetViews>
    <sheetView showGridLines="0" topLeftCell="A42" zoomScale="145" zoomScaleNormal="145" workbookViewId="0">
      <selection activeCell="J59" sqref="J59"/>
    </sheetView>
  </sheetViews>
  <sheetFormatPr baseColWidth="10" defaultColWidth="10.85546875" defaultRowHeight="12.75"/>
  <cols>
    <col min="1" max="1" width="17.7109375" style="232" customWidth="1"/>
    <col min="2" max="10" width="8.7109375" style="232" customWidth="1"/>
    <col min="11" max="16384" width="10.85546875" style="232"/>
  </cols>
  <sheetData>
    <row r="1" spans="1:10" s="236" customFormat="1" ht="15.95" customHeight="1">
      <c r="A1" s="34" t="s">
        <v>517</v>
      </c>
      <c r="B1" s="55"/>
      <c r="C1" s="55"/>
      <c r="D1" s="55"/>
      <c r="E1" s="55"/>
      <c r="F1" s="55"/>
      <c r="G1" s="55"/>
      <c r="H1" s="55"/>
      <c r="I1" s="55"/>
      <c r="J1" s="55"/>
    </row>
    <row r="2" spans="1:10" s="236" customFormat="1" ht="11.1" customHeight="1">
      <c r="A2" s="4" t="s">
        <v>518</v>
      </c>
      <c r="B2" s="55"/>
      <c r="C2" s="55"/>
      <c r="D2" s="55"/>
      <c r="E2" s="55"/>
      <c r="F2" s="55"/>
      <c r="G2" s="55"/>
      <c r="H2" s="55"/>
      <c r="I2" s="55"/>
      <c r="J2" s="55"/>
    </row>
    <row r="3" spans="1:10" ht="11.1" customHeight="1">
      <c r="A3" s="4" t="s">
        <v>516</v>
      </c>
      <c r="B3" s="55"/>
      <c r="C3" s="55"/>
      <c r="D3" s="24"/>
      <c r="E3" s="24"/>
      <c r="F3" s="24"/>
      <c r="G3" s="24"/>
      <c r="H3" s="24"/>
      <c r="I3" s="24"/>
      <c r="J3" s="24"/>
    </row>
    <row r="4" spans="1:10" ht="3" customHeight="1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0" ht="12.95" customHeight="1">
      <c r="A5" s="643" t="s">
        <v>396</v>
      </c>
      <c r="B5" s="645" t="s">
        <v>101</v>
      </c>
      <c r="C5" s="646"/>
      <c r="D5" s="647"/>
      <c r="E5" s="645" t="s">
        <v>102</v>
      </c>
      <c r="F5" s="646"/>
      <c r="G5" s="647"/>
      <c r="H5" s="645" t="s">
        <v>519</v>
      </c>
      <c r="I5" s="646"/>
      <c r="J5" s="647"/>
    </row>
    <row r="6" spans="1:10" ht="12.95" customHeight="1">
      <c r="A6" s="644"/>
      <c r="B6" s="17">
        <v>2019</v>
      </c>
      <c r="C6" s="17">
        <v>2020</v>
      </c>
      <c r="D6" s="17" t="s">
        <v>100</v>
      </c>
      <c r="E6" s="17">
        <v>2019</v>
      </c>
      <c r="F6" s="17">
        <v>2020</v>
      </c>
      <c r="G6" s="17" t="s">
        <v>100</v>
      </c>
      <c r="H6" s="17">
        <v>2019</v>
      </c>
      <c r="I6" s="17">
        <v>2020</v>
      </c>
      <c r="J6" s="17" t="s">
        <v>100</v>
      </c>
    </row>
    <row r="7" spans="1:10" ht="2.1" customHeight="1">
      <c r="A7" s="281"/>
      <c r="B7" s="282"/>
      <c r="C7" s="283"/>
      <c r="D7" s="283"/>
      <c r="E7" s="283"/>
      <c r="F7" s="283"/>
      <c r="G7" s="283"/>
      <c r="H7" s="283"/>
      <c r="I7" s="283"/>
      <c r="J7" s="283"/>
    </row>
    <row r="8" spans="1:10" s="233" customFormat="1" ht="12.95" customHeight="1">
      <c r="A8" s="332" t="s">
        <v>246</v>
      </c>
      <c r="B8" s="75">
        <f>AVERAGE(B9:B14)</f>
        <v>2058.3599999999997</v>
      </c>
      <c r="C8" s="75">
        <f>AVERAGE(C9:C14)</f>
        <v>2045</v>
      </c>
      <c r="D8" s="333">
        <f t="shared" ref="D8:D35" si="0">((C8/B8)-      1)*100</f>
        <v>-0.64906041703102213</v>
      </c>
      <c r="E8" s="198">
        <f>AVERAGE(E9:E14)</f>
        <v>2215</v>
      </c>
      <c r="F8" s="512">
        <f>AVERAGE(F9:F14)</f>
        <v>2147.6</v>
      </c>
      <c r="G8" s="322">
        <f t="shared" ref="G8:G15" si="1">((F8/E8)-      1)*100</f>
        <v>-3.0428893905191878</v>
      </c>
      <c r="H8" s="267">
        <f>AVERAGE(H9:H14)</f>
        <v>978.86666666666667</v>
      </c>
      <c r="I8" s="267">
        <f>AVERAGE(I9:I14)</f>
        <v>953</v>
      </c>
      <c r="J8" s="333">
        <f>((I8/H8)-      1)*100</f>
        <v>-2.6425117482803295</v>
      </c>
    </row>
    <row r="9" spans="1:10" s="234" customFormat="1" ht="12.95" customHeight="1">
      <c r="A9" s="334" t="s">
        <v>247</v>
      </c>
      <c r="B9" s="181">
        <v>1800</v>
      </c>
      <c r="C9" s="181">
        <v>1760</v>
      </c>
      <c r="D9" s="104">
        <f t="shared" si="0"/>
        <v>-2.2222222222222254</v>
      </c>
      <c r="E9" s="198">
        <v>1900</v>
      </c>
      <c r="F9" s="513">
        <v>1950</v>
      </c>
      <c r="G9" s="325">
        <f t="shared" si="1"/>
        <v>2.6315789473684292</v>
      </c>
      <c r="H9" s="74" t="s">
        <v>397</v>
      </c>
      <c r="I9" s="74">
        <v>953</v>
      </c>
      <c r="J9" s="104" t="s">
        <v>310</v>
      </c>
    </row>
    <row r="10" spans="1:10" s="234" customFormat="1" ht="12.95" customHeight="1">
      <c r="A10" s="334" t="s">
        <v>248</v>
      </c>
      <c r="B10" s="181">
        <v>1833.4</v>
      </c>
      <c r="C10" s="181">
        <v>1790</v>
      </c>
      <c r="D10" s="104">
        <f t="shared" si="0"/>
        <v>-2.3671866477582681</v>
      </c>
      <c r="E10" s="198">
        <v>1920</v>
      </c>
      <c r="F10" s="513">
        <v>1900</v>
      </c>
      <c r="G10" s="325">
        <f t="shared" si="1"/>
        <v>-1.041666666666663</v>
      </c>
      <c r="H10" s="74">
        <v>866.6</v>
      </c>
      <c r="I10" s="74" t="s">
        <v>397</v>
      </c>
      <c r="J10" s="104" t="s">
        <v>310</v>
      </c>
    </row>
    <row r="11" spans="1:10" s="234" customFormat="1" ht="12.95" customHeight="1">
      <c r="A11" s="334" t="s">
        <v>250</v>
      </c>
      <c r="B11" s="181">
        <v>2115</v>
      </c>
      <c r="C11" s="181">
        <v>1890</v>
      </c>
      <c r="D11" s="104">
        <f t="shared" si="0"/>
        <v>-10.638297872340431</v>
      </c>
      <c r="E11" s="198">
        <v>1900</v>
      </c>
      <c r="F11" s="513">
        <v>1668</v>
      </c>
      <c r="G11" s="325">
        <f t="shared" si="1"/>
        <v>-12.210526315789473</v>
      </c>
      <c r="H11" s="74">
        <v>1230</v>
      </c>
      <c r="I11" s="74">
        <v>1119</v>
      </c>
      <c r="J11" s="104">
        <f>((I11/H11)-      1)*100</f>
        <v>-9.0243902439024364</v>
      </c>
    </row>
    <row r="12" spans="1:10" s="234" customFormat="1" ht="12.95" customHeight="1">
      <c r="A12" s="334" t="s">
        <v>251</v>
      </c>
      <c r="B12" s="181" t="s">
        <v>397</v>
      </c>
      <c r="C12" s="181">
        <v>2400</v>
      </c>
      <c r="D12" s="104" t="s">
        <v>310</v>
      </c>
      <c r="E12" s="198">
        <v>2400</v>
      </c>
      <c r="F12" s="74" t="s">
        <v>397</v>
      </c>
      <c r="G12" s="325" t="s">
        <v>310</v>
      </c>
      <c r="H12" s="74" t="s">
        <v>397</v>
      </c>
      <c r="I12" s="74">
        <v>900</v>
      </c>
      <c r="J12" s="104" t="s">
        <v>310</v>
      </c>
    </row>
    <row r="13" spans="1:10" s="234" customFormat="1" ht="12.95" customHeight="1">
      <c r="A13" s="334" t="s">
        <v>252</v>
      </c>
      <c r="B13" s="291">
        <v>2613.3999999999996</v>
      </c>
      <c r="C13" s="291">
        <v>2500</v>
      </c>
      <c r="D13" s="104">
        <f t="shared" si="0"/>
        <v>-4.3391750210453717</v>
      </c>
      <c r="E13" s="198">
        <v>2620</v>
      </c>
      <c r="F13" s="514">
        <v>2670</v>
      </c>
      <c r="G13" s="325">
        <f t="shared" si="1"/>
        <v>1.9083969465648831</v>
      </c>
      <c r="H13" s="326">
        <v>840</v>
      </c>
      <c r="I13" s="326">
        <v>840</v>
      </c>
      <c r="J13" s="104">
        <f>((I13/H13)-      1)*100</f>
        <v>0</v>
      </c>
    </row>
    <row r="14" spans="1:10" s="234" customFormat="1" ht="12.95" customHeight="1">
      <c r="A14" s="334" t="s">
        <v>253</v>
      </c>
      <c r="B14" s="291">
        <v>1930</v>
      </c>
      <c r="C14" s="291">
        <v>1930</v>
      </c>
      <c r="D14" s="104">
        <f t="shared" si="0"/>
        <v>0</v>
      </c>
      <c r="E14" s="198">
        <v>2550</v>
      </c>
      <c r="F14" s="514">
        <v>2550</v>
      </c>
      <c r="G14" s="325">
        <f t="shared" si="1"/>
        <v>0</v>
      </c>
      <c r="H14" s="326" t="s">
        <v>397</v>
      </c>
      <c r="I14" s="74" t="s">
        <v>397</v>
      </c>
      <c r="J14" s="104" t="s">
        <v>310</v>
      </c>
    </row>
    <row r="15" spans="1:10" s="235" customFormat="1" ht="12.95" customHeight="1">
      <c r="A15" s="334" t="s">
        <v>321</v>
      </c>
      <c r="B15" s="291">
        <v>1910</v>
      </c>
      <c r="C15" s="291">
        <v>1880</v>
      </c>
      <c r="D15" s="104">
        <f t="shared" si="0"/>
        <v>-1.5706806282722474</v>
      </c>
      <c r="E15" s="198">
        <v>1960</v>
      </c>
      <c r="F15" s="514">
        <v>1900</v>
      </c>
      <c r="G15" s="325">
        <f t="shared" si="1"/>
        <v>-3.0612244897959218</v>
      </c>
      <c r="H15" s="326" t="s">
        <v>397</v>
      </c>
      <c r="I15" s="74" t="s">
        <v>397</v>
      </c>
      <c r="J15" s="104" t="s">
        <v>310</v>
      </c>
    </row>
    <row r="16" spans="1:10" s="234" customFormat="1" ht="12.95" customHeight="1">
      <c r="A16" s="332" t="s">
        <v>398</v>
      </c>
      <c r="B16" s="75">
        <f>AVERAGE(B17:B24)</f>
        <v>1916.4625000000001</v>
      </c>
      <c r="C16" s="75">
        <f>AVERAGE(C17:C24)</f>
        <v>1810.375</v>
      </c>
      <c r="D16" s="333">
        <f t="shared" si="0"/>
        <v>-5.535589660637763</v>
      </c>
      <c r="E16" s="198">
        <f>AVERAGE(E17:E24)</f>
        <v>1913.5714285714287</v>
      </c>
      <c r="F16" s="512">
        <f>AVERAGE(F17:F24)</f>
        <v>1853.25</v>
      </c>
      <c r="G16" s="322">
        <f>((F16/E16)-      1)*100</f>
        <v>-3.1522956326987761</v>
      </c>
      <c r="H16" s="333" t="s">
        <v>310</v>
      </c>
      <c r="I16" s="333" t="s">
        <v>310</v>
      </c>
      <c r="J16" s="333" t="s">
        <v>310</v>
      </c>
    </row>
    <row r="17" spans="1:10" s="234" customFormat="1" ht="12.95" customHeight="1">
      <c r="A17" s="334" t="s">
        <v>399</v>
      </c>
      <c r="B17" s="291">
        <v>1907.6</v>
      </c>
      <c r="C17" s="291">
        <v>1873</v>
      </c>
      <c r="D17" s="104">
        <f t="shared" si="0"/>
        <v>-1.8137974418116931</v>
      </c>
      <c r="E17" s="198">
        <v>1915</v>
      </c>
      <c r="F17" s="514">
        <v>1913</v>
      </c>
      <c r="G17" s="325">
        <f>((F17/E17)-      1)*100</f>
        <v>-0.10443864229765509</v>
      </c>
      <c r="H17" s="326" t="s">
        <v>397</v>
      </c>
      <c r="I17" s="74" t="s">
        <v>397</v>
      </c>
      <c r="J17" s="104" t="s">
        <v>310</v>
      </c>
    </row>
    <row r="18" spans="1:10" s="234" customFormat="1" ht="12.95" customHeight="1">
      <c r="A18" s="334" t="s">
        <v>400</v>
      </c>
      <c r="B18" s="291">
        <v>1830</v>
      </c>
      <c r="C18" s="291">
        <v>1825</v>
      </c>
      <c r="D18" s="104">
        <f t="shared" si="0"/>
        <v>-0.2732240437158473</v>
      </c>
      <c r="E18" s="198">
        <v>1760</v>
      </c>
      <c r="F18" s="514">
        <v>1800</v>
      </c>
      <c r="G18" s="325">
        <f>((F18/E18)-      1)*100</f>
        <v>2.2727272727272707</v>
      </c>
      <c r="H18" s="326" t="s">
        <v>397</v>
      </c>
      <c r="I18" s="74" t="s">
        <v>397</v>
      </c>
      <c r="J18" s="104" t="s">
        <v>310</v>
      </c>
    </row>
    <row r="19" spans="1:10" s="234" customFormat="1" ht="12.95" customHeight="1">
      <c r="A19" s="334" t="s">
        <v>389</v>
      </c>
      <c r="B19" s="291">
        <v>1840</v>
      </c>
      <c r="C19" s="291">
        <v>1760</v>
      </c>
      <c r="D19" s="104">
        <f t="shared" si="0"/>
        <v>-4.3478260869565188</v>
      </c>
      <c r="E19" s="198">
        <v>1900</v>
      </c>
      <c r="F19" s="74" t="s">
        <v>397</v>
      </c>
      <c r="G19" s="325" t="s">
        <v>310</v>
      </c>
      <c r="H19" s="326" t="s">
        <v>397</v>
      </c>
      <c r="I19" s="74" t="s">
        <v>397</v>
      </c>
      <c r="J19" s="104" t="s">
        <v>310</v>
      </c>
    </row>
    <row r="20" spans="1:10" s="235" customFormat="1" ht="12.95" customHeight="1">
      <c r="A20" s="334" t="s">
        <v>390</v>
      </c>
      <c r="B20" s="291">
        <v>1846.6</v>
      </c>
      <c r="C20" s="291">
        <v>1700</v>
      </c>
      <c r="D20" s="104">
        <f t="shared" si="0"/>
        <v>-7.9389147622657807</v>
      </c>
      <c r="E20" s="74" t="s">
        <v>397</v>
      </c>
      <c r="F20" s="74" t="s">
        <v>397</v>
      </c>
      <c r="G20" s="325" t="s">
        <v>310</v>
      </c>
      <c r="H20" s="326" t="s">
        <v>397</v>
      </c>
      <c r="I20" s="74" t="s">
        <v>397</v>
      </c>
      <c r="J20" s="104" t="s">
        <v>310</v>
      </c>
    </row>
    <row r="21" spans="1:10" s="234" customFormat="1" ht="12.95" customHeight="1">
      <c r="A21" s="334" t="s">
        <v>395</v>
      </c>
      <c r="B21" s="291">
        <v>1830</v>
      </c>
      <c r="C21" s="291">
        <v>1830</v>
      </c>
      <c r="D21" s="104">
        <f t="shared" si="0"/>
        <v>0</v>
      </c>
      <c r="E21" s="198">
        <v>1620</v>
      </c>
      <c r="F21" s="514">
        <v>1620</v>
      </c>
      <c r="G21" s="325">
        <f t="shared" ref="G21:G22" si="2">((F21/E21)-      1)*100</f>
        <v>0</v>
      </c>
      <c r="H21" s="326" t="s">
        <v>397</v>
      </c>
      <c r="I21" s="74" t="s">
        <v>397</v>
      </c>
      <c r="J21" s="104" t="s">
        <v>310</v>
      </c>
    </row>
    <row r="22" spans="1:10" s="231" customFormat="1" ht="12.95" customHeight="1">
      <c r="A22" s="334" t="s">
        <v>392</v>
      </c>
      <c r="B22" s="291">
        <v>2030</v>
      </c>
      <c r="C22" s="291">
        <v>2020</v>
      </c>
      <c r="D22" s="104">
        <f t="shared" si="0"/>
        <v>-0.49261083743842304</v>
      </c>
      <c r="E22" s="198">
        <v>2100</v>
      </c>
      <c r="F22" s="514">
        <v>2080</v>
      </c>
      <c r="G22" s="325">
        <f t="shared" si="2"/>
        <v>-0.952380952380949</v>
      </c>
      <c r="H22" s="326" t="s">
        <v>397</v>
      </c>
      <c r="I22" s="74" t="s">
        <v>397</v>
      </c>
      <c r="J22" s="104" t="s">
        <v>310</v>
      </c>
    </row>
    <row r="23" spans="1:10" s="234" customFormat="1" ht="12.95" customHeight="1">
      <c r="A23" s="334" t="s">
        <v>393</v>
      </c>
      <c r="B23" s="291">
        <v>2030</v>
      </c>
      <c r="C23" s="291">
        <v>1675</v>
      </c>
      <c r="D23" s="104">
        <f t="shared" si="0"/>
        <v>-17.487684729064036</v>
      </c>
      <c r="E23" s="198">
        <v>2100</v>
      </c>
      <c r="F23" s="74" t="s">
        <v>397</v>
      </c>
      <c r="G23" s="325" t="s">
        <v>310</v>
      </c>
      <c r="H23" s="326" t="s">
        <v>397</v>
      </c>
      <c r="I23" s="74" t="s">
        <v>397</v>
      </c>
      <c r="J23" s="104" t="s">
        <v>310</v>
      </c>
    </row>
    <row r="24" spans="1:10" s="234" customFormat="1" ht="12.95" customHeight="1">
      <c r="A24" s="334" t="s">
        <v>394</v>
      </c>
      <c r="B24" s="291">
        <v>2017.5</v>
      </c>
      <c r="C24" s="291">
        <v>1800</v>
      </c>
      <c r="D24" s="104">
        <f t="shared" si="0"/>
        <v>-10.780669144981413</v>
      </c>
      <c r="E24" s="198">
        <v>2000</v>
      </c>
      <c r="F24" s="74" t="s">
        <v>397</v>
      </c>
      <c r="G24" s="325" t="s">
        <v>310</v>
      </c>
      <c r="H24" s="326" t="s">
        <v>397</v>
      </c>
      <c r="I24" s="74" t="s">
        <v>397</v>
      </c>
      <c r="J24" s="104" t="s">
        <v>310</v>
      </c>
    </row>
    <row r="25" spans="1:10" s="234" customFormat="1" ht="12.95" customHeight="1">
      <c r="A25" s="332" t="s">
        <v>206</v>
      </c>
      <c r="B25" s="75">
        <f>AVERAGE(B26:B30)</f>
        <v>1918.3333333333333</v>
      </c>
      <c r="C25" s="75">
        <f>AVERAGE(C26:C30)</f>
        <v>1879</v>
      </c>
      <c r="D25" s="333">
        <f t="shared" si="0"/>
        <v>-2.050390964378801</v>
      </c>
      <c r="E25" s="198">
        <f>AVERAGE(E26:E30)</f>
        <v>2215</v>
      </c>
      <c r="F25" s="512">
        <f>AVERAGE(F26:F30)</f>
        <v>1685</v>
      </c>
      <c r="G25" s="322">
        <f>((F25/E25)-      1)*100</f>
        <v>-23.927765237020317</v>
      </c>
      <c r="H25" s="267">
        <f>AVERAGE(H26:H30)</f>
        <v>855</v>
      </c>
      <c r="I25" s="267">
        <f>AVERAGE(I26:I30)</f>
        <v>1230</v>
      </c>
      <c r="J25" s="333">
        <f>((I25/H25)-      1)*100</f>
        <v>43.859649122807021</v>
      </c>
    </row>
    <row r="26" spans="1:10" s="234" customFormat="1" ht="12.95" customHeight="1">
      <c r="A26" s="334" t="s">
        <v>207</v>
      </c>
      <c r="B26" s="291">
        <v>1950</v>
      </c>
      <c r="C26" s="291">
        <v>1960</v>
      </c>
      <c r="D26" s="104">
        <f t="shared" si="0"/>
        <v>0.512820512820511</v>
      </c>
      <c r="E26" s="74" t="s">
        <v>397</v>
      </c>
      <c r="F26" s="74" t="s">
        <v>397</v>
      </c>
      <c r="G26" s="325" t="s">
        <v>310</v>
      </c>
      <c r="H26" s="326" t="s">
        <v>397</v>
      </c>
      <c r="I26" s="74" t="s">
        <v>397</v>
      </c>
      <c r="J26" s="104" t="s">
        <v>310</v>
      </c>
    </row>
    <row r="27" spans="1:10" s="234" customFormat="1" ht="12.95" customHeight="1">
      <c r="A27" s="334" t="s">
        <v>208</v>
      </c>
      <c r="B27" s="291">
        <v>1795</v>
      </c>
      <c r="C27" s="291">
        <v>1835</v>
      </c>
      <c r="D27" s="104">
        <f t="shared" si="0"/>
        <v>2.2284122562674202</v>
      </c>
      <c r="E27" s="74" t="s">
        <v>397</v>
      </c>
      <c r="F27" s="74" t="s">
        <v>397</v>
      </c>
      <c r="G27" s="325" t="s">
        <v>310</v>
      </c>
      <c r="H27" s="326" t="s">
        <v>397</v>
      </c>
      <c r="I27" s="74" t="s">
        <v>397</v>
      </c>
      <c r="J27" s="104" t="s">
        <v>310</v>
      </c>
    </row>
    <row r="28" spans="1:10" s="231" customFormat="1" ht="12.95" customHeight="1">
      <c r="A28" s="334" t="s">
        <v>300</v>
      </c>
      <c r="B28" s="291">
        <v>2200</v>
      </c>
      <c r="C28" s="291">
        <v>1920</v>
      </c>
      <c r="D28" s="104">
        <f t="shared" si="0"/>
        <v>-12.727272727272732</v>
      </c>
      <c r="E28" s="198">
        <v>2040</v>
      </c>
      <c r="F28" s="514">
        <v>1970</v>
      </c>
      <c r="G28" s="325">
        <f>((F28/E28)-      1)*100</f>
        <v>-3.4313725490196068</v>
      </c>
      <c r="H28" s="326" t="s">
        <v>397</v>
      </c>
      <c r="I28" s="326">
        <v>1700</v>
      </c>
      <c r="J28" s="104" t="s">
        <v>310</v>
      </c>
    </row>
    <row r="29" spans="1:10" s="234" customFormat="1" ht="12.95" customHeight="1">
      <c r="A29" s="334" t="s">
        <v>185</v>
      </c>
      <c r="B29" s="291">
        <v>1833.333333333333</v>
      </c>
      <c r="C29" s="291">
        <v>1820</v>
      </c>
      <c r="D29" s="104">
        <f t="shared" si="0"/>
        <v>-0.72727272727270975</v>
      </c>
      <c r="E29" s="74" t="s">
        <v>397</v>
      </c>
      <c r="F29" s="514">
        <v>1400</v>
      </c>
      <c r="G29" s="325" t="s">
        <v>310</v>
      </c>
      <c r="H29" s="326">
        <v>710</v>
      </c>
      <c r="I29" s="326">
        <v>760</v>
      </c>
      <c r="J29" s="104">
        <f>((I29/H29)-      1)*100</f>
        <v>7.0422535211267512</v>
      </c>
    </row>
    <row r="30" spans="1:10" s="234" customFormat="1" ht="12.95" customHeight="1">
      <c r="A30" s="334" t="s">
        <v>209</v>
      </c>
      <c r="B30" s="291">
        <v>1813.3333333333335</v>
      </c>
      <c r="C30" s="291">
        <v>1860</v>
      </c>
      <c r="D30" s="104">
        <f t="shared" si="0"/>
        <v>2.5735294117646967</v>
      </c>
      <c r="E30" s="198">
        <v>2390</v>
      </c>
      <c r="F30" s="74" t="s">
        <v>397</v>
      </c>
      <c r="G30" s="325" t="s">
        <v>310</v>
      </c>
      <c r="H30" s="74">
        <v>1000</v>
      </c>
      <c r="I30" s="74" t="s">
        <v>397</v>
      </c>
      <c r="J30" s="104" t="s">
        <v>310</v>
      </c>
    </row>
    <row r="31" spans="1:10" s="234" customFormat="1" ht="12.95" customHeight="1">
      <c r="A31" s="332" t="s">
        <v>201</v>
      </c>
      <c r="B31" s="75">
        <f>AVERAGE(B32:B35)</f>
        <v>1919.15</v>
      </c>
      <c r="C31" s="75">
        <f>AVERAGE(C32:C35)</f>
        <v>1907.5</v>
      </c>
      <c r="D31" s="333">
        <f t="shared" si="0"/>
        <v>-0.60703957481177406</v>
      </c>
      <c r="E31" s="198">
        <f>AVERAGE(E32:E35)</f>
        <v>1960</v>
      </c>
      <c r="F31" s="512">
        <f>AVERAGE(F32:F35)</f>
        <v>1980</v>
      </c>
      <c r="G31" s="322">
        <f t="shared" ref="G31" si="3">((F31/E31)-      1)*100</f>
        <v>1.0204081632652962</v>
      </c>
      <c r="H31" s="267" t="s">
        <v>218</v>
      </c>
      <c r="I31" s="267" t="s">
        <v>520</v>
      </c>
      <c r="J31" s="333" t="s">
        <v>310</v>
      </c>
    </row>
    <row r="32" spans="1:10" s="234" customFormat="1" ht="12.95" customHeight="1">
      <c r="A32" s="334" t="s">
        <v>202</v>
      </c>
      <c r="B32" s="291">
        <v>2000</v>
      </c>
      <c r="C32" s="291">
        <v>2000</v>
      </c>
      <c r="D32" s="104">
        <f t="shared" si="0"/>
        <v>0</v>
      </c>
      <c r="E32" s="74" t="s">
        <v>397</v>
      </c>
      <c r="F32" s="74" t="s">
        <v>397</v>
      </c>
      <c r="G32" s="325" t="s">
        <v>310</v>
      </c>
      <c r="H32" s="326" t="s">
        <v>397</v>
      </c>
      <c r="I32" s="74" t="s">
        <v>397</v>
      </c>
      <c r="J32" s="104" t="s">
        <v>310</v>
      </c>
    </row>
    <row r="33" spans="1:10" s="234" customFormat="1" ht="12.95" customHeight="1">
      <c r="A33" s="334" t="s">
        <v>203</v>
      </c>
      <c r="B33" s="291">
        <v>1850</v>
      </c>
      <c r="C33" s="291">
        <v>1850</v>
      </c>
      <c r="D33" s="104">
        <f t="shared" si="0"/>
        <v>0</v>
      </c>
      <c r="E33" s="74" t="s">
        <v>397</v>
      </c>
      <c r="F33" s="74" t="s">
        <v>397</v>
      </c>
      <c r="G33" s="325" t="s">
        <v>310</v>
      </c>
      <c r="H33" s="326" t="s">
        <v>397</v>
      </c>
      <c r="I33" s="74" t="s">
        <v>397</v>
      </c>
      <c r="J33" s="104" t="s">
        <v>310</v>
      </c>
    </row>
    <row r="34" spans="1:10" s="234" customFormat="1" ht="12.95" customHeight="1">
      <c r="A34" s="334" t="s">
        <v>125</v>
      </c>
      <c r="B34" s="291">
        <v>1826.6</v>
      </c>
      <c r="C34" s="291">
        <v>1780</v>
      </c>
      <c r="D34" s="104">
        <f t="shared" si="0"/>
        <v>-2.5511879995620212</v>
      </c>
      <c r="E34" s="198">
        <v>1960</v>
      </c>
      <c r="F34" s="514">
        <v>1960</v>
      </c>
      <c r="G34" s="325">
        <v>0</v>
      </c>
      <c r="H34" s="326" t="s">
        <v>397</v>
      </c>
      <c r="I34" s="74" t="s">
        <v>397</v>
      </c>
      <c r="J34" s="104" t="s">
        <v>310</v>
      </c>
    </row>
    <row r="35" spans="1:10" s="234" customFormat="1" ht="12.95" customHeight="1">
      <c r="A35" s="334" t="s">
        <v>204</v>
      </c>
      <c r="B35" s="294">
        <v>2000</v>
      </c>
      <c r="C35" s="294">
        <v>2000</v>
      </c>
      <c r="D35" s="104">
        <f t="shared" si="0"/>
        <v>0</v>
      </c>
      <c r="E35" s="198">
        <v>1960</v>
      </c>
      <c r="F35" s="515">
        <v>2000</v>
      </c>
      <c r="G35" s="325">
        <v>0</v>
      </c>
      <c r="H35" s="326" t="s">
        <v>397</v>
      </c>
      <c r="I35" s="74" t="s">
        <v>397</v>
      </c>
      <c r="J35" s="104" t="s">
        <v>310</v>
      </c>
    </row>
    <row r="36" spans="1:10" s="231" customFormat="1" ht="12.95" customHeight="1">
      <c r="A36" s="518" t="s">
        <v>488</v>
      </c>
      <c r="B36" s="299">
        <f>AVERAGE(B37:B45)</f>
        <v>1991.25</v>
      </c>
      <c r="C36" s="299">
        <f>AVERAGE(C37:C45)</f>
        <v>2013.8888888888889</v>
      </c>
      <c r="D36" s="104">
        <f t="shared" ref="D36:D45" si="4">((C36/B36)-1)*100</f>
        <v>1.1369184627188389</v>
      </c>
      <c r="E36" s="198">
        <f>AVERAGE(E37:E45)</f>
        <v>2026.6666666666667</v>
      </c>
      <c r="F36" s="516">
        <f>AVERAGE(F37:F45)</f>
        <v>2044.4666666666665</v>
      </c>
      <c r="G36" s="325">
        <f>((F36/E36)-1)*100</f>
        <v>0.87828947368420174</v>
      </c>
      <c r="H36" s="497">
        <f>AVERAGE(H37:H45)</f>
        <v>792</v>
      </c>
      <c r="I36" s="497">
        <f>AVERAGE(I37:I45)</f>
        <v>799.16666666666663</v>
      </c>
      <c r="J36" s="498">
        <f t="shared" ref="J36:J45" si="5">((I36/H36)-1)*100</f>
        <v>0.9048821548821584</v>
      </c>
    </row>
    <row r="37" spans="1:10" s="235" customFormat="1" ht="12.95" customHeight="1">
      <c r="A37" s="519" t="s">
        <v>483</v>
      </c>
      <c r="B37" s="289">
        <v>1900</v>
      </c>
      <c r="C37" s="289">
        <v>2000</v>
      </c>
      <c r="D37" s="104">
        <f t="shared" si="4"/>
        <v>5.2631578947368363</v>
      </c>
      <c r="E37" s="74" t="s">
        <v>397</v>
      </c>
      <c r="F37" s="517">
        <v>2300</v>
      </c>
      <c r="G37" s="325" t="s">
        <v>310</v>
      </c>
      <c r="H37" s="326" t="s">
        <v>397</v>
      </c>
      <c r="I37" s="74" t="s">
        <v>397</v>
      </c>
      <c r="J37" s="104" t="s">
        <v>310</v>
      </c>
    </row>
    <row r="38" spans="1:10" s="234" customFormat="1" ht="12.95" customHeight="1">
      <c r="A38" s="519" t="s">
        <v>482</v>
      </c>
      <c r="B38" s="289">
        <v>2000</v>
      </c>
      <c r="C38" s="289">
        <v>1900</v>
      </c>
      <c r="D38" s="104">
        <f t="shared" si="4"/>
        <v>-5.0000000000000044</v>
      </c>
      <c r="E38" s="198">
        <v>2300</v>
      </c>
      <c r="F38" s="522" t="s">
        <v>397</v>
      </c>
      <c r="G38" s="325" t="s">
        <v>310</v>
      </c>
      <c r="H38" s="326" t="s">
        <v>397</v>
      </c>
      <c r="I38" s="74" t="s">
        <v>397</v>
      </c>
      <c r="J38" s="104" t="s">
        <v>310</v>
      </c>
    </row>
    <row r="39" spans="1:10" s="234" customFormat="1" ht="12.95" customHeight="1">
      <c r="A39" s="519" t="s">
        <v>481</v>
      </c>
      <c r="B39" s="289" t="s">
        <v>313</v>
      </c>
      <c r="C39" s="289">
        <v>2200</v>
      </c>
      <c r="D39" s="438" t="s">
        <v>108</v>
      </c>
      <c r="E39" s="74" t="s">
        <v>397</v>
      </c>
      <c r="F39" s="522" t="s">
        <v>397</v>
      </c>
      <c r="G39" s="325" t="s">
        <v>310</v>
      </c>
      <c r="H39" s="326" t="s">
        <v>397</v>
      </c>
      <c r="I39" s="502">
        <v>900</v>
      </c>
      <c r="J39" s="104" t="s">
        <v>310</v>
      </c>
    </row>
    <row r="40" spans="1:10" s="234" customFormat="1" ht="12.95" customHeight="1">
      <c r="A40" s="519" t="s">
        <v>485</v>
      </c>
      <c r="B40" s="289">
        <v>2400</v>
      </c>
      <c r="C40" s="289">
        <v>2100</v>
      </c>
      <c r="D40" s="104">
        <f t="shared" si="4"/>
        <v>-12.5</v>
      </c>
      <c r="E40" s="74" t="s">
        <v>397</v>
      </c>
      <c r="F40" s="522" t="s">
        <v>397</v>
      </c>
      <c r="G40" s="325" t="s">
        <v>310</v>
      </c>
      <c r="H40" s="502">
        <v>1250</v>
      </c>
      <c r="I40" s="502">
        <v>750</v>
      </c>
      <c r="J40" s="501">
        <f t="shared" si="5"/>
        <v>-40</v>
      </c>
    </row>
    <row r="41" spans="1:10" s="234" customFormat="1" ht="12.95" customHeight="1">
      <c r="A41" s="519" t="s">
        <v>484</v>
      </c>
      <c r="B41" s="289">
        <v>1910</v>
      </c>
      <c r="C41" s="289">
        <v>2400</v>
      </c>
      <c r="D41" s="104">
        <f t="shared" si="4"/>
        <v>25.654450261780106</v>
      </c>
      <c r="E41" s="74" t="s">
        <v>397</v>
      </c>
      <c r="F41" s="522" t="s">
        <v>397</v>
      </c>
      <c r="G41" s="325" t="s">
        <v>310</v>
      </c>
      <c r="H41" s="502">
        <v>700</v>
      </c>
      <c r="I41" s="502">
        <v>1100</v>
      </c>
      <c r="J41" s="501">
        <f t="shared" si="5"/>
        <v>57.142857142857139</v>
      </c>
    </row>
    <row r="42" spans="1:10" s="234" customFormat="1" ht="12.95" customHeight="1">
      <c r="A42" s="519" t="s">
        <v>480</v>
      </c>
      <c r="B42" s="289">
        <v>2120</v>
      </c>
      <c r="C42" s="289">
        <v>1890</v>
      </c>
      <c r="D42" s="104">
        <f t="shared" si="4"/>
        <v>-10.849056603773588</v>
      </c>
      <c r="E42" s="74" t="s">
        <v>397</v>
      </c>
      <c r="F42" s="522" t="s">
        <v>397</v>
      </c>
      <c r="G42" s="325" t="s">
        <v>310</v>
      </c>
      <c r="H42" s="326" t="s">
        <v>397</v>
      </c>
      <c r="I42" s="74" t="s">
        <v>397</v>
      </c>
      <c r="J42" s="104" t="s">
        <v>310</v>
      </c>
    </row>
    <row r="43" spans="1:10" s="234" customFormat="1" ht="12.95" customHeight="1">
      <c r="A43" s="519" t="s">
        <v>478</v>
      </c>
      <c r="B43" s="289">
        <v>1870</v>
      </c>
      <c r="C43" s="289">
        <v>1905</v>
      </c>
      <c r="D43" s="104">
        <f t="shared" si="4"/>
        <v>1.8716577540107027</v>
      </c>
      <c r="E43" s="198">
        <v>1860</v>
      </c>
      <c r="F43" s="517">
        <v>1893.4</v>
      </c>
      <c r="G43" s="325">
        <f>((F43/E43)-1)*100</f>
        <v>1.7956989247311927</v>
      </c>
      <c r="H43" s="502">
        <v>630</v>
      </c>
      <c r="I43" s="502">
        <v>665</v>
      </c>
      <c r="J43" s="501">
        <f t="shared" si="5"/>
        <v>5.555555555555558</v>
      </c>
    </row>
    <row r="44" spans="1:10" s="234" customFormat="1" ht="12.95" customHeight="1">
      <c r="A44" s="519" t="s">
        <v>486</v>
      </c>
      <c r="B44" s="289">
        <v>1910</v>
      </c>
      <c r="C44" s="289">
        <v>1910</v>
      </c>
      <c r="D44" s="104">
        <f t="shared" si="4"/>
        <v>0</v>
      </c>
      <c r="E44" s="198">
        <v>1920</v>
      </c>
      <c r="F44" s="517">
        <v>1940</v>
      </c>
      <c r="G44" s="325">
        <f>((F44/E44)-1)*100</f>
        <v>1.0416666666666741</v>
      </c>
      <c r="H44" s="502">
        <v>700</v>
      </c>
      <c r="I44" s="502">
        <v>700</v>
      </c>
      <c r="J44" s="501">
        <f t="shared" si="5"/>
        <v>0</v>
      </c>
    </row>
    <row r="45" spans="1:10" s="234" customFormat="1" ht="12.95" customHeight="1">
      <c r="A45" s="520" t="s">
        <v>489</v>
      </c>
      <c r="B45" s="456">
        <v>1820</v>
      </c>
      <c r="C45" s="456">
        <v>1820</v>
      </c>
      <c r="D45" s="376">
        <f t="shared" si="4"/>
        <v>0</v>
      </c>
      <c r="E45" s="521" t="s">
        <v>397</v>
      </c>
      <c r="F45" s="523" t="s">
        <v>397</v>
      </c>
      <c r="G45" s="331" t="s">
        <v>310</v>
      </c>
      <c r="H45" s="503">
        <v>680</v>
      </c>
      <c r="I45" s="503">
        <v>680</v>
      </c>
      <c r="J45" s="504">
        <f t="shared" si="5"/>
        <v>0</v>
      </c>
    </row>
    <row r="46" spans="1:10" s="234" customFormat="1" ht="9.9499999999999993" customHeight="1">
      <c r="A46" s="353" t="s">
        <v>140</v>
      </c>
      <c r="B46" s="336"/>
      <c r="C46" s="336"/>
      <c r="D46" s="104"/>
      <c r="E46" s="104"/>
      <c r="F46" s="336"/>
      <c r="G46" s="339"/>
      <c r="H46" s="336"/>
      <c r="I46" s="524"/>
      <c r="J46" s="339"/>
    </row>
    <row r="47" spans="1:10" s="233" customFormat="1" ht="9.9499999999999993" customHeight="1">
      <c r="A47" s="335" t="s">
        <v>64</v>
      </c>
      <c r="B47" s="24"/>
      <c r="C47" s="24"/>
      <c r="D47" s="104"/>
      <c r="E47" s="104"/>
      <c r="F47" s="104"/>
      <c r="G47" s="104"/>
      <c r="H47" s="338"/>
      <c r="I47" s="338"/>
      <c r="J47" s="339"/>
    </row>
    <row r="48" spans="1:10" s="234" customFormat="1" ht="12.95" customHeight="1">
      <c r="D48" s="104"/>
      <c r="E48" s="104"/>
      <c r="F48" s="104"/>
      <c r="G48" s="104"/>
    </row>
    <row r="49" spans="4:4" s="234" customFormat="1" ht="12.95" customHeight="1">
      <c r="D49" s="104"/>
    </row>
    <row r="50" spans="4:4" s="234" customFormat="1" ht="12.95" customHeight="1"/>
    <row r="51" spans="4:4" s="234" customFormat="1" ht="12.95" customHeight="1"/>
    <row r="52" spans="4:4" s="234" customFormat="1" ht="12.95" customHeight="1"/>
    <row r="53" spans="4:4" s="234" customFormat="1" ht="4.5" customHeight="1"/>
    <row r="54" spans="4:4" s="234" customFormat="1" ht="12.95" customHeight="1"/>
    <row r="55" spans="4:4" s="234" customFormat="1" ht="12.95" customHeight="1"/>
    <row r="56" spans="4:4" s="234" customFormat="1" ht="12.95" customHeight="1"/>
    <row r="57" spans="4:4" s="234" customFormat="1" ht="12.95" customHeight="1"/>
    <row r="58" spans="4:4" s="234" customFormat="1" ht="12.95" customHeight="1"/>
    <row r="59" spans="4:4" ht="12.95" customHeight="1"/>
    <row r="60" spans="4:4" s="234" customFormat="1" ht="12.95" customHeight="1"/>
    <row r="61" spans="4:4" s="234" customFormat="1" ht="12.95" customHeight="1"/>
    <row r="62" spans="4:4" s="234" customFormat="1" ht="12.95" customHeight="1"/>
    <row r="63" spans="4:4" s="231" customFormat="1" ht="12.95" customHeight="1"/>
    <row r="64" spans="4:4" s="234" customFormat="1" ht="12.95" customHeight="1"/>
    <row r="65" s="234" customFormat="1" ht="12.95" customHeight="1"/>
    <row r="66" s="234" customFormat="1" ht="12.95" customHeight="1"/>
    <row r="67" s="234" customFormat="1" ht="12.95" customHeight="1"/>
    <row r="68" s="235" customFormat="1" ht="12.95" customHeight="1"/>
    <row r="69" s="234" customFormat="1" ht="12.95" customHeight="1"/>
    <row r="70" s="234" customFormat="1" ht="12.95" customHeight="1"/>
    <row r="71" s="234" customFormat="1" ht="12.95" customHeight="1"/>
    <row r="72" s="234" customFormat="1" ht="12.95" customHeight="1"/>
    <row r="73" s="231" customFormat="1" ht="12.95" customHeight="1"/>
    <row r="74" s="234" customFormat="1" ht="12.95" customHeight="1"/>
    <row r="75" s="234" customFormat="1" ht="12.95" customHeight="1"/>
    <row r="76" s="235" customFormat="1" ht="12.95" customHeight="1"/>
    <row r="77" s="234" customFormat="1" ht="10.5" customHeight="1"/>
    <row r="78" s="234" customFormat="1" ht="10.5" customHeight="1"/>
    <row r="79" s="231" customFormat="1" ht="10.5" customHeight="1"/>
    <row r="80" s="234" customFormat="1" ht="10.5" customHeight="1"/>
    <row r="81" s="234" customFormat="1" ht="10.5" customHeight="1"/>
    <row r="82" s="235" customFormat="1" ht="10.5" customHeight="1"/>
    <row r="83" s="234" customFormat="1" ht="10.5" customHeight="1"/>
    <row r="84" s="234" customFormat="1" ht="10.5" customHeight="1"/>
    <row r="85" s="234" customFormat="1" ht="10.5" customHeight="1"/>
    <row r="86" s="234" customFormat="1" ht="10.5" customHeight="1"/>
    <row r="87" s="234" customFormat="1" ht="10.5" customHeight="1"/>
    <row r="88" s="231" customFormat="1" ht="10.5" customHeight="1"/>
    <row r="89" s="234" customFormat="1" ht="10.5" customHeight="1"/>
    <row r="90" s="235" customFormat="1" ht="10.5" customHeight="1"/>
    <row r="91" s="234" customFormat="1" ht="10.5" customHeight="1"/>
    <row r="92" s="234" customFormat="1" ht="10.5" customHeight="1"/>
    <row r="93" s="231" customFormat="1" ht="10.5" customHeight="1"/>
    <row r="94" s="234" customFormat="1" ht="10.5" customHeight="1"/>
    <row r="95" s="234" customFormat="1" ht="10.5" customHeight="1"/>
    <row r="96" s="234" customFormat="1" ht="10.5" customHeight="1"/>
    <row r="97" s="234" customFormat="1" ht="10.5" customHeight="1"/>
    <row r="98" s="234" customFormat="1" ht="10.5" customHeight="1"/>
    <row r="99" s="234" customFormat="1" ht="10.5" customHeight="1"/>
    <row r="100" s="234" customFormat="1" ht="10.5" customHeight="1"/>
    <row r="101" s="231" customFormat="1" ht="10.5" customHeight="1"/>
    <row r="102" s="235" customFormat="1" ht="10.5" customHeight="1"/>
    <row r="103" s="234" customFormat="1" ht="10.5" customHeight="1"/>
    <row r="104" s="234" customFormat="1" ht="10.5" customHeight="1"/>
    <row r="105" s="234" customFormat="1" ht="10.5" customHeight="1"/>
    <row r="106" s="234" customFormat="1" ht="10.5" customHeight="1"/>
    <row r="107" s="234" customFormat="1" ht="10.5" customHeight="1"/>
    <row r="108" s="234" customFormat="1" ht="10.5" customHeight="1"/>
    <row r="109" s="234" customFormat="1" ht="10.5" customHeight="1"/>
    <row r="110" s="234" customFormat="1" ht="10.5" customHeight="1"/>
    <row r="111" s="234" customFormat="1" ht="10.5" customHeight="1"/>
    <row r="112" s="234" customFormat="1" ht="10.5" customHeight="1"/>
    <row r="113" s="234" customFormat="1" ht="10.5" customHeight="1"/>
    <row r="114" s="235" customFormat="1" ht="10.5" customHeight="1"/>
    <row r="115" s="234" customFormat="1" ht="10.5" customHeight="1"/>
    <row r="116" s="234" customFormat="1" ht="10.5" customHeight="1"/>
    <row r="117" s="234" customFormat="1" ht="10.5" customHeight="1"/>
    <row r="118" s="235" customFormat="1" ht="10.5" customHeight="1"/>
    <row r="119" s="234" customFormat="1" ht="10.5" customHeight="1"/>
    <row r="120" s="234" customFormat="1" ht="10.5" customHeight="1"/>
    <row r="121" s="235" customFormat="1" ht="10.5" customHeight="1"/>
    <row r="122" s="234" customFormat="1" ht="10.5" customHeight="1"/>
    <row r="123" s="234" customFormat="1" ht="10.5" customHeight="1"/>
    <row r="124" s="235" customFormat="1" ht="10.5" customHeight="1"/>
    <row r="125" ht="10.5" customHeight="1"/>
    <row r="126" s="231" customFormat="1" ht="10.5" customHeight="1"/>
    <row r="127" s="234" customFormat="1" ht="10.5" customHeight="1"/>
    <row r="128" s="234" customFormat="1" ht="11.1" customHeight="1"/>
    <row r="129" s="234" customFormat="1" ht="11.1" customHeight="1"/>
    <row r="130" s="234" customFormat="1" ht="11.1" customHeight="1"/>
    <row r="131" s="234" customFormat="1" ht="11.1" customHeight="1"/>
    <row r="132" ht="12.95" customHeight="1"/>
    <row r="133" ht="12.95" customHeight="1"/>
    <row r="134" ht="12.95" customHeight="1"/>
    <row r="135" s="235" customFormat="1" ht="11.1" customHeight="1"/>
    <row r="136" s="235" customFormat="1" ht="11.1" customHeight="1"/>
    <row r="137" s="234" customFormat="1" ht="11.1" customHeight="1"/>
    <row r="138" s="231" customFormat="1" ht="11.1" customHeight="1"/>
    <row r="139" s="231" customFormat="1" ht="11.1" customHeight="1"/>
    <row r="140" s="235" customFormat="1" ht="11.1" customHeight="1"/>
    <row r="141" s="234" customFormat="1" ht="11.1" customHeight="1"/>
    <row r="142" s="234" customFormat="1" ht="11.1" customHeight="1"/>
    <row r="143" s="234" customFormat="1" ht="11.1" customHeight="1"/>
    <row r="144" s="231" customFormat="1" ht="11.1" customHeight="1"/>
    <row r="145" s="234" customFormat="1" ht="11.1" customHeight="1"/>
    <row r="146" s="233" customFormat="1" ht="11.1" customHeight="1"/>
    <row r="147" s="233" customFormat="1" ht="11.1" customHeight="1"/>
    <row r="148" s="234" customFormat="1" ht="11.1" customHeight="1"/>
    <row r="149" s="234" customFormat="1" ht="11.1" customHeight="1"/>
    <row r="150" s="234" customFormat="1" ht="11.1" customHeight="1"/>
    <row r="151" s="231" customFormat="1" ht="11.1" customHeight="1"/>
    <row r="152" s="231" customFormat="1" ht="11.1" customHeight="1"/>
    <row r="153" s="234" customFormat="1" ht="11.1" customHeight="1"/>
    <row r="154" s="234" customFormat="1" ht="11.1" customHeight="1"/>
    <row r="155" s="235" customFormat="1" ht="11.1" customHeight="1"/>
    <row r="156" s="234" customFormat="1" ht="11.1" customHeight="1"/>
    <row r="157" s="234" customFormat="1" ht="11.1" customHeight="1"/>
    <row r="158" s="234" customFormat="1" ht="11.1" customHeight="1"/>
    <row r="159" s="231" customFormat="1" ht="11.1" customHeight="1"/>
    <row r="160" s="235" customFormat="1" ht="11.1" customHeight="1"/>
    <row r="161" s="234" customFormat="1" ht="11.1" customHeight="1"/>
    <row r="162" s="234" customFormat="1" ht="11.1" customHeight="1"/>
    <row r="163" s="235" customFormat="1" ht="11.1" customHeight="1"/>
    <row r="164" s="234" customFormat="1"/>
    <row r="165" s="234" customFormat="1"/>
    <row r="166" s="234" customFormat="1"/>
  </sheetData>
  <mergeCells count="4">
    <mergeCell ref="A5:A6"/>
    <mergeCell ref="B5:D5"/>
    <mergeCell ref="E5:G5"/>
    <mergeCell ref="H5:J5"/>
  </mergeCells>
  <phoneticPr fontId="19" type="noConversion"/>
  <printOptions horizontalCentered="1"/>
  <pageMargins left="0" right="0" top="0" bottom="0" header="0" footer="0"/>
  <pageSetup paperSize="9" orientation="portrait" r:id="rId1"/>
  <rowBreaks count="1" manualBreakCount="1">
    <brk id="49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453"/>
  <sheetViews>
    <sheetView showGridLines="0" zoomScale="120" zoomScaleNormal="120" zoomScalePageLayoutView="150" workbookViewId="0">
      <selection activeCell="J1" sqref="J1"/>
    </sheetView>
  </sheetViews>
  <sheetFormatPr baseColWidth="10" defaultColWidth="10.85546875" defaultRowHeight="12.75"/>
  <cols>
    <col min="1" max="1" width="15.7109375" style="232" customWidth="1"/>
    <col min="2" max="10" width="6.7109375" style="232" customWidth="1"/>
    <col min="11" max="16384" width="10.85546875" style="232"/>
  </cols>
  <sheetData>
    <row r="1" spans="1:10" ht="15.95" customHeight="1">
      <c r="A1" s="34" t="s">
        <v>521</v>
      </c>
      <c r="B1" s="55"/>
      <c r="C1" s="55"/>
      <c r="D1" s="24"/>
      <c r="E1" s="24"/>
      <c r="F1" s="24"/>
      <c r="G1" s="24"/>
      <c r="H1" s="24"/>
      <c r="I1" s="24"/>
      <c r="J1" s="24"/>
    </row>
    <row r="2" spans="1:10" ht="12" customHeight="1">
      <c r="A2" s="4" t="s">
        <v>514</v>
      </c>
      <c r="B2" s="55"/>
      <c r="C2" s="55"/>
      <c r="D2" s="24"/>
      <c r="E2" s="24"/>
      <c r="F2" s="24"/>
      <c r="G2" s="24"/>
      <c r="H2" s="24"/>
      <c r="I2" s="24"/>
      <c r="J2" s="24"/>
    </row>
    <row r="3" spans="1:10" ht="12" customHeight="1">
      <c r="A3" s="4" t="s">
        <v>516</v>
      </c>
      <c r="B3" s="55"/>
      <c r="C3" s="55"/>
      <c r="D3" s="24"/>
      <c r="E3" s="24"/>
      <c r="F3" s="24"/>
      <c r="G3" s="24"/>
      <c r="H3" s="24"/>
      <c r="I3" s="24"/>
      <c r="J3" s="24"/>
    </row>
    <row r="4" spans="1:10" ht="2.1" customHeight="1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0" ht="12.95" customHeight="1">
      <c r="A5" s="643" t="s">
        <v>264</v>
      </c>
      <c r="B5" s="645" t="s">
        <v>370</v>
      </c>
      <c r="C5" s="646"/>
      <c r="D5" s="647"/>
      <c r="E5" s="645" t="s">
        <v>371</v>
      </c>
      <c r="F5" s="646"/>
      <c r="G5" s="647"/>
      <c r="H5" s="645" t="s">
        <v>372</v>
      </c>
      <c r="I5" s="646"/>
      <c r="J5" s="647"/>
    </row>
    <row r="6" spans="1:10" ht="12.95" customHeight="1">
      <c r="A6" s="644"/>
      <c r="B6" s="17">
        <v>2019</v>
      </c>
      <c r="C6" s="17">
        <v>2020</v>
      </c>
      <c r="D6" s="17" t="s">
        <v>100</v>
      </c>
      <c r="E6" s="17">
        <v>2019</v>
      </c>
      <c r="F6" s="17">
        <v>2020</v>
      </c>
      <c r="G6" s="17" t="s">
        <v>100</v>
      </c>
      <c r="H6" s="17">
        <v>2019</v>
      </c>
      <c r="I6" s="17">
        <v>2020</v>
      </c>
      <c r="J6" s="17" t="s">
        <v>100</v>
      </c>
    </row>
    <row r="7" spans="1:10" ht="2.1" customHeight="1">
      <c r="A7" s="281"/>
      <c r="B7" s="282"/>
      <c r="C7" s="283"/>
      <c r="D7" s="283"/>
      <c r="E7" s="283"/>
      <c r="F7" s="283"/>
      <c r="G7" s="283"/>
      <c r="H7" s="283"/>
      <c r="I7" s="283"/>
      <c r="J7" s="283"/>
    </row>
    <row r="8" spans="1:10" s="231" customFormat="1" ht="12" customHeight="1">
      <c r="A8" s="83" t="s">
        <v>246</v>
      </c>
      <c r="B8" s="75">
        <f>AVERAGE(B9:B13)</f>
        <v>1668.125</v>
      </c>
      <c r="C8" s="75">
        <f>AVERAGE(C9:C14)</f>
        <v>1866.8333333333333</v>
      </c>
      <c r="D8" s="333">
        <f t="shared" ref="D8:D29" si="0">((C8/B8)-      1)*100</f>
        <v>11.912076932683902</v>
      </c>
      <c r="E8" s="75">
        <f>AVERAGE(E9:E13)</f>
        <v>2361.1333333333332</v>
      </c>
      <c r="F8" s="75">
        <f>AVERAGE(F9:F13)</f>
        <v>2148.25</v>
      </c>
      <c r="G8" s="322">
        <f>((F8/E8)-      1)*100</f>
        <v>-9.0161504362311859</v>
      </c>
      <c r="H8" s="75">
        <f>AVERAGE(H9:H13)</f>
        <v>2040</v>
      </c>
      <c r="I8" s="75">
        <f>AVERAGE(I9:I13)</f>
        <v>1816.5</v>
      </c>
      <c r="J8" s="333">
        <f>((I8/H8)-      1)*100</f>
        <v>-10.955882352941181</v>
      </c>
    </row>
    <row r="9" spans="1:10" s="234" customFormat="1" ht="12" customHeight="1">
      <c r="A9" s="182" t="s">
        <v>247</v>
      </c>
      <c r="B9" s="181">
        <v>1500</v>
      </c>
      <c r="C9" s="181">
        <v>1440</v>
      </c>
      <c r="D9" s="104">
        <f t="shared" si="0"/>
        <v>-4.0000000000000036</v>
      </c>
      <c r="E9" s="181">
        <v>2300</v>
      </c>
      <c r="F9" s="181">
        <v>2420</v>
      </c>
      <c r="G9" s="325">
        <f>((F9/E9)-      1)*100</f>
        <v>5.2173913043478182</v>
      </c>
      <c r="H9" s="181" t="s">
        <v>313</v>
      </c>
      <c r="I9" s="181">
        <v>1833</v>
      </c>
      <c r="J9" s="104" t="s">
        <v>310</v>
      </c>
    </row>
    <row r="10" spans="1:10" s="234" customFormat="1" ht="12" customHeight="1">
      <c r="A10" s="182" t="s">
        <v>248</v>
      </c>
      <c r="B10" s="181">
        <v>1375</v>
      </c>
      <c r="C10" s="181">
        <v>1447</v>
      </c>
      <c r="D10" s="104">
        <f t="shared" si="0"/>
        <v>5.236363636363639</v>
      </c>
      <c r="E10" s="181">
        <v>2293.4</v>
      </c>
      <c r="F10" s="181">
        <v>1700</v>
      </c>
      <c r="G10" s="325">
        <f>((F10/E10)-      1)*100</f>
        <v>-25.874247841632513</v>
      </c>
      <c r="H10" s="181">
        <v>1680</v>
      </c>
      <c r="I10" s="181" t="s">
        <v>313</v>
      </c>
      <c r="J10" s="104" t="s">
        <v>310</v>
      </c>
    </row>
    <row r="11" spans="1:10" s="234" customFormat="1" ht="12" customHeight="1">
      <c r="A11" s="182" t="s">
        <v>250</v>
      </c>
      <c r="B11" s="181">
        <v>1977.5</v>
      </c>
      <c r="C11" s="181">
        <v>1924</v>
      </c>
      <c r="D11" s="104">
        <f t="shared" si="0"/>
        <v>-2.7054361567635854</v>
      </c>
      <c r="E11" s="181">
        <v>2490</v>
      </c>
      <c r="F11" s="181">
        <v>1553</v>
      </c>
      <c r="G11" s="325">
        <f>((F11/E11)-      1)*100</f>
        <v>-37.630522088353416</v>
      </c>
      <c r="H11" s="181">
        <v>2400</v>
      </c>
      <c r="I11" s="181">
        <v>1800</v>
      </c>
      <c r="J11" s="104">
        <f>((I11/H11)-      1)*100</f>
        <v>-25</v>
      </c>
    </row>
    <row r="12" spans="1:10" s="234" customFormat="1" ht="12" customHeight="1">
      <c r="A12" s="182" t="s">
        <v>252</v>
      </c>
      <c r="B12" s="291" t="s">
        <v>313</v>
      </c>
      <c r="C12" s="291">
        <v>2690</v>
      </c>
      <c r="D12" s="325" t="s">
        <v>310</v>
      </c>
      <c r="E12" s="291" t="s">
        <v>313</v>
      </c>
      <c r="F12" s="291">
        <v>2920</v>
      </c>
      <c r="G12" s="325" t="s">
        <v>310</v>
      </c>
      <c r="H12" s="291" t="s">
        <v>313</v>
      </c>
      <c r="I12" s="291" t="s">
        <v>313</v>
      </c>
      <c r="J12" s="104" t="s">
        <v>310</v>
      </c>
    </row>
    <row r="13" spans="1:10" s="234" customFormat="1" ht="12" customHeight="1">
      <c r="A13" s="182" t="s">
        <v>321</v>
      </c>
      <c r="B13" s="291">
        <v>1820</v>
      </c>
      <c r="C13" s="291">
        <v>1600</v>
      </c>
      <c r="D13" s="104">
        <f t="shared" si="0"/>
        <v>-12.087912087912089</v>
      </c>
      <c r="E13" s="291" t="s">
        <v>313</v>
      </c>
      <c r="F13" s="291" t="s">
        <v>313</v>
      </c>
      <c r="G13" s="325" t="s">
        <v>310</v>
      </c>
      <c r="H13" s="291" t="s">
        <v>313</v>
      </c>
      <c r="I13" s="291" t="s">
        <v>313</v>
      </c>
      <c r="J13" s="104" t="s">
        <v>310</v>
      </c>
    </row>
    <row r="14" spans="1:10" s="234" customFormat="1" ht="12" customHeight="1">
      <c r="A14" s="182" t="s">
        <v>254</v>
      </c>
      <c r="B14" s="291" t="s">
        <v>313</v>
      </c>
      <c r="C14" s="291">
        <v>2100</v>
      </c>
      <c r="D14" s="104" t="s">
        <v>310</v>
      </c>
      <c r="E14" s="291" t="s">
        <v>313</v>
      </c>
      <c r="F14" s="291" t="s">
        <v>313</v>
      </c>
      <c r="G14" s="325" t="s">
        <v>310</v>
      </c>
      <c r="H14" s="291" t="s">
        <v>313</v>
      </c>
      <c r="I14" s="291" t="s">
        <v>313</v>
      </c>
      <c r="J14" s="104" t="s">
        <v>310</v>
      </c>
    </row>
    <row r="15" spans="1:10" s="235" customFormat="1" ht="12" customHeight="1">
      <c r="A15" s="83" t="s">
        <v>398</v>
      </c>
      <c r="B15" s="75">
        <f>AVERAGE(B16:B23)</f>
        <v>1392.825</v>
      </c>
      <c r="C15" s="75">
        <f>AVERAGE(C16:C23)</f>
        <v>1445.5250000000001</v>
      </c>
      <c r="D15" s="333">
        <f t="shared" si="0"/>
        <v>3.7836770592141855</v>
      </c>
      <c r="E15" s="75">
        <f>AVERAGE(E16:E23)</f>
        <v>2456.9</v>
      </c>
      <c r="F15" s="75">
        <f>AVERAGE(F16:F23)</f>
        <v>2403.84</v>
      </c>
      <c r="G15" s="322">
        <f>((F15/E15)-      1)*100</f>
        <v>-2.1596320566567573</v>
      </c>
      <c r="H15" s="75">
        <f>AVERAGE(H16:H23)</f>
        <v>1911.25</v>
      </c>
      <c r="I15" s="75">
        <f>AVERAGE(I16:I23)</f>
        <v>1813.55</v>
      </c>
      <c r="J15" s="333">
        <f>((I15/H15)-      1)*100</f>
        <v>-5.1118378024852866</v>
      </c>
    </row>
    <row r="16" spans="1:10" s="234" customFormat="1" ht="12" customHeight="1">
      <c r="A16" s="182" t="s">
        <v>399</v>
      </c>
      <c r="B16" s="291">
        <v>1397.6</v>
      </c>
      <c r="C16" s="291">
        <v>1442.6</v>
      </c>
      <c r="D16" s="104">
        <f t="shared" si="0"/>
        <v>3.2198053806525406</v>
      </c>
      <c r="E16" s="291">
        <v>2497.6</v>
      </c>
      <c r="F16" s="291">
        <v>2502.6</v>
      </c>
      <c r="G16" s="325">
        <f>((F16/E16)-      1)*100</f>
        <v>0.20019218449711662</v>
      </c>
      <c r="H16" s="291">
        <v>2175</v>
      </c>
      <c r="I16" s="291">
        <v>1867.6</v>
      </c>
      <c r="J16" s="333">
        <f>((I16/H16)-      1)*100</f>
        <v>-14.133333333333342</v>
      </c>
    </row>
    <row r="17" spans="1:10" s="234" customFormat="1" ht="12" customHeight="1">
      <c r="A17" s="182" t="s">
        <v>400</v>
      </c>
      <c r="B17" s="291">
        <v>1335</v>
      </c>
      <c r="C17" s="291">
        <v>1405</v>
      </c>
      <c r="D17" s="104">
        <f t="shared" si="0"/>
        <v>5.2434456928838857</v>
      </c>
      <c r="E17" s="291" t="s">
        <v>313</v>
      </c>
      <c r="F17" s="291">
        <v>2400</v>
      </c>
      <c r="G17" s="325" t="s">
        <v>310</v>
      </c>
      <c r="H17" s="291" t="s">
        <v>313</v>
      </c>
      <c r="I17" s="291" t="s">
        <v>313</v>
      </c>
      <c r="J17" s="104" t="s">
        <v>310</v>
      </c>
    </row>
    <row r="18" spans="1:10" s="235" customFormat="1" ht="12" customHeight="1">
      <c r="A18" s="182" t="s">
        <v>389</v>
      </c>
      <c r="B18" s="291">
        <v>1360</v>
      </c>
      <c r="C18" s="291">
        <v>1400</v>
      </c>
      <c r="D18" s="104">
        <f t="shared" si="0"/>
        <v>2.9411764705882248</v>
      </c>
      <c r="E18" s="291">
        <v>2360</v>
      </c>
      <c r="F18" s="291">
        <v>2360</v>
      </c>
      <c r="G18" s="325">
        <f>((F18/E18)-      1)*100</f>
        <v>0</v>
      </c>
      <c r="H18" s="291">
        <v>1900</v>
      </c>
      <c r="I18" s="291">
        <v>1900</v>
      </c>
      <c r="J18" s="104">
        <f>((I18/H18)-      1)*100</f>
        <v>0</v>
      </c>
    </row>
    <row r="19" spans="1:10" s="234" customFormat="1" ht="12" customHeight="1">
      <c r="A19" s="182" t="s">
        <v>390</v>
      </c>
      <c r="B19" s="291">
        <v>1300</v>
      </c>
      <c r="C19" s="291">
        <v>1466.6</v>
      </c>
      <c r="D19" s="104">
        <f t="shared" si="0"/>
        <v>12.815384615384605</v>
      </c>
      <c r="E19" s="291">
        <v>2480</v>
      </c>
      <c r="F19" s="291">
        <v>2306.6</v>
      </c>
      <c r="G19" s="325">
        <f>((F19/E19)-      1)*100</f>
        <v>-6.9919354838709697</v>
      </c>
      <c r="H19" s="291">
        <v>1840</v>
      </c>
      <c r="I19" s="291">
        <v>1766.6</v>
      </c>
      <c r="J19" s="104">
        <f>((I19/H19)-      1)*100</f>
        <v>-3.9891304347826173</v>
      </c>
    </row>
    <row r="20" spans="1:10" s="234" customFormat="1" ht="12" customHeight="1">
      <c r="A20" s="182" t="s">
        <v>401</v>
      </c>
      <c r="B20" s="291">
        <v>1300</v>
      </c>
      <c r="C20" s="291">
        <v>1300</v>
      </c>
      <c r="D20" s="104">
        <f t="shared" si="0"/>
        <v>0</v>
      </c>
      <c r="E20" s="291" t="s">
        <v>313</v>
      </c>
      <c r="F20" s="291" t="s">
        <v>313</v>
      </c>
      <c r="G20" s="325" t="s">
        <v>310</v>
      </c>
      <c r="H20" s="291" t="s">
        <v>313</v>
      </c>
      <c r="I20" s="291" t="s">
        <v>313</v>
      </c>
      <c r="J20" s="104" t="s">
        <v>310</v>
      </c>
    </row>
    <row r="21" spans="1:10" s="234" customFormat="1" ht="12" customHeight="1">
      <c r="A21" s="182" t="s">
        <v>392</v>
      </c>
      <c r="B21" s="291">
        <v>1420</v>
      </c>
      <c r="C21" s="291">
        <v>1490</v>
      </c>
      <c r="D21" s="104">
        <f t="shared" si="0"/>
        <v>4.9295774647887258</v>
      </c>
      <c r="E21" s="291">
        <v>2490</v>
      </c>
      <c r="F21" s="291">
        <v>2450</v>
      </c>
      <c r="G21" s="325">
        <f>((F21/E21)-      1)*100</f>
        <v>-1.6064257028112428</v>
      </c>
      <c r="H21" s="291">
        <v>1730</v>
      </c>
      <c r="I21" s="291">
        <v>1720</v>
      </c>
      <c r="J21" s="104">
        <f>((I21/H21)-      1)*100</f>
        <v>-0.57803468208093012</v>
      </c>
    </row>
    <row r="22" spans="1:10" s="231" customFormat="1" ht="12" customHeight="1">
      <c r="A22" s="182" t="s">
        <v>393</v>
      </c>
      <c r="B22" s="291">
        <v>1250</v>
      </c>
      <c r="C22" s="291">
        <v>1300</v>
      </c>
      <c r="D22" s="104">
        <f t="shared" si="0"/>
        <v>4.0000000000000036</v>
      </c>
      <c r="E22" s="291" t="s">
        <v>313</v>
      </c>
      <c r="F22" s="291" t="s">
        <v>313</v>
      </c>
      <c r="G22" s="325" t="s">
        <v>310</v>
      </c>
      <c r="H22" s="291" t="s">
        <v>313</v>
      </c>
      <c r="I22" s="291" t="s">
        <v>313</v>
      </c>
      <c r="J22" s="104" t="s">
        <v>310</v>
      </c>
    </row>
    <row r="23" spans="1:10" s="234" customFormat="1" ht="12" customHeight="1">
      <c r="A23" s="182" t="s">
        <v>394</v>
      </c>
      <c r="B23" s="291">
        <v>1780</v>
      </c>
      <c r="C23" s="291">
        <v>1760</v>
      </c>
      <c r="D23" s="104">
        <f t="shared" si="0"/>
        <v>-1.1235955056179803</v>
      </c>
      <c r="E23" s="291" t="s">
        <v>313</v>
      </c>
      <c r="F23" s="291" t="s">
        <v>313</v>
      </c>
      <c r="G23" s="325" t="s">
        <v>310</v>
      </c>
      <c r="H23" s="291" t="s">
        <v>313</v>
      </c>
      <c r="I23" s="291" t="s">
        <v>313</v>
      </c>
      <c r="J23" s="104" t="s">
        <v>310</v>
      </c>
    </row>
    <row r="24" spans="1:10" s="234" customFormat="1" ht="12" customHeight="1">
      <c r="A24" s="83" t="s">
        <v>206</v>
      </c>
      <c r="B24" s="75">
        <f>AVERAGE(B25:B29)</f>
        <v>1744.1666666666667</v>
      </c>
      <c r="C24" s="75">
        <f>AVERAGE(C25:C29)</f>
        <v>1722</v>
      </c>
      <c r="D24" s="333">
        <f t="shared" si="0"/>
        <v>-1.2709030100334529</v>
      </c>
      <c r="E24" s="75">
        <f>AVERAGE(E25:E29)</f>
        <v>2705.5555555555552</v>
      </c>
      <c r="F24" s="75">
        <f>AVERAGE(F25:F29)</f>
        <v>2326.6666666666665</v>
      </c>
      <c r="G24" s="322">
        <f>((F24/E24)-      1)*100</f>
        <v>-14.004106776180691</v>
      </c>
      <c r="H24" s="75">
        <f>AVERAGE(H25:H29)</f>
        <v>1846.6666666666667</v>
      </c>
      <c r="I24" s="75">
        <f>AVERAGE(I25:I29)</f>
        <v>1823.3333333333333</v>
      </c>
      <c r="J24" s="104">
        <f>((I24/H24)-      1)*100</f>
        <v>-1.263537906137191</v>
      </c>
    </row>
    <row r="25" spans="1:10" s="234" customFormat="1" ht="12" customHeight="1">
      <c r="A25" s="182" t="s">
        <v>207</v>
      </c>
      <c r="B25" s="291">
        <v>1740</v>
      </c>
      <c r="C25" s="291">
        <v>1700</v>
      </c>
      <c r="D25" s="104">
        <f t="shared" si="0"/>
        <v>-2.2988505747126409</v>
      </c>
      <c r="E25" s="291" t="s">
        <v>313</v>
      </c>
      <c r="F25" s="291" t="s">
        <v>313</v>
      </c>
      <c r="G25" s="325" t="s">
        <v>310</v>
      </c>
      <c r="H25" s="291" t="s">
        <v>313</v>
      </c>
      <c r="I25" s="291" t="s">
        <v>313</v>
      </c>
      <c r="J25" s="104" t="s">
        <v>310</v>
      </c>
    </row>
    <row r="26" spans="1:10" s="233" customFormat="1" ht="12" customHeight="1">
      <c r="A26" s="182" t="s">
        <v>208</v>
      </c>
      <c r="B26" s="291">
        <v>1747.5</v>
      </c>
      <c r="C26" s="291">
        <v>1640</v>
      </c>
      <c r="D26" s="104">
        <f t="shared" si="0"/>
        <v>-6.1516452074391932</v>
      </c>
      <c r="E26" s="291" t="s">
        <v>313</v>
      </c>
      <c r="F26" s="291" t="s">
        <v>313</v>
      </c>
      <c r="G26" s="325" t="s">
        <v>310</v>
      </c>
      <c r="H26" s="291">
        <v>1500</v>
      </c>
      <c r="I26" s="291" t="s">
        <v>313</v>
      </c>
      <c r="J26" s="104" t="s">
        <v>310</v>
      </c>
    </row>
    <row r="27" spans="1:10" s="234" customFormat="1" ht="12" customHeight="1">
      <c r="A27" s="182" t="s">
        <v>300</v>
      </c>
      <c r="B27" s="291">
        <v>1713.3333333333335</v>
      </c>
      <c r="C27" s="291">
        <v>1960</v>
      </c>
      <c r="D27" s="104">
        <f t="shared" si="0"/>
        <v>14.396887159533067</v>
      </c>
      <c r="E27" s="291">
        <v>3200</v>
      </c>
      <c r="F27" s="291">
        <v>2200</v>
      </c>
      <c r="G27" s="325">
        <f t="shared" ref="G27:G32" si="1">((F27/E27)-      1)*100</f>
        <v>-31.25</v>
      </c>
      <c r="H27" s="291">
        <v>2040</v>
      </c>
      <c r="I27" s="291">
        <v>2040</v>
      </c>
      <c r="J27" s="104">
        <f>((I27/H27)-      1)*100</f>
        <v>0</v>
      </c>
    </row>
    <row r="28" spans="1:10" s="234" customFormat="1" ht="12" customHeight="1">
      <c r="A28" s="182" t="s">
        <v>185</v>
      </c>
      <c r="B28" s="291">
        <v>1720</v>
      </c>
      <c r="C28" s="291">
        <v>1800</v>
      </c>
      <c r="D28" s="104">
        <f t="shared" si="0"/>
        <v>4.6511627906976827</v>
      </c>
      <c r="E28" s="291">
        <v>2470</v>
      </c>
      <c r="F28" s="291">
        <v>2400</v>
      </c>
      <c r="G28" s="325">
        <f t="shared" si="1"/>
        <v>-2.8340080971659964</v>
      </c>
      <c r="H28" s="291">
        <v>2000</v>
      </c>
      <c r="I28" s="291">
        <v>1700</v>
      </c>
      <c r="J28" s="104">
        <f>((I28/H28)-      1)*100</f>
        <v>-15.000000000000002</v>
      </c>
    </row>
    <row r="29" spans="1:10" s="234" customFormat="1" ht="12" customHeight="1">
      <c r="A29" s="182" t="s">
        <v>209</v>
      </c>
      <c r="B29" s="291">
        <v>1800</v>
      </c>
      <c r="C29" s="291">
        <v>1510</v>
      </c>
      <c r="D29" s="104">
        <f t="shared" si="0"/>
        <v>-16.111111111111111</v>
      </c>
      <c r="E29" s="291">
        <v>2446.6666666666665</v>
      </c>
      <c r="F29" s="291">
        <v>2380</v>
      </c>
      <c r="G29" s="325">
        <f t="shared" si="1"/>
        <v>-2.7247956403269713</v>
      </c>
      <c r="H29" s="291" t="s">
        <v>313</v>
      </c>
      <c r="I29" s="291">
        <v>1730</v>
      </c>
      <c r="J29" s="104" t="s">
        <v>310</v>
      </c>
    </row>
    <row r="30" spans="1:10" s="234" customFormat="1" ht="12" customHeight="1">
      <c r="A30" s="83" t="s">
        <v>201</v>
      </c>
      <c r="B30" s="75">
        <f>AVERAGE(B31:B32)</f>
        <v>2000</v>
      </c>
      <c r="C30" s="75">
        <f>AVERAGE(C31:C32)</f>
        <v>1500</v>
      </c>
      <c r="D30" s="333">
        <f>((C30/B30)-      1)*100</f>
        <v>-25</v>
      </c>
      <c r="E30" s="75">
        <f>AVERAGE(E31:E32)</f>
        <v>2326.6999999999998</v>
      </c>
      <c r="F30" s="75">
        <f>AVERAGE(F31:F32)</f>
        <v>2320</v>
      </c>
      <c r="G30" s="322">
        <f t="shared" si="1"/>
        <v>-0.28796149052304765</v>
      </c>
      <c r="H30" s="75">
        <f>AVERAGE(H31:H32)</f>
        <v>1530</v>
      </c>
      <c r="I30" s="75">
        <f>AVERAGE(I31:I32)</f>
        <v>1860</v>
      </c>
      <c r="J30" s="333">
        <f>((I30/H30)-      1)*100</f>
        <v>21.568627450980383</v>
      </c>
    </row>
    <row r="31" spans="1:10" s="234" customFormat="1" ht="12" customHeight="1">
      <c r="A31" s="182" t="s">
        <v>295</v>
      </c>
      <c r="B31" s="181">
        <v>1700</v>
      </c>
      <c r="C31" s="181">
        <v>1700</v>
      </c>
      <c r="D31" s="104">
        <f>((C31/B31)-      1)*100</f>
        <v>0</v>
      </c>
      <c r="E31" s="181">
        <v>2320</v>
      </c>
      <c r="F31" s="181">
        <v>2320</v>
      </c>
      <c r="G31" s="325">
        <f t="shared" si="1"/>
        <v>0</v>
      </c>
      <c r="H31" s="181">
        <v>1860</v>
      </c>
      <c r="I31" s="181">
        <v>1860</v>
      </c>
      <c r="J31" s="104">
        <f>((I31/H31)-      1)*100</f>
        <v>0</v>
      </c>
    </row>
    <row r="32" spans="1:10" s="234" customFormat="1" ht="12" customHeight="1">
      <c r="A32" s="182" t="s">
        <v>125</v>
      </c>
      <c r="B32" s="294">
        <v>2300</v>
      </c>
      <c r="C32" s="294">
        <v>1300</v>
      </c>
      <c r="D32" s="104">
        <f>((C32/B32)-      1)*100</f>
        <v>-43.478260869565219</v>
      </c>
      <c r="E32" s="294">
        <v>2333.4</v>
      </c>
      <c r="F32" s="294">
        <v>2320</v>
      </c>
      <c r="G32" s="325">
        <f t="shared" si="1"/>
        <v>-0.57426930659124631</v>
      </c>
      <c r="H32" s="294">
        <v>1200</v>
      </c>
      <c r="I32" s="291" t="s">
        <v>313</v>
      </c>
      <c r="J32" s="104" t="s">
        <v>310</v>
      </c>
    </row>
    <row r="33" spans="1:10" s="235" customFormat="1" ht="12" customHeight="1">
      <c r="A33" s="525" t="s">
        <v>488</v>
      </c>
      <c r="B33" s="299">
        <f>AVERAGE(B36:B41)</f>
        <v>1640</v>
      </c>
      <c r="C33" s="299">
        <f>AVERAGE(C36:C41)</f>
        <v>1597.5</v>
      </c>
      <c r="D33" s="333">
        <f>((C33/B33)-1)*100</f>
        <v>-2.5914634146341431</v>
      </c>
      <c r="E33" s="299">
        <f>AVERAGE(E36:E41)</f>
        <v>2776</v>
      </c>
      <c r="F33" s="299">
        <f>AVERAGE(F36:F41)</f>
        <v>2570</v>
      </c>
      <c r="G33" s="325">
        <f t="shared" ref="G33:G40" si="2">((F33/E33)-1)*100</f>
        <v>-7.4207492795389074</v>
      </c>
      <c r="H33" s="299">
        <f>AVERAGE(H36:H41)</f>
        <v>2145</v>
      </c>
      <c r="I33" s="299">
        <f>AVERAGE(I36:I41)</f>
        <v>2131.25</v>
      </c>
      <c r="J33" s="333">
        <f t="shared" ref="J33:J41" si="3">((I33/H33)-1)*100</f>
        <v>-0.64102564102563875</v>
      </c>
    </row>
    <row r="34" spans="1:10" s="231" customFormat="1" ht="12" customHeight="1">
      <c r="A34" s="526" t="s">
        <v>482</v>
      </c>
      <c r="B34" s="289" t="s">
        <v>313</v>
      </c>
      <c r="C34" s="288">
        <v>1500</v>
      </c>
      <c r="D34" s="104" t="s">
        <v>310</v>
      </c>
      <c r="E34" s="289" t="s">
        <v>313</v>
      </c>
      <c r="F34" s="288">
        <v>2300</v>
      </c>
      <c r="G34" s="104" t="s">
        <v>310</v>
      </c>
      <c r="H34" s="289" t="s">
        <v>313</v>
      </c>
      <c r="I34" s="288">
        <v>1700</v>
      </c>
      <c r="J34" s="322" t="s">
        <v>310</v>
      </c>
    </row>
    <row r="35" spans="1:10" s="234" customFormat="1" ht="12" customHeight="1">
      <c r="A35" s="526" t="s">
        <v>481</v>
      </c>
      <c r="B35" s="289" t="s">
        <v>313</v>
      </c>
      <c r="C35" s="288">
        <v>1700</v>
      </c>
      <c r="D35" s="104" t="s">
        <v>310</v>
      </c>
      <c r="E35" s="289" t="s">
        <v>313</v>
      </c>
      <c r="F35" s="288">
        <v>2700</v>
      </c>
      <c r="G35" s="104" t="s">
        <v>310</v>
      </c>
      <c r="H35" s="289" t="s">
        <v>313</v>
      </c>
      <c r="I35" s="288">
        <v>2000</v>
      </c>
      <c r="J35" s="322" t="s">
        <v>310</v>
      </c>
    </row>
    <row r="36" spans="1:10" s="234" customFormat="1" ht="12" customHeight="1">
      <c r="A36" s="526" t="s">
        <v>485</v>
      </c>
      <c r="B36" s="289">
        <v>2050</v>
      </c>
      <c r="C36" s="289">
        <v>1550</v>
      </c>
      <c r="D36" s="104">
        <f t="shared" ref="D36:D41" si="4">((C36/B36)-1)*100</f>
        <v>-24.390243902439025</v>
      </c>
      <c r="E36" s="289">
        <v>3600</v>
      </c>
      <c r="F36" s="289">
        <v>2650</v>
      </c>
      <c r="G36" s="104" t="s">
        <v>310</v>
      </c>
      <c r="H36" s="289">
        <v>2300</v>
      </c>
      <c r="I36" s="289">
        <v>1820</v>
      </c>
      <c r="J36" s="322" t="s">
        <v>310</v>
      </c>
    </row>
    <row r="37" spans="1:10" s="234" customFormat="1" ht="12" customHeight="1">
      <c r="A37" s="526" t="s">
        <v>484</v>
      </c>
      <c r="B37" s="289">
        <v>1500</v>
      </c>
      <c r="C37" s="289">
        <v>1900</v>
      </c>
      <c r="D37" s="104">
        <f t="shared" si="4"/>
        <v>26.666666666666661</v>
      </c>
      <c r="E37" s="289">
        <v>1900</v>
      </c>
      <c r="F37" s="289">
        <v>3200</v>
      </c>
      <c r="G37" s="104" t="s">
        <v>310</v>
      </c>
      <c r="H37" s="289">
        <v>2250</v>
      </c>
      <c r="I37" s="289">
        <v>2600</v>
      </c>
      <c r="J37" s="104">
        <f t="shared" si="3"/>
        <v>15.555555555555545</v>
      </c>
    </row>
    <row r="38" spans="1:10" s="234" customFormat="1" ht="12" customHeight="1">
      <c r="A38" s="526" t="s">
        <v>480</v>
      </c>
      <c r="B38" s="289">
        <v>1650</v>
      </c>
      <c r="C38" s="289">
        <v>1650</v>
      </c>
      <c r="D38" s="104">
        <f t="shared" si="4"/>
        <v>0</v>
      </c>
      <c r="E38" s="289">
        <v>3250</v>
      </c>
      <c r="F38" s="289">
        <v>2350</v>
      </c>
      <c r="G38" s="501">
        <f t="shared" si="2"/>
        <v>-27.692307692307693</v>
      </c>
      <c r="H38" s="289" t="s">
        <v>313</v>
      </c>
      <c r="I38" s="289" t="s">
        <v>313</v>
      </c>
      <c r="J38" s="322" t="s">
        <v>310</v>
      </c>
    </row>
    <row r="39" spans="1:10" s="234" customFormat="1" ht="12" customHeight="1">
      <c r="A39" s="526" t="s">
        <v>478</v>
      </c>
      <c r="B39" s="289">
        <v>1410</v>
      </c>
      <c r="C39" s="289">
        <v>1455</v>
      </c>
      <c r="D39" s="104">
        <f t="shared" si="4"/>
        <v>3.1914893617021267</v>
      </c>
      <c r="E39" s="289" t="s">
        <v>313</v>
      </c>
      <c r="F39" s="289">
        <v>2100</v>
      </c>
      <c r="G39" s="501" t="s">
        <v>108</v>
      </c>
      <c r="H39" s="289">
        <v>1810</v>
      </c>
      <c r="I39" s="289">
        <v>1885</v>
      </c>
      <c r="J39" s="104">
        <f t="shared" si="3"/>
        <v>4.143646408839774</v>
      </c>
    </row>
    <row r="40" spans="1:10" s="234" customFormat="1" ht="12" customHeight="1">
      <c r="A40" s="526" t="s">
        <v>486</v>
      </c>
      <c r="B40" s="289">
        <v>1710</v>
      </c>
      <c r="C40" s="289">
        <v>1510</v>
      </c>
      <c r="D40" s="104">
        <f t="shared" si="4"/>
        <v>-11.695906432748536</v>
      </c>
      <c r="E40" s="289">
        <v>2380</v>
      </c>
      <c r="F40" s="289">
        <v>2370</v>
      </c>
      <c r="G40" s="501">
        <f t="shared" si="2"/>
        <v>-0.42016806722688926</v>
      </c>
      <c r="H40" s="289" t="s">
        <v>313</v>
      </c>
      <c r="I40" s="289" t="s">
        <v>313</v>
      </c>
      <c r="J40" s="322" t="s">
        <v>310</v>
      </c>
    </row>
    <row r="41" spans="1:10" s="234" customFormat="1" ht="12" customHeight="1">
      <c r="A41" s="526" t="s">
        <v>489</v>
      </c>
      <c r="B41" s="289">
        <v>1520</v>
      </c>
      <c r="C41" s="289">
        <v>1520</v>
      </c>
      <c r="D41" s="104">
        <f t="shared" si="4"/>
        <v>0</v>
      </c>
      <c r="E41" s="289">
        <v>2750</v>
      </c>
      <c r="F41" s="289">
        <v>2750</v>
      </c>
      <c r="G41" s="498" t="s">
        <v>108</v>
      </c>
      <c r="H41" s="289">
        <v>2220</v>
      </c>
      <c r="I41" s="289">
        <v>2220</v>
      </c>
      <c r="J41" s="104">
        <f t="shared" si="3"/>
        <v>0</v>
      </c>
    </row>
    <row r="42" spans="1:10" s="235" customFormat="1" ht="12" customHeight="1">
      <c r="A42" s="321" t="s">
        <v>205</v>
      </c>
      <c r="B42" s="289">
        <f>AVERAGE(B43:B46)</f>
        <v>1300</v>
      </c>
      <c r="C42" s="289">
        <f>AVERAGE(C43:C46)</f>
        <v>1330</v>
      </c>
      <c r="D42" s="322">
        <f t="shared" ref="D42:D44" si="5">((C42/B42) -      1)*100</f>
        <v>2.3076923076922995</v>
      </c>
      <c r="E42" s="527">
        <f>AVERAGE(E43:E46)</f>
        <v>2335</v>
      </c>
      <c r="F42" s="527">
        <f>AVERAGE(F43:F46)</f>
        <v>2436.6999999999998</v>
      </c>
      <c r="G42" s="322">
        <f t="shared" ref="G42:G44" si="6">((F42 -      E42)/E42)*100</f>
        <v>4.3554603854389651</v>
      </c>
      <c r="H42" s="328" t="s">
        <v>310</v>
      </c>
      <c r="I42" s="328" t="s">
        <v>310</v>
      </c>
      <c r="J42" s="322" t="s">
        <v>310</v>
      </c>
    </row>
    <row r="43" spans="1:10" s="231" customFormat="1" ht="12" customHeight="1">
      <c r="A43" s="323" t="s">
        <v>403</v>
      </c>
      <c r="B43" s="327" t="s">
        <v>313</v>
      </c>
      <c r="C43" s="327" t="s">
        <v>313</v>
      </c>
      <c r="D43" s="325" t="s">
        <v>310</v>
      </c>
      <c r="E43" s="294">
        <v>2360</v>
      </c>
      <c r="F43" s="294">
        <v>2500</v>
      </c>
      <c r="G43" s="325">
        <f t="shared" si="6"/>
        <v>5.9322033898305087</v>
      </c>
      <c r="H43" s="327" t="s">
        <v>313</v>
      </c>
      <c r="I43" s="327" t="s">
        <v>313</v>
      </c>
      <c r="J43" s="325" t="s">
        <v>310</v>
      </c>
    </row>
    <row r="44" spans="1:10" s="234" customFormat="1" ht="12" customHeight="1">
      <c r="A44" s="329" t="s">
        <v>126</v>
      </c>
      <c r="B44" s="456">
        <v>1300</v>
      </c>
      <c r="C44" s="456">
        <v>1330</v>
      </c>
      <c r="D44" s="331">
        <f t="shared" si="5"/>
        <v>2.3076923076922995</v>
      </c>
      <c r="E44" s="319">
        <v>2310</v>
      </c>
      <c r="F44" s="319">
        <v>2373.4</v>
      </c>
      <c r="G44" s="331">
        <f t="shared" si="6"/>
        <v>2.7445887445887487</v>
      </c>
      <c r="H44" s="330" t="s">
        <v>313</v>
      </c>
      <c r="I44" s="330" t="s">
        <v>313</v>
      </c>
      <c r="J44" s="331" t="s">
        <v>310</v>
      </c>
    </row>
    <row r="45" spans="1:10" s="234" customFormat="1" ht="12" customHeight="1">
      <c r="A45" s="335" t="s">
        <v>140</v>
      </c>
      <c r="B45" s="340"/>
      <c r="C45" s="341"/>
      <c r="D45" s="342"/>
      <c r="E45" s="338"/>
      <c r="F45" s="338"/>
      <c r="G45" s="343"/>
      <c r="H45" s="336"/>
      <c r="I45" s="336"/>
      <c r="J45" s="342"/>
    </row>
    <row r="46" spans="1:10" s="234" customFormat="1" ht="12" customHeight="1">
      <c r="A46" s="335" t="s">
        <v>377</v>
      </c>
      <c r="B46" s="340"/>
      <c r="C46" s="340"/>
      <c r="D46" s="342"/>
      <c r="E46" s="338"/>
      <c r="F46" s="338"/>
      <c r="G46" s="343"/>
      <c r="H46" s="338"/>
      <c r="I46" s="338"/>
      <c r="J46" s="342"/>
    </row>
    <row r="47" spans="1:10" s="234" customFormat="1" ht="12" customHeight="1"/>
    <row r="48" spans="1:10" s="234" customFormat="1" ht="12" customHeight="1"/>
    <row r="49" s="234" customFormat="1" ht="12" customHeight="1"/>
    <row r="50" s="234" customFormat="1" ht="12" customHeight="1"/>
    <row r="51" ht="12" customHeight="1"/>
    <row r="52" s="231" customFormat="1" ht="12" customHeight="1"/>
    <row r="53" s="234" customFormat="1" ht="12" customHeight="1"/>
    <row r="54" s="234" customFormat="1" ht="12" customHeight="1"/>
    <row r="55" s="234" customFormat="1" ht="12" customHeight="1"/>
    <row r="56" s="234" customFormat="1" ht="12" customHeight="1"/>
    <row r="57" s="235" customFormat="1" ht="12" customHeight="1"/>
    <row r="58" s="234" customFormat="1" ht="12" customHeight="1"/>
    <row r="59" s="234" customFormat="1" ht="12" customHeight="1"/>
    <row r="60" s="234" customFormat="1" ht="12" customHeight="1"/>
    <row r="61" s="231" customFormat="1" ht="12" customHeight="1"/>
    <row r="62" s="234" customFormat="1" ht="9" customHeight="1"/>
    <row r="63" s="234" customFormat="1" ht="9" customHeight="1"/>
    <row r="64" s="234" customFormat="1" ht="11.25" customHeight="1"/>
    <row r="65" s="234" customFormat="1" ht="11.25" customHeight="1"/>
    <row r="66" s="234" customFormat="1" ht="11.25" customHeight="1"/>
    <row r="67" s="234" customFormat="1" ht="11.1" customHeight="1"/>
    <row r="68" ht="2.1" customHeight="1"/>
    <row r="69" ht="12.95" customHeight="1"/>
    <row r="70" ht="12.95" customHeight="1"/>
    <row r="71" ht="2.1" customHeight="1"/>
    <row r="72" s="235" customFormat="1" ht="11.1" customHeight="1"/>
    <row r="73" s="234" customFormat="1" ht="11.1" customHeight="1"/>
    <row r="74" s="231" customFormat="1" ht="14.1" customHeight="1"/>
    <row r="75" s="234" customFormat="1" ht="11.1" customHeight="1"/>
    <row r="76" s="234" customFormat="1" ht="11.1" customHeight="1"/>
    <row r="77" s="235" customFormat="1" ht="11.1" customHeight="1"/>
    <row r="78" s="234" customFormat="1" ht="11.1" customHeight="1"/>
    <row r="79" s="234" customFormat="1" ht="11.1" customHeight="1"/>
    <row r="80" s="234" customFormat="1" ht="11.1" customHeight="1"/>
    <row r="81" s="234" customFormat="1" ht="11.1" customHeight="1"/>
    <row r="82" s="231" customFormat="1" ht="14.1" customHeight="1"/>
    <row r="83" s="234" customFormat="1" ht="11.1" customHeight="1"/>
    <row r="84" s="234" customFormat="1" ht="11.1" customHeight="1"/>
    <row r="85" s="235" customFormat="1" ht="11.1" customHeight="1"/>
    <row r="86" s="234" customFormat="1" ht="11.1" customHeight="1"/>
    <row r="87" s="234" customFormat="1" ht="11.1" customHeight="1"/>
    <row r="88" s="231" customFormat="1" ht="14.1" customHeight="1"/>
    <row r="89" s="231" customFormat="1" ht="14.1" customHeight="1"/>
    <row r="90" s="234" customFormat="1" ht="11.1" customHeight="1"/>
    <row r="91" s="234" customFormat="1" ht="11.1" customHeight="1"/>
    <row r="92" s="234" customFormat="1" ht="11.1" customHeight="1"/>
    <row r="93" s="234" customFormat="1" ht="11.1" customHeight="1"/>
    <row r="94" s="234" customFormat="1" ht="11.1" customHeight="1"/>
    <row r="95" s="234" customFormat="1" ht="11.1" customHeight="1"/>
    <row r="96" s="231" customFormat="1" ht="14.1" customHeight="1"/>
    <row r="97" s="234" customFormat="1" ht="11.1" customHeight="1"/>
    <row r="98" s="234" customFormat="1" ht="11.1" customHeight="1"/>
    <row r="99" s="234" customFormat="1" ht="11.1" customHeight="1"/>
    <row r="100" s="234" customFormat="1" ht="11.1" customHeight="1"/>
    <row r="101" s="234" customFormat="1" ht="11.1" customHeight="1"/>
    <row r="102" s="234" customFormat="1" ht="11.1" customHeight="1"/>
    <row r="103" s="234" customFormat="1" ht="11.1" customHeight="1"/>
    <row r="104" s="234" customFormat="1" ht="11.1" customHeight="1"/>
    <row r="105" s="234" customFormat="1" ht="11.1" customHeight="1"/>
    <row r="106" s="234" customFormat="1" ht="11.1" customHeight="1"/>
    <row r="107" s="234" customFormat="1" ht="11.1" customHeight="1"/>
    <row r="108" s="234" customFormat="1" ht="11.1" customHeight="1"/>
    <row r="109" s="235" customFormat="1" ht="11.1" customHeight="1"/>
    <row r="110" s="234" customFormat="1" ht="11.1" customHeight="1"/>
    <row r="111" s="234" customFormat="1" ht="11.1" customHeight="1"/>
    <row r="112" s="234" customFormat="1" ht="11.1" customHeight="1"/>
    <row r="113" s="235" customFormat="1" ht="11.1" customHeight="1"/>
    <row r="114" s="234" customFormat="1" ht="11.1" customHeight="1"/>
    <row r="115" s="235" customFormat="1" ht="11.1" customHeight="1"/>
    <row r="116" s="234" customFormat="1" ht="11.1" customHeight="1"/>
    <row r="117" s="234" customFormat="1" ht="11.1" customHeight="1"/>
    <row r="118" s="234" customFormat="1" ht="11.1" customHeight="1"/>
    <row r="119" s="234" customFormat="1" ht="11.1" customHeight="1"/>
    <row r="120" s="231" customFormat="1" ht="14.1" customHeight="1"/>
    <row r="121" s="234" customFormat="1" ht="11.1" customHeight="1"/>
    <row r="122" s="234" customFormat="1" ht="6.95" customHeight="1"/>
    <row r="123" s="234" customFormat="1" ht="6.95" customHeight="1"/>
    <row r="124" s="234" customFormat="1" ht="12" customHeight="1"/>
    <row r="125" ht="12.95" customHeight="1"/>
    <row r="126" ht="12.95" customHeight="1"/>
    <row r="127" s="235" customFormat="1" ht="12.75" customHeight="1"/>
    <row r="128" s="234" customFormat="1" ht="11.1" customHeight="1"/>
    <row r="129" s="234" customFormat="1" ht="11.1" customHeight="1"/>
    <row r="130" s="234" customFormat="1" ht="11.1" customHeight="1"/>
    <row r="131" s="231" customFormat="1" ht="14.1" customHeight="1"/>
    <row r="132" s="231" customFormat="1" ht="14.1" customHeight="1"/>
    <row r="133" s="235" customFormat="1" ht="11.1" customHeight="1"/>
    <row r="134" s="234" customFormat="1" ht="11.1" customHeight="1"/>
    <row r="135" s="234" customFormat="1" ht="11.1" customHeight="1"/>
    <row r="136" s="231" customFormat="1" ht="14.1" customHeight="1"/>
    <row r="137" s="235" customFormat="1" ht="11.1" customHeight="1"/>
    <row r="138" s="231" customFormat="1" ht="14.1" customHeight="1"/>
    <row r="139" s="231" customFormat="1" ht="14.1" customHeight="1"/>
    <row r="140" s="234" customFormat="1" ht="11.1" customHeight="1"/>
    <row r="141" s="234" customFormat="1" ht="11.1" customHeight="1"/>
    <row r="142" s="234" customFormat="1" ht="11.1" customHeight="1"/>
    <row r="143" s="231" customFormat="1" ht="14.1" customHeight="1"/>
    <row r="144" s="231" customFormat="1" ht="14.1" customHeight="1"/>
    <row r="145" s="234" customFormat="1" ht="11.1" customHeight="1"/>
    <row r="146" s="234" customFormat="1" ht="11.1" customHeight="1"/>
    <row r="147" s="234" customFormat="1" ht="11.1" customHeight="1"/>
    <row r="148" s="234" customFormat="1" ht="11.1" customHeight="1"/>
    <row r="149" s="237" customFormat="1"/>
    <row r="150" s="234" customFormat="1" ht="11.1" customHeight="1"/>
    <row r="151" s="234" customFormat="1" ht="11.1" customHeight="1"/>
    <row r="152" s="235" customFormat="1" ht="10.5" customHeight="1"/>
    <row r="153" s="234" customFormat="1" ht="11.1" customHeight="1"/>
    <row r="154" s="234" customFormat="1" ht="11.1" customHeight="1"/>
    <row r="155" s="234" customFormat="1" ht="11.1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</sheetData>
  <mergeCells count="4">
    <mergeCell ref="A5:A6"/>
    <mergeCell ref="B5:D5"/>
    <mergeCell ref="E5:G5"/>
    <mergeCell ref="H5:J5"/>
  </mergeCells>
  <phoneticPr fontId="19" type="noConversion"/>
  <printOptions horizontalCentered="1"/>
  <pageMargins left="0" right="0" top="0" bottom="0" header="0" footer="0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82"/>
  <sheetViews>
    <sheetView showGridLines="0" topLeftCell="A16" zoomScale="120" zoomScaleNormal="120" zoomScalePageLayoutView="145" workbookViewId="0">
      <selection activeCell="A38" sqref="A38"/>
    </sheetView>
  </sheetViews>
  <sheetFormatPr baseColWidth="10" defaultColWidth="10.85546875" defaultRowHeight="12.75"/>
  <cols>
    <col min="1" max="1" width="15.7109375" style="232" customWidth="1"/>
    <col min="2" max="10" width="6.7109375" style="232" customWidth="1"/>
    <col min="11" max="16384" width="10.85546875" style="232"/>
  </cols>
  <sheetData>
    <row r="1" spans="1:10" s="234" customFormat="1" ht="16.5" customHeight="1">
      <c r="A1" s="34" t="s">
        <v>522</v>
      </c>
      <c r="B1" s="55"/>
      <c r="C1" s="55"/>
      <c r="D1" s="24"/>
      <c r="E1" s="24"/>
      <c r="F1" s="24"/>
      <c r="G1" s="24"/>
      <c r="H1" s="24"/>
      <c r="I1" s="24"/>
      <c r="J1" s="24"/>
    </row>
    <row r="2" spans="1:10" s="234" customFormat="1" ht="12.95" customHeight="1">
      <c r="A2" s="34" t="s">
        <v>523</v>
      </c>
      <c r="B2" s="55"/>
      <c r="C2" s="55"/>
      <c r="D2" s="24"/>
      <c r="E2" s="24"/>
      <c r="F2" s="24"/>
      <c r="G2" s="24"/>
      <c r="H2" s="24"/>
      <c r="I2" s="24"/>
      <c r="J2" s="24"/>
    </row>
    <row r="3" spans="1:10" s="233" customFormat="1" ht="12.95" customHeight="1">
      <c r="A3" s="4" t="s">
        <v>516</v>
      </c>
      <c r="B3" s="55"/>
      <c r="C3" s="55"/>
      <c r="D3" s="24"/>
      <c r="E3" s="24"/>
      <c r="F3" s="24"/>
      <c r="G3" s="24"/>
      <c r="H3" s="24"/>
      <c r="I3" s="24"/>
      <c r="J3" s="24"/>
    </row>
    <row r="4" spans="1:10" s="234" customFormat="1" ht="3" customHeight="1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0" s="234" customFormat="1" ht="12" customHeight="1">
      <c r="A5" s="643" t="s">
        <v>264</v>
      </c>
      <c r="B5" s="645" t="s">
        <v>103</v>
      </c>
      <c r="C5" s="646"/>
      <c r="D5" s="647"/>
      <c r="E5" s="645" t="s">
        <v>163</v>
      </c>
      <c r="F5" s="646"/>
      <c r="G5" s="647"/>
      <c r="H5" s="645" t="s">
        <v>104</v>
      </c>
      <c r="I5" s="646"/>
      <c r="J5" s="647"/>
    </row>
    <row r="6" spans="1:10" s="234" customFormat="1" ht="12" customHeight="1">
      <c r="A6" s="644"/>
      <c r="B6" s="17">
        <v>2019</v>
      </c>
      <c r="C6" s="17">
        <v>2020</v>
      </c>
      <c r="D6" s="17" t="s">
        <v>100</v>
      </c>
      <c r="E6" s="17">
        <v>2019</v>
      </c>
      <c r="F6" s="17">
        <v>2020</v>
      </c>
      <c r="G6" s="17" t="s">
        <v>100</v>
      </c>
      <c r="H6" s="17">
        <v>2019</v>
      </c>
      <c r="I6" s="17">
        <v>2020</v>
      </c>
      <c r="J6" s="17" t="s">
        <v>100</v>
      </c>
    </row>
    <row r="7" spans="1:10" s="234" customFormat="1" ht="12" customHeight="1">
      <c r="A7" s="83" t="s">
        <v>246</v>
      </c>
      <c r="B7" s="299">
        <f>AVERAGE(B8:B13)</f>
        <v>1484.6799999999998</v>
      </c>
      <c r="C7" s="299">
        <f>AVERAGE(C8:C13)</f>
        <v>1236.8333333333333</v>
      </c>
      <c r="D7" s="436">
        <f t="shared" ref="D7:D20" si="0">((C7/B7)-    1)*100</f>
        <v>-16.693608499250111</v>
      </c>
      <c r="E7" s="299">
        <f>AVERAGE(E8:E13)</f>
        <v>441.65</v>
      </c>
      <c r="F7" s="299">
        <f>AVERAGE(F8:F13)</f>
        <v>452.5</v>
      </c>
      <c r="G7" s="322">
        <f>((F7/E7)-    1)*100</f>
        <v>2.4566964791124191</v>
      </c>
      <c r="H7" s="325" t="s">
        <v>283</v>
      </c>
      <c r="I7" s="325" t="s">
        <v>283</v>
      </c>
      <c r="J7" s="322" t="s">
        <v>283</v>
      </c>
    </row>
    <row r="8" spans="1:10" s="234" customFormat="1" ht="12" customHeight="1">
      <c r="A8" s="182" t="s">
        <v>250</v>
      </c>
      <c r="B8" s="288">
        <v>1460</v>
      </c>
      <c r="C8" s="288">
        <v>1298</v>
      </c>
      <c r="D8" s="437">
        <f t="shared" si="0"/>
        <v>-11.095890410958908</v>
      </c>
      <c r="E8" s="344">
        <v>340</v>
      </c>
      <c r="F8" s="288">
        <v>313</v>
      </c>
      <c r="G8" s="325">
        <f>((F8/E8)-    1)*100</f>
        <v>-7.9411764705882408</v>
      </c>
      <c r="H8" s="500" t="s">
        <v>313</v>
      </c>
      <c r="I8" s="288" t="s">
        <v>313</v>
      </c>
      <c r="J8" s="325" t="s">
        <v>283</v>
      </c>
    </row>
    <row r="9" spans="1:10" s="234" customFormat="1" ht="12" customHeight="1">
      <c r="A9" s="182" t="s">
        <v>249</v>
      </c>
      <c r="B9" s="288" t="s">
        <v>313</v>
      </c>
      <c r="C9" s="288">
        <v>140</v>
      </c>
      <c r="D9" s="322" t="s">
        <v>283</v>
      </c>
      <c r="E9" s="288" t="s">
        <v>313</v>
      </c>
      <c r="F9" s="288">
        <v>415</v>
      </c>
      <c r="G9" s="325" t="s">
        <v>283</v>
      </c>
      <c r="H9" s="500" t="s">
        <v>313</v>
      </c>
      <c r="I9" s="288" t="s">
        <v>313</v>
      </c>
      <c r="J9" s="325" t="s">
        <v>283</v>
      </c>
    </row>
    <row r="10" spans="1:10" s="233" customFormat="1" ht="12" customHeight="1">
      <c r="A10" s="182" t="s">
        <v>252</v>
      </c>
      <c r="B10" s="344">
        <v>1370</v>
      </c>
      <c r="C10" s="344">
        <v>1430</v>
      </c>
      <c r="D10" s="437">
        <f t="shared" si="0"/>
        <v>4.3795620437956151</v>
      </c>
      <c r="E10" s="288" t="s">
        <v>313</v>
      </c>
      <c r="F10" s="344">
        <v>700</v>
      </c>
      <c r="G10" s="325" t="s">
        <v>283</v>
      </c>
      <c r="H10" s="529" t="s">
        <v>313</v>
      </c>
      <c r="I10" s="344" t="s">
        <v>313</v>
      </c>
      <c r="J10" s="325" t="s">
        <v>283</v>
      </c>
    </row>
    <row r="11" spans="1:10" s="234" customFormat="1" ht="12" customHeight="1">
      <c r="A11" s="182" t="s">
        <v>253</v>
      </c>
      <c r="B11" s="344">
        <v>1393.4</v>
      </c>
      <c r="C11" s="344">
        <v>1553</v>
      </c>
      <c r="D11" s="437">
        <f t="shared" si="0"/>
        <v>11.453997416391548</v>
      </c>
      <c r="E11" s="344">
        <v>526.59999999999991</v>
      </c>
      <c r="F11" s="344">
        <v>527</v>
      </c>
      <c r="G11" s="325">
        <f t="shared" ref="G11:G13" si="1">((F11/E11)-    1)*100</f>
        <v>7.5958982149648691E-2</v>
      </c>
      <c r="H11" s="529" t="s">
        <v>313</v>
      </c>
      <c r="I11" s="344" t="s">
        <v>313</v>
      </c>
      <c r="J11" s="325" t="s">
        <v>283</v>
      </c>
    </row>
    <row r="12" spans="1:10" s="234" customFormat="1" ht="12" customHeight="1">
      <c r="A12" s="182" t="s">
        <v>255</v>
      </c>
      <c r="B12" s="344">
        <v>1500</v>
      </c>
      <c r="C12" s="344">
        <v>1300</v>
      </c>
      <c r="D12" s="437">
        <f t="shared" si="0"/>
        <v>-13.33333333333333</v>
      </c>
      <c r="E12" s="344">
        <v>500</v>
      </c>
      <c r="F12" s="344">
        <v>400</v>
      </c>
      <c r="G12" s="325">
        <f t="shared" si="1"/>
        <v>-19.999999999999996</v>
      </c>
      <c r="H12" s="529" t="s">
        <v>313</v>
      </c>
      <c r="I12" s="344" t="s">
        <v>313</v>
      </c>
      <c r="J12" s="325" t="s">
        <v>283</v>
      </c>
    </row>
    <row r="13" spans="1:10" s="234" customFormat="1" ht="12" customHeight="1">
      <c r="A13" s="182" t="s">
        <v>321</v>
      </c>
      <c r="B13" s="344">
        <v>1700</v>
      </c>
      <c r="C13" s="344">
        <v>1700</v>
      </c>
      <c r="D13" s="437">
        <f t="shared" si="0"/>
        <v>0</v>
      </c>
      <c r="E13" s="288">
        <v>400</v>
      </c>
      <c r="F13" s="344">
        <v>360</v>
      </c>
      <c r="G13" s="325">
        <f t="shared" si="1"/>
        <v>-9.9999999999999982</v>
      </c>
      <c r="H13" s="529" t="s">
        <v>313</v>
      </c>
      <c r="I13" s="344" t="s">
        <v>313</v>
      </c>
      <c r="J13" s="325" t="s">
        <v>283</v>
      </c>
    </row>
    <row r="14" spans="1:10" s="234" customFormat="1" ht="12" customHeight="1">
      <c r="A14" s="83" t="s">
        <v>206</v>
      </c>
      <c r="B14" s="299">
        <v>1213.3333333333335</v>
      </c>
      <c r="C14" s="299">
        <f>AVERAGE(C15:C16)</f>
        <v>960</v>
      </c>
      <c r="D14" s="436">
        <f t="shared" si="0"/>
        <v>-20.879120879120894</v>
      </c>
      <c r="E14" s="345" t="s">
        <v>283</v>
      </c>
      <c r="F14" s="345" t="s">
        <v>283</v>
      </c>
      <c r="G14" s="322" t="s">
        <v>283</v>
      </c>
      <c r="H14" s="530">
        <f>AVERAGE(H15:H16)</f>
        <v>360</v>
      </c>
      <c r="I14" s="345">
        <f>AVERAGE(I15:I16)</f>
        <v>370</v>
      </c>
      <c r="J14" s="322">
        <f>((I14/H14)-    1)*100</f>
        <v>2.7777777777777679</v>
      </c>
    </row>
    <row r="15" spans="1:10" s="234" customFormat="1" ht="12" customHeight="1">
      <c r="A15" s="182" t="s">
        <v>300</v>
      </c>
      <c r="B15" s="344">
        <v>1160</v>
      </c>
      <c r="C15" s="344">
        <v>960</v>
      </c>
      <c r="D15" s="437">
        <f t="shared" si="0"/>
        <v>-17.241379310344829</v>
      </c>
      <c r="E15" s="288" t="s">
        <v>313</v>
      </c>
      <c r="F15" s="288" t="s">
        <v>313</v>
      </c>
      <c r="G15" s="325" t="s">
        <v>283</v>
      </c>
      <c r="H15" s="529">
        <v>360</v>
      </c>
      <c r="I15" s="344">
        <v>400</v>
      </c>
      <c r="J15" s="325">
        <v>-8.2417582417582462</v>
      </c>
    </row>
    <row r="16" spans="1:10" s="234" customFormat="1" ht="12" customHeight="1">
      <c r="A16" s="182" t="s">
        <v>185</v>
      </c>
      <c r="B16" s="344">
        <v>1266.6666666666667</v>
      </c>
      <c r="C16" s="344" t="s">
        <v>313</v>
      </c>
      <c r="D16" s="322" t="s">
        <v>283</v>
      </c>
      <c r="E16" s="288" t="s">
        <v>313</v>
      </c>
      <c r="F16" s="288" t="s">
        <v>313</v>
      </c>
      <c r="G16" s="325" t="s">
        <v>283</v>
      </c>
      <c r="H16" s="529" t="s">
        <v>313</v>
      </c>
      <c r="I16" s="344">
        <v>340</v>
      </c>
      <c r="J16" s="325" t="s">
        <v>283</v>
      </c>
    </row>
    <row r="17" spans="1:10" s="234" customFormat="1" ht="12" customHeight="1">
      <c r="A17" s="83" t="s">
        <v>201</v>
      </c>
      <c r="B17" s="299">
        <f>AVERAGE(B18:B20)</f>
        <v>1000</v>
      </c>
      <c r="C17" s="299">
        <f>AVERAGE(C18:C20)</f>
        <v>1000</v>
      </c>
      <c r="D17" s="436">
        <f t="shared" si="0"/>
        <v>0</v>
      </c>
      <c r="E17" s="345" t="s">
        <v>283</v>
      </c>
      <c r="F17" s="345" t="s">
        <v>283</v>
      </c>
      <c r="G17" s="322" t="s">
        <v>283</v>
      </c>
      <c r="H17" s="530">
        <f>AVERAGE(H18:H20)</f>
        <v>700</v>
      </c>
      <c r="I17" s="345">
        <f>AVERAGE(I18:I20)</f>
        <v>750</v>
      </c>
      <c r="J17" s="322">
        <f t="shared" ref="J17:J20" si="2">((I17/H17)-    1)*100</f>
        <v>7.1428571428571397</v>
      </c>
    </row>
    <row r="18" spans="1:10" s="235" customFormat="1" ht="12" customHeight="1">
      <c r="A18" s="182" t="s">
        <v>202</v>
      </c>
      <c r="B18" s="344">
        <v>1000</v>
      </c>
      <c r="C18" s="344">
        <v>1000</v>
      </c>
      <c r="D18" s="437">
        <f t="shared" si="0"/>
        <v>0</v>
      </c>
      <c r="E18" s="288" t="s">
        <v>313</v>
      </c>
      <c r="F18" s="288" t="s">
        <v>313</v>
      </c>
      <c r="G18" s="325" t="s">
        <v>283</v>
      </c>
      <c r="H18" s="529" t="s">
        <v>397</v>
      </c>
      <c r="I18" s="344" t="s">
        <v>313</v>
      </c>
      <c r="J18" s="325" t="s">
        <v>283</v>
      </c>
    </row>
    <row r="19" spans="1:10" s="234" customFormat="1" ht="12" customHeight="1">
      <c r="A19" s="182" t="s">
        <v>295</v>
      </c>
      <c r="B19" s="344">
        <v>1000</v>
      </c>
      <c r="C19" s="344" t="s">
        <v>313</v>
      </c>
      <c r="D19" s="322" t="s">
        <v>283</v>
      </c>
      <c r="E19" s="288" t="s">
        <v>313</v>
      </c>
      <c r="F19" s="288" t="s">
        <v>313</v>
      </c>
      <c r="G19" s="325" t="s">
        <v>283</v>
      </c>
      <c r="H19" s="529">
        <v>700</v>
      </c>
      <c r="I19" s="344">
        <v>800</v>
      </c>
      <c r="J19" s="325">
        <f t="shared" si="2"/>
        <v>14.285714285714279</v>
      </c>
    </row>
    <row r="20" spans="1:10" s="231" customFormat="1" ht="12" customHeight="1">
      <c r="A20" s="182" t="s">
        <v>204</v>
      </c>
      <c r="B20" s="344">
        <v>1000</v>
      </c>
      <c r="C20" s="344">
        <v>1000</v>
      </c>
      <c r="D20" s="437">
        <f t="shared" si="0"/>
        <v>0</v>
      </c>
      <c r="E20" s="288" t="s">
        <v>313</v>
      </c>
      <c r="F20" s="288" t="s">
        <v>313</v>
      </c>
      <c r="G20" s="325" t="s">
        <v>283</v>
      </c>
      <c r="H20" s="531">
        <v>700</v>
      </c>
      <c r="I20" s="316">
        <v>700</v>
      </c>
      <c r="J20" s="325">
        <f t="shared" si="2"/>
        <v>0</v>
      </c>
    </row>
    <row r="21" spans="1:10" s="231" customFormat="1" ht="12" customHeight="1">
      <c r="A21" s="525" t="s">
        <v>488</v>
      </c>
      <c r="B21" s="299">
        <f>AVERAGE(B22:B26)</f>
        <v>1080</v>
      </c>
      <c r="C21" s="299">
        <f>AVERAGE(C22:C26)</f>
        <v>1150</v>
      </c>
      <c r="D21" s="436">
        <f t="shared" ref="D21:D25" si="3">((C21/B21)-1)*100</f>
        <v>6.4814814814814881</v>
      </c>
      <c r="E21" s="299">
        <f t="shared" ref="E21:F21" si="4">AVERAGE(E22:E26)</f>
        <v>800</v>
      </c>
      <c r="F21" s="299">
        <f t="shared" si="4"/>
        <v>700</v>
      </c>
      <c r="G21" s="498">
        <f t="shared" ref="G21:G24" si="5">((F21/E21)-1)*100</f>
        <v>-12.5</v>
      </c>
      <c r="H21" s="498">
        <f>AVERAGE(H22:H26)</f>
        <v>850</v>
      </c>
      <c r="I21" s="345">
        <f>AVERAGE(I22:I26)</f>
        <v>950</v>
      </c>
      <c r="J21" s="322">
        <f t="shared" ref="J21" si="6">((I21/H21)-1)*100</f>
        <v>11.764705882352944</v>
      </c>
    </row>
    <row r="22" spans="1:10" s="231" customFormat="1" ht="12" customHeight="1">
      <c r="A22" s="526" t="s">
        <v>484</v>
      </c>
      <c r="B22" s="288" t="s">
        <v>313</v>
      </c>
      <c r="C22" s="288" t="s">
        <v>313</v>
      </c>
      <c r="D22" s="322" t="s">
        <v>283</v>
      </c>
      <c r="E22" s="288" t="s">
        <v>313</v>
      </c>
      <c r="F22" s="288">
        <v>1000</v>
      </c>
      <c r="G22" s="325" t="s">
        <v>283</v>
      </c>
      <c r="H22" s="500" t="s">
        <v>313</v>
      </c>
      <c r="I22" s="316">
        <v>900</v>
      </c>
      <c r="J22" s="325" t="s">
        <v>283</v>
      </c>
    </row>
    <row r="23" spans="1:10" s="234" customFormat="1" ht="12" customHeight="1">
      <c r="A23" s="526" t="s">
        <v>485</v>
      </c>
      <c r="B23" s="289">
        <v>1400</v>
      </c>
      <c r="C23" s="289" t="s">
        <v>313</v>
      </c>
      <c r="D23" s="322" t="s">
        <v>283</v>
      </c>
      <c r="E23" s="289">
        <v>1000</v>
      </c>
      <c r="F23" s="289" t="s">
        <v>313</v>
      </c>
      <c r="G23" s="325" t="s">
        <v>283</v>
      </c>
      <c r="H23" s="502">
        <v>700</v>
      </c>
      <c r="I23" s="289" t="s">
        <v>313</v>
      </c>
      <c r="J23" s="325" t="s">
        <v>283</v>
      </c>
    </row>
    <row r="24" spans="1:10" s="235" customFormat="1" ht="12" customHeight="1">
      <c r="A24" s="526" t="s">
        <v>479</v>
      </c>
      <c r="B24" s="289" t="s">
        <v>313</v>
      </c>
      <c r="C24" s="289" t="s">
        <v>313</v>
      </c>
      <c r="D24" s="322" t="s">
        <v>283</v>
      </c>
      <c r="E24" s="289">
        <v>600</v>
      </c>
      <c r="F24" s="289">
        <v>600</v>
      </c>
      <c r="G24" s="501">
        <f t="shared" si="5"/>
        <v>0</v>
      </c>
      <c r="H24" s="502">
        <v>1000</v>
      </c>
      <c r="I24" s="289">
        <v>1000</v>
      </c>
      <c r="J24" s="325">
        <f t="shared" ref="J24" si="7">((I24/H24)-1)*100</f>
        <v>0</v>
      </c>
    </row>
    <row r="25" spans="1:10" s="234" customFormat="1" ht="12" customHeight="1">
      <c r="A25" s="526" t="s">
        <v>478</v>
      </c>
      <c r="B25" s="289">
        <v>760</v>
      </c>
      <c r="C25" s="289">
        <v>1000</v>
      </c>
      <c r="D25" s="437">
        <f t="shared" si="3"/>
        <v>31.578947368421062</v>
      </c>
      <c r="E25" s="289" t="s">
        <v>313</v>
      </c>
      <c r="F25" s="289" t="s">
        <v>313</v>
      </c>
      <c r="G25" s="325" t="s">
        <v>283</v>
      </c>
      <c r="H25" s="502" t="s">
        <v>313</v>
      </c>
      <c r="I25" s="289" t="s">
        <v>313</v>
      </c>
      <c r="J25" s="325" t="s">
        <v>283</v>
      </c>
    </row>
    <row r="26" spans="1:10" s="234" customFormat="1" ht="12" customHeight="1">
      <c r="A26" s="526" t="s">
        <v>489</v>
      </c>
      <c r="B26" s="289" t="s">
        <v>313</v>
      </c>
      <c r="C26" s="289">
        <v>1300</v>
      </c>
      <c r="D26" s="708" t="s">
        <v>283</v>
      </c>
      <c r="E26" s="456" t="s">
        <v>313</v>
      </c>
      <c r="F26" s="456">
        <v>500</v>
      </c>
      <c r="G26" s="325" t="s">
        <v>283</v>
      </c>
      <c r="H26" s="502" t="s">
        <v>313</v>
      </c>
      <c r="I26" s="289" t="s">
        <v>313</v>
      </c>
      <c r="J26" s="325" t="s">
        <v>283</v>
      </c>
    </row>
    <row r="27" spans="1:10" s="234" customFormat="1" ht="12" customHeight="1">
      <c r="A27" s="346" t="s">
        <v>140</v>
      </c>
      <c r="B27" s="346"/>
      <c r="C27" s="346"/>
      <c r="D27" s="339"/>
      <c r="E27" s="24"/>
      <c r="F27" s="24"/>
      <c r="G27" s="337"/>
      <c r="H27" s="528"/>
      <c r="I27" s="528"/>
      <c r="J27" s="337"/>
    </row>
    <row r="28" spans="1:10" s="235" customFormat="1" ht="12" customHeight="1">
      <c r="A28" s="335" t="s">
        <v>64</v>
      </c>
      <c r="B28" s="335"/>
      <c r="C28" s="335"/>
      <c r="D28" s="339"/>
      <c r="E28" s="24"/>
      <c r="F28" s="24"/>
      <c r="G28" s="339"/>
      <c r="H28" s="24"/>
      <c r="I28" s="24"/>
      <c r="J28" s="339"/>
    </row>
    <row r="29" spans="1:10" s="234" customFormat="1" ht="12" customHeight="1"/>
    <row r="30" spans="1:10" s="234" customFormat="1" ht="11.1" customHeight="1"/>
    <row r="31" spans="1:10" s="234" customFormat="1" ht="11.1" customHeight="1"/>
    <row r="32" spans="1:10" s="235" customFormat="1" ht="11.1" customHeight="1"/>
    <row r="33" s="234" customFormat="1" ht="11.1" customHeight="1"/>
    <row r="34" s="234" customFormat="1" ht="11.1" customHeight="1"/>
    <row r="35" s="234" customFormat="1" ht="11.1" customHeight="1"/>
    <row r="36" s="234" customFormat="1" ht="11.1" customHeight="1"/>
    <row r="37" s="234" customFormat="1" ht="11.1" customHeight="1"/>
    <row r="38" s="234" customFormat="1" ht="11.1" customHeight="1"/>
    <row r="39" s="234" customFormat="1" ht="11.1" customHeight="1"/>
    <row r="40" s="234" customFormat="1" ht="11.1" customHeight="1"/>
    <row r="41" s="234" customFormat="1" ht="11.1" customHeight="1"/>
    <row r="42" s="235" customFormat="1" ht="11.1" customHeight="1"/>
    <row r="43" s="235" customFormat="1" ht="11.1" customHeight="1"/>
    <row r="44" s="234" customFormat="1" ht="11.1" customHeight="1"/>
    <row r="45" s="234" customFormat="1" ht="11.1" customHeight="1"/>
    <row r="46" ht="12.75" customHeight="1"/>
    <row r="47" ht="2.1" customHeight="1"/>
    <row r="48" ht="15.95" customHeight="1"/>
    <row r="49" ht="15.95" customHeight="1"/>
    <row r="50" ht="2.1" customHeight="1"/>
    <row r="51" ht="11.1" customHeight="1"/>
    <row r="52" ht="11.1" customHeight="1"/>
    <row r="53" ht="11.1" customHeight="1"/>
    <row r="54" s="237" customFormat="1" ht="11.1" customHeight="1"/>
    <row r="55" ht="11.1" customHeight="1"/>
    <row r="56" ht="11.1" customHeight="1"/>
    <row r="57" ht="11.1" customHeight="1"/>
    <row r="58" ht="11.1" customHeight="1"/>
    <row r="59" ht="11.1" customHeight="1"/>
    <row r="60" ht="11.1" customHeight="1"/>
    <row r="61" ht="11.1" customHeight="1"/>
    <row r="62" s="231" customFormat="1" ht="11.1" customHeight="1"/>
    <row r="63" s="234" customFormat="1" ht="11.1" customHeight="1"/>
    <row r="64" s="234" customFormat="1" ht="11.1" customHeight="1"/>
    <row r="65" s="231" customFormat="1" ht="11.1" customHeight="1"/>
    <row r="66" s="234" customFormat="1" ht="11.1" customHeight="1"/>
    <row r="67" s="231" customFormat="1" ht="11.1" customHeight="1"/>
    <row r="68" s="234" customFormat="1" ht="11.1" customHeight="1"/>
    <row r="69" s="234" customFormat="1" ht="11.1" customHeight="1"/>
    <row r="70" s="231" customFormat="1" ht="11.1" customHeight="1"/>
    <row r="71" s="234" customFormat="1" ht="11.1" customHeight="1"/>
    <row r="72" s="234" customFormat="1" ht="11.1" customHeight="1"/>
    <row r="73" s="234" customFormat="1" ht="11.1" customHeight="1"/>
    <row r="74" s="231" customFormat="1" ht="11.1" customHeight="1"/>
    <row r="75" s="234" customFormat="1" ht="11.1" customHeight="1"/>
    <row r="76" s="234" customFormat="1" ht="11.1" customHeight="1"/>
    <row r="77" s="234" customFormat="1" ht="11.1" customHeight="1"/>
    <row r="78" s="234" customFormat="1" ht="11.1" customHeight="1"/>
    <row r="79" s="234" customFormat="1" ht="11.1" customHeight="1"/>
    <row r="80" s="234" customFormat="1" ht="11.1" customHeight="1"/>
    <row r="81" ht="9" customHeight="1"/>
    <row r="82" ht="9" customHeight="1"/>
  </sheetData>
  <mergeCells count="4">
    <mergeCell ref="A5:A6"/>
    <mergeCell ref="B5:D5"/>
    <mergeCell ref="E5:G5"/>
    <mergeCell ref="H5:J5"/>
  </mergeCells>
  <phoneticPr fontId="19" type="noConversion"/>
  <printOptions horizontalCentered="1"/>
  <pageMargins left="0" right="0" top="0" bottom="0" header="0" footer="0"/>
  <pageSetup paperSize="9" orientation="portrait" horizontalDpi="4294967292" verticalDpi="4294967292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J25"/>
  <sheetViews>
    <sheetView workbookViewId="0">
      <selection activeCell="J1" sqref="J1"/>
    </sheetView>
  </sheetViews>
  <sheetFormatPr baseColWidth="10" defaultRowHeight="12.75"/>
  <cols>
    <col min="2" max="10" width="8.7109375" customWidth="1"/>
  </cols>
  <sheetData>
    <row r="1" spans="1:10" ht="13.5">
      <c r="A1" s="347" t="s">
        <v>524</v>
      </c>
      <c r="B1" s="348"/>
      <c r="C1" s="348"/>
      <c r="D1" s="349"/>
      <c r="E1" s="348"/>
      <c r="F1" s="348"/>
      <c r="G1" s="349"/>
      <c r="H1" s="348"/>
      <c r="I1" s="348"/>
      <c r="J1" s="349"/>
    </row>
    <row r="2" spans="1:10" ht="13.5">
      <c r="A2" s="4" t="s">
        <v>525</v>
      </c>
      <c r="B2" s="348"/>
      <c r="C2" s="348"/>
      <c r="D2" s="349"/>
      <c r="E2" s="348"/>
      <c r="F2" s="348"/>
      <c r="G2" s="349"/>
      <c r="H2" s="348"/>
      <c r="I2" s="348"/>
      <c r="J2" s="349"/>
    </row>
    <row r="3" spans="1:10" ht="13.5">
      <c r="A3" s="4" t="s">
        <v>404</v>
      </c>
      <c r="B3" s="532"/>
      <c r="C3" s="532"/>
      <c r="D3" s="533"/>
      <c r="E3" s="534"/>
      <c r="F3" s="534"/>
      <c r="G3" s="533"/>
      <c r="H3" s="534"/>
      <c r="I3" s="534"/>
      <c r="J3" s="533"/>
    </row>
    <row r="4" spans="1:10">
      <c r="A4" s="638" t="s">
        <v>378</v>
      </c>
      <c r="B4" s="649" t="s">
        <v>299</v>
      </c>
      <c r="C4" s="650"/>
      <c r="D4" s="651"/>
      <c r="E4" s="649" t="s">
        <v>298</v>
      </c>
      <c r="F4" s="650"/>
      <c r="G4" s="651"/>
      <c r="H4" s="649" t="s">
        <v>297</v>
      </c>
      <c r="I4" s="650"/>
      <c r="J4" s="651"/>
    </row>
    <row r="5" spans="1:10">
      <c r="A5" s="648"/>
      <c r="B5" s="350">
        <v>2019</v>
      </c>
      <c r="C5" s="350">
        <v>2020</v>
      </c>
      <c r="D5" s="350" t="s">
        <v>296</v>
      </c>
      <c r="E5" s="350">
        <v>2019</v>
      </c>
      <c r="F5" s="350">
        <v>2020</v>
      </c>
      <c r="G5" s="350" t="s">
        <v>296</v>
      </c>
      <c r="H5" s="350">
        <v>2019</v>
      </c>
      <c r="I5" s="350">
        <v>2020</v>
      </c>
      <c r="J5" s="350" t="s">
        <v>296</v>
      </c>
    </row>
    <row r="6" spans="1:10">
      <c r="A6" s="433"/>
      <c r="B6" s="482"/>
      <c r="C6" s="482"/>
      <c r="D6" s="87"/>
      <c r="E6" s="482"/>
      <c r="F6" s="482"/>
      <c r="G6" s="87"/>
      <c r="H6" s="482"/>
      <c r="I6" s="482"/>
      <c r="J6" s="87"/>
    </row>
    <row r="7" spans="1:10" ht="13.5">
      <c r="A7" s="535" t="s">
        <v>246</v>
      </c>
      <c r="B7" s="536">
        <f>AVERAGE(B8:B10)</f>
        <v>65.25</v>
      </c>
      <c r="C7" s="284">
        <f>AVERAGE(C8:C10)</f>
        <v>59.140000000000008</v>
      </c>
      <c r="D7" s="333">
        <f t="shared" ref="D7:D10" si="0">((C7/B7)-    1)*100</f>
        <v>-9.3639846743294957</v>
      </c>
      <c r="E7" s="544">
        <f>AVERAGE(E8:E10)</f>
        <v>110.75</v>
      </c>
      <c r="F7" s="544">
        <f>AVERAGE(F8:F10)</f>
        <v>109.87333333333333</v>
      </c>
      <c r="G7" s="333">
        <f t="shared" ref="G7" si="1">((F7/E7)-    1)*100</f>
        <v>-0.79157261098570242</v>
      </c>
      <c r="H7" s="544">
        <f>AVERAGE(H8:H10)</f>
        <v>55.083333333333336</v>
      </c>
      <c r="I7" s="544">
        <f>AVERAGE(I8:I10)</f>
        <v>55.25</v>
      </c>
      <c r="J7" s="333">
        <f>((I7/H7)-    1)*100</f>
        <v>0.30257186081694698</v>
      </c>
    </row>
    <row r="8" spans="1:10" ht="13.5">
      <c r="A8" s="351" t="s">
        <v>247</v>
      </c>
      <c r="B8" s="545">
        <v>64</v>
      </c>
      <c r="C8" s="545">
        <v>60.67</v>
      </c>
      <c r="D8" s="104">
        <f t="shared" si="0"/>
        <v>-5.2031249999999973</v>
      </c>
      <c r="E8" s="546" t="s">
        <v>280</v>
      </c>
      <c r="F8" s="545">
        <v>121</v>
      </c>
      <c r="G8" s="538" t="s">
        <v>283</v>
      </c>
      <c r="H8" s="545">
        <v>64</v>
      </c>
      <c r="I8" s="545">
        <v>65</v>
      </c>
      <c r="J8" s="104">
        <f>((I8/H8)-    1)*100</f>
        <v>1.5625</v>
      </c>
    </row>
    <row r="9" spans="1:10" ht="13.5">
      <c r="A9" s="351" t="s">
        <v>249</v>
      </c>
      <c r="B9" s="545">
        <v>66.25</v>
      </c>
      <c r="C9" s="545">
        <v>50.75</v>
      </c>
      <c r="D9" s="104">
        <f t="shared" si="0"/>
        <v>-23.396226415094333</v>
      </c>
      <c r="E9" s="545">
        <v>100.5</v>
      </c>
      <c r="F9" s="545">
        <v>100.5</v>
      </c>
      <c r="G9" s="104">
        <f>((F9/E9)-    1)*100</f>
        <v>0</v>
      </c>
      <c r="H9" s="545">
        <v>45.25</v>
      </c>
      <c r="I9" s="545">
        <v>45.25</v>
      </c>
      <c r="J9" s="104" t="s">
        <v>283</v>
      </c>
    </row>
    <row r="10" spans="1:10" ht="13.5">
      <c r="A10" s="351" t="s">
        <v>250</v>
      </c>
      <c r="B10" s="545">
        <v>65.5</v>
      </c>
      <c r="C10" s="545">
        <v>66</v>
      </c>
      <c r="D10" s="104">
        <f t="shared" si="0"/>
        <v>0.76335877862594437</v>
      </c>
      <c r="E10" s="545">
        <v>121</v>
      </c>
      <c r="F10" s="545">
        <v>108.12</v>
      </c>
      <c r="G10" s="104">
        <f>((F10/E10)-    1)*100</f>
        <v>-10.644628099173548</v>
      </c>
      <c r="H10" s="545">
        <v>56</v>
      </c>
      <c r="I10" s="545">
        <v>55.5</v>
      </c>
      <c r="J10" s="104">
        <f t="shared" ref="J10:J15" si="2">((I10/H10)-    1)*100</f>
        <v>-0.89285714285713969</v>
      </c>
    </row>
    <row r="11" spans="1:10" ht="13.5">
      <c r="A11" s="535" t="s">
        <v>206</v>
      </c>
      <c r="B11" s="547" t="s">
        <v>283</v>
      </c>
      <c r="C11" s="544">
        <f>AVERAGE(C12:C15)</f>
        <v>75.125</v>
      </c>
      <c r="D11" s="333" t="s">
        <v>283</v>
      </c>
      <c r="E11" s="548" t="s">
        <v>283</v>
      </c>
      <c r="F11" s="548" t="s">
        <v>283</v>
      </c>
      <c r="G11" s="284" t="s">
        <v>283</v>
      </c>
      <c r="H11" s="544">
        <f>AVERAGE(H12:H15)</f>
        <v>59.666666666666664</v>
      </c>
      <c r="I11" s="544">
        <f>AVERAGE(I12:I15)</f>
        <v>50.5</v>
      </c>
      <c r="J11" s="333">
        <f t="shared" si="2"/>
        <v>-15.363128491620104</v>
      </c>
    </row>
    <row r="12" spans="1:10" ht="13.5">
      <c r="A12" s="351" t="s">
        <v>207</v>
      </c>
      <c r="B12" s="546" t="s">
        <v>280</v>
      </c>
      <c r="C12" s="546" t="s">
        <v>280</v>
      </c>
      <c r="D12" s="104" t="s">
        <v>283</v>
      </c>
      <c r="E12" s="549" t="s">
        <v>280</v>
      </c>
      <c r="F12" s="549" t="s">
        <v>280</v>
      </c>
      <c r="G12" s="284" t="s">
        <v>283</v>
      </c>
      <c r="H12" s="545">
        <v>60</v>
      </c>
      <c r="I12" s="104">
        <v>50</v>
      </c>
      <c r="J12" s="104">
        <f t="shared" si="2"/>
        <v>-16.666666666666664</v>
      </c>
    </row>
    <row r="13" spans="1:10" ht="13.5">
      <c r="A13" s="351" t="s">
        <v>208</v>
      </c>
      <c r="B13" s="546" t="s">
        <v>280</v>
      </c>
      <c r="C13" s="545">
        <v>70.25</v>
      </c>
      <c r="D13" s="104" t="s">
        <v>283</v>
      </c>
      <c r="E13" s="549" t="s">
        <v>280</v>
      </c>
      <c r="F13" s="549" t="s">
        <v>280</v>
      </c>
      <c r="G13" s="284" t="s">
        <v>283</v>
      </c>
      <c r="H13" s="549" t="s">
        <v>280</v>
      </c>
      <c r="I13" s="546" t="s">
        <v>280</v>
      </c>
      <c r="J13" s="284" t="s">
        <v>283</v>
      </c>
    </row>
    <row r="14" spans="1:10" ht="13.5">
      <c r="A14" s="103" t="s">
        <v>185</v>
      </c>
      <c r="B14" s="546" t="s">
        <v>280</v>
      </c>
      <c r="C14" s="545">
        <v>80</v>
      </c>
      <c r="D14" s="104" t="s">
        <v>283</v>
      </c>
      <c r="E14" s="549" t="s">
        <v>280</v>
      </c>
      <c r="F14" s="549" t="s">
        <v>280</v>
      </c>
      <c r="G14" s="104" t="s">
        <v>283</v>
      </c>
      <c r="H14" s="545">
        <v>54</v>
      </c>
      <c r="I14" s="104">
        <v>46.5</v>
      </c>
      <c r="J14" s="104">
        <f t="shared" si="2"/>
        <v>-13.888888888888884</v>
      </c>
    </row>
    <row r="15" spans="1:10" ht="13.5">
      <c r="A15" s="351" t="s">
        <v>300</v>
      </c>
      <c r="B15" s="546" t="s">
        <v>280</v>
      </c>
      <c r="C15" s="546" t="s">
        <v>280</v>
      </c>
      <c r="D15" s="104" t="s">
        <v>283</v>
      </c>
      <c r="E15" s="549" t="s">
        <v>280</v>
      </c>
      <c r="F15" s="549" t="s">
        <v>280</v>
      </c>
      <c r="G15" s="104" t="s">
        <v>283</v>
      </c>
      <c r="H15" s="545">
        <v>65</v>
      </c>
      <c r="I15" s="104">
        <v>55</v>
      </c>
      <c r="J15" s="104">
        <f t="shared" si="2"/>
        <v>-15.384615384615385</v>
      </c>
    </row>
    <row r="16" spans="1:10" ht="13.5">
      <c r="A16" s="535" t="s">
        <v>201</v>
      </c>
      <c r="B16" s="536">
        <f>AVERAGE(B17:B19)</f>
        <v>53</v>
      </c>
      <c r="C16" s="536">
        <f>AVERAGE(C17:C19)</f>
        <v>76.5</v>
      </c>
      <c r="D16" s="550">
        <f t="shared" ref="D16" si="3">((C16/B16)-    1)*100</f>
        <v>44.339622641509436</v>
      </c>
      <c r="E16" s="539">
        <f>AVERAGE(E17:E19)</f>
        <v>155</v>
      </c>
      <c r="F16" s="548" t="s">
        <v>283</v>
      </c>
      <c r="G16" s="284" t="s">
        <v>283</v>
      </c>
      <c r="H16" s="284">
        <f>AVERAGE(H17:H19)</f>
        <v>49.164999999999999</v>
      </c>
      <c r="I16" s="284">
        <f>AVERAGE(I17:I19)</f>
        <v>48.335000000000001</v>
      </c>
      <c r="J16" s="333">
        <f>((I16/H16)-    1)*100</f>
        <v>-1.6881928200955909</v>
      </c>
    </row>
    <row r="17" spans="1:10" ht="13.5">
      <c r="A17" s="351" t="s">
        <v>202</v>
      </c>
      <c r="B17" s="546" t="s">
        <v>280</v>
      </c>
      <c r="C17" s="352">
        <v>98</v>
      </c>
      <c r="D17" s="538" t="s">
        <v>283</v>
      </c>
      <c r="E17" s="285" t="s">
        <v>280</v>
      </c>
      <c r="F17" s="549" t="s">
        <v>280</v>
      </c>
      <c r="G17" s="285" t="s">
        <v>283</v>
      </c>
      <c r="H17" s="352" t="s">
        <v>280</v>
      </c>
      <c r="I17" s="352" t="s">
        <v>280</v>
      </c>
      <c r="J17" s="538" t="s">
        <v>283</v>
      </c>
    </row>
    <row r="18" spans="1:10" ht="13.5">
      <c r="A18" s="351" t="s">
        <v>125</v>
      </c>
      <c r="B18" s="540">
        <v>53</v>
      </c>
      <c r="C18" s="352">
        <v>55</v>
      </c>
      <c r="D18" s="538">
        <f t="shared" ref="D18" si="4">((C18/B18)-    1)*100</f>
        <v>3.7735849056603765</v>
      </c>
      <c r="E18" s="285">
        <v>155</v>
      </c>
      <c r="F18" s="549" t="s">
        <v>280</v>
      </c>
      <c r="G18" s="285" t="s">
        <v>283</v>
      </c>
      <c r="H18" s="285">
        <v>48.33</v>
      </c>
      <c r="I18" s="285">
        <v>51.67</v>
      </c>
      <c r="J18" s="285">
        <f>((I18-    H18)/H18)*100</f>
        <v>6.9108214359611075</v>
      </c>
    </row>
    <row r="19" spans="1:10" ht="13.5">
      <c r="A19" s="351" t="s">
        <v>204</v>
      </c>
      <c r="B19" s="546" t="s">
        <v>280</v>
      </c>
      <c r="C19" s="285" t="s">
        <v>280</v>
      </c>
      <c r="D19" s="538" t="s">
        <v>283</v>
      </c>
      <c r="E19" s="352" t="s">
        <v>280</v>
      </c>
      <c r="F19" s="549" t="s">
        <v>280</v>
      </c>
      <c r="G19" s="538" t="s">
        <v>283</v>
      </c>
      <c r="H19" s="285">
        <v>50</v>
      </c>
      <c r="I19" s="285">
        <v>45</v>
      </c>
      <c r="J19" s="285">
        <f>((I19-    H19)/H19)*100</f>
        <v>-10</v>
      </c>
    </row>
    <row r="20" spans="1:10" ht="13.5">
      <c r="A20" s="551" t="s">
        <v>477</v>
      </c>
      <c r="B20" s="536">
        <f t="shared" ref="B20:C20" si="5">AVERAGE(B21:B23)</f>
        <v>56.5</v>
      </c>
      <c r="C20" s="497">
        <f t="shared" si="5"/>
        <v>90.333333333333329</v>
      </c>
      <c r="D20" s="550">
        <f t="shared" ref="D20:D22" si="6">((C20/B20)-1)*100</f>
        <v>59.882005899705007</v>
      </c>
      <c r="E20" s="539">
        <f>AVERAGE(E21:E23)</f>
        <v>130</v>
      </c>
      <c r="F20" s="497">
        <f>AVERAGE(F21:F23)</f>
        <v>200</v>
      </c>
      <c r="G20" s="552">
        <f t="shared" ref="G20" si="7">((F20/E20)-1)*100</f>
        <v>53.846153846153854</v>
      </c>
      <c r="H20" s="285">
        <f t="shared" ref="H20:I20" si="8">AVERAGE(H21:H23)</f>
        <v>36</v>
      </c>
      <c r="I20" s="284">
        <f t="shared" si="8"/>
        <v>24.5</v>
      </c>
      <c r="J20" s="333">
        <f>((I20/H20)-1)*100</f>
        <v>-31.944444444444443</v>
      </c>
    </row>
    <row r="21" spans="1:10" ht="13.5">
      <c r="A21" s="103" t="s">
        <v>479</v>
      </c>
      <c r="B21" s="546" t="s">
        <v>280</v>
      </c>
      <c r="C21" s="500">
        <v>100</v>
      </c>
      <c r="D21" s="538" t="s">
        <v>283</v>
      </c>
      <c r="E21" s="352" t="s">
        <v>280</v>
      </c>
      <c r="F21" s="500">
        <v>200</v>
      </c>
      <c r="G21" s="96" t="s">
        <v>283</v>
      </c>
      <c r="H21" s="352" t="s">
        <v>280</v>
      </c>
      <c r="I21" s="352" t="s">
        <v>280</v>
      </c>
      <c r="J21" s="501" t="s">
        <v>283</v>
      </c>
    </row>
    <row r="22" spans="1:10" ht="13.5">
      <c r="A22" s="103" t="s">
        <v>478</v>
      </c>
      <c r="B22" s="540">
        <v>56.5</v>
      </c>
      <c r="C22" s="553">
        <v>91</v>
      </c>
      <c r="D22" s="538">
        <f t="shared" si="6"/>
        <v>61.061946902654874</v>
      </c>
      <c r="E22" s="352" t="s">
        <v>280</v>
      </c>
      <c r="F22" s="549" t="s">
        <v>280</v>
      </c>
      <c r="G22" s="96" t="s">
        <v>283</v>
      </c>
      <c r="H22" s="285">
        <v>39</v>
      </c>
      <c r="I22" s="285">
        <v>24.5</v>
      </c>
      <c r="J22" s="285">
        <f>((I22-H22)/H22)*100</f>
        <v>-37.179487179487182</v>
      </c>
    </row>
    <row r="23" spans="1:10" ht="13.5">
      <c r="A23" s="103" t="s">
        <v>486</v>
      </c>
      <c r="B23" s="562" t="s">
        <v>280</v>
      </c>
      <c r="C23" s="556">
        <v>80</v>
      </c>
      <c r="D23" s="541" t="s">
        <v>283</v>
      </c>
      <c r="E23" s="542">
        <v>130</v>
      </c>
      <c r="F23" s="549" t="s">
        <v>280</v>
      </c>
      <c r="G23" s="96" t="s">
        <v>283</v>
      </c>
      <c r="H23" s="285">
        <v>33</v>
      </c>
      <c r="I23" s="561" t="s">
        <v>280</v>
      </c>
      <c r="J23" s="504" t="s">
        <v>283</v>
      </c>
    </row>
    <row r="24" spans="1:10" ht="13.5">
      <c r="A24" s="557" t="s">
        <v>140</v>
      </c>
      <c r="B24" s="95"/>
      <c r="C24" s="90"/>
      <c r="D24" s="96"/>
      <c r="E24" s="543"/>
      <c r="F24" s="558"/>
      <c r="G24" s="559"/>
      <c r="H24" s="560"/>
      <c r="I24" s="95"/>
      <c r="J24" s="96"/>
    </row>
    <row r="25" spans="1:10" ht="13.5">
      <c r="A25" s="353" t="s">
        <v>64</v>
      </c>
      <c r="B25" s="91"/>
      <c r="C25" s="91"/>
      <c r="D25" s="96"/>
      <c r="E25" s="543"/>
      <c r="F25" s="543"/>
      <c r="G25" s="538"/>
      <c r="H25" s="91"/>
      <c r="I25" s="91"/>
      <c r="J25" s="92"/>
    </row>
  </sheetData>
  <mergeCells count="4">
    <mergeCell ref="A4:A5"/>
    <mergeCell ref="B4:D4"/>
    <mergeCell ref="E4:G4"/>
    <mergeCell ref="H4:J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54"/>
  <sheetViews>
    <sheetView showGridLines="0" zoomScaleNormal="100" workbookViewId="0">
      <selection activeCell="P1" sqref="P1"/>
    </sheetView>
  </sheetViews>
  <sheetFormatPr baseColWidth="10" defaultRowHeight="12.75"/>
  <cols>
    <col min="1" max="1" width="15.7109375" customWidth="1"/>
    <col min="2" max="16" width="5.7109375" customWidth="1"/>
  </cols>
  <sheetData>
    <row r="1" spans="1:16" ht="15.95" customHeight="1">
      <c r="A1" s="354" t="s">
        <v>526</v>
      </c>
      <c r="B1" s="74"/>
      <c r="C1" s="348"/>
      <c r="D1" s="347"/>
      <c r="E1" s="348"/>
      <c r="F1" s="348"/>
      <c r="G1" s="347"/>
      <c r="H1" s="348"/>
      <c r="I1" s="348"/>
      <c r="J1" s="347"/>
      <c r="K1" s="348"/>
      <c r="L1" s="348"/>
      <c r="M1" s="347"/>
      <c r="N1" s="348"/>
      <c r="O1" s="348"/>
      <c r="P1" s="347"/>
    </row>
    <row r="2" spans="1:16" ht="12" customHeight="1">
      <c r="A2" s="89" t="s">
        <v>527</v>
      </c>
      <c r="B2" s="74"/>
      <c r="C2" s="94"/>
      <c r="D2" s="89"/>
      <c r="E2" s="94"/>
      <c r="F2" s="94"/>
      <c r="G2" s="89"/>
      <c r="H2" s="94"/>
      <c r="I2" s="94"/>
      <c r="J2" s="89"/>
      <c r="K2" s="94"/>
      <c r="L2" s="94"/>
      <c r="M2" s="89"/>
      <c r="N2" s="94"/>
      <c r="O2" s="94"/>
      <c r="P2" s="89"/>
    </row>
    <row r="3" spans="1:16" ht="3" customHeight="1">
      <c r="A3" s="89"/>
      <c r="B3" s="74"/>
      <c r="C3" s="74"/>
      <c r="D3" s="74"/>
      <c r="E3" s="74"/>
      <c r="F3" s="74"/>
      <c r="G3" s="355"/>
      <c r="H3" s="356"/>
      <c r="I3" s="356"/>
      <c r="J3" s="355"/>
      <c r="K3" s="356"/>
      <c r="L3" s="356"/>
      <c r="M3" s="355"/>
      <c r="N3" s="356"/>
      <c r="O3" s="356"/>
      <c r="P3" s="355"/>
    </row>
    <row r="4" spans="1:16" ht="12.95" customHeight="1">
      <c r="A4" s="638" t="s">
        <v>378</v>
      </c>
      <c r="B4" s="649" t="s">
        <v>229</v>
      </c>
      <c r="C4" s="650"/>
      <c r="D4" s="651"/>
      <c r="E4" s="649" t="s">
        <v>260</v>
      </c>
      <c r="F4" s="650"/>
      <c r="G4" s="651"/>
      <c r="H4" s="649" t="s">
        <v>259</v>
      </c>
      <c r="I4" s="650"/>
      <c r="J4" s="651"/>
      <c r="K4" s="649" t="s">
        <v>258</v>
      </c>
      <c r="L4" s="650"/>
      <c r="M4" s="651"/>
      <c r="N4" s="649" t="s">
        <v>257</v>
      </c>
      <c r="O4" s="650"/>
      <c r="P4" s="651"/>
    </row>
    <row r="5" spans="1:16" ht="12.95" customHeight="1">
      <c r="A5" s="648"/>
      <c r="B5" s="350">
        <v>2019</v>
      </c>
      <c r="C5" s="350">
        <v>2020</v>
      </c>
      <c r="D5" s="350" t="s">
        <v>296</v>
      </c>
      <c r="E5" s="350">
        <v>2019</v>
      </c>
      <c r="F5" s="350">
        <v>2020</v>
      </c>
      <c r="G5" s="350" t="s">
        <v>296</v>
      </c>
      <c r="H5" s="350">
        <v>2019</v>
      </c>
      <c r="I5" s="350">
        <v>2020</v>
      </c>
      <c r="J5" s="350" t="s">
        <v>296</v>
      </c>
      <c r="K5" s="563">
        <v>2019</v>
      </c>
      <c r="L5" s="563">
        <v>2020</v>
      </c>
      <c r="M5" s="564" t="s">
        <v>296</v>
      </c>
      <c r="N5" s="563">
        <v>2019</v>
      </c>
      <c r="O5" s="563">
        <v>2020</v>
      </c>
      <c r="P5" s="564" t="s">
        <v>296</v>
      </c>
    </row>
    <row r="6" spans="1:16" ht="3" customHeight="1">
      <c r="A6" s="433"/>
      <c r="B6" s="566"/>
      <c r="C6" s="482"/>
      <c r="D6" s="87"/>
      <c r="E6" s="482"/>
      <c r="F6" s="74"/>
      <c r="G6" s="87"/>
      <c r="H6" s="482"/>
      <c r="I6" s="482"/>
      <c r="J6" s="87"/>
      <c r="K6" s="482"/>
      <c r="L6" s="482"/>
      <c r="M6" s="87"/>
      <c r="N6" s="482"/>
      <c r="O6" s="482"/>
      <c r="P6" s="87"/>
    </row>
    <row r="7" spans="1:16" ht="12.95" customHeight="1">
      <c r="A7" s="357" t="s">
        <v>246</v>
      </c>
      <c r="B7" s="566">
        <f>AVERAGE(B8:B12)</f>
        <v>53.45</v>
      </c>
      <c r="C7" s="267">
        <f>AVERAGE(C8:C12)</f>
        <v>51.666666666666664</v>
      </c>
      <c r="D7" s="322">
        <f t="shared" ref="D7:D13" si="0">((C7/B7)-   1)*100</f>
        <v>-3.3364515123168181</v>
      </c>
      <c r="E7" s="358">
        <f>AVERAGE(E8:E12)</f>
        <v>73.3</v>
      </c>
      <c r="F7" s="74">
        <f>AVERAGE(F8:F12)</f>
        <v>68.066000000000003</v>
      </c>
      <c r="G7" s="359">
        <f t="shared" ref="G7:G13" si="1">((F7/E7)-   1)*100</f>
        <v>-7.1405184174624718</v>
      </c>
      <c r="H7" s="358">
        <f>AVERAGE(H8:H12)</f>
        <v>86.207499999999996</v>
      </c>
      <c r="I7" s="358">
        <f>AVERAGE(I8:I12)</f>
        <v>86.457499999999996</v>
      </c>
      <c r="J7" s="322">
        <f t="shared" ref="J7" si="2">((I7/H7)-   1)*100</f>
        <v>0.28999797001421079</v>
      </c>
      <c r="K7" s="358">
        <f>AVERAGE(K8:K12)</f>
        <v>52.415999999999997</v>
      </c>
      <c r="L7" s="358">
        <f>AVERAGE(L8:L12)</f>
        <v>48.487499999999997</v>
      </c>
      <c r="M7" s="359">
        <f>((L7/K7)-   1)*100</f>
        <v>-7.494848901098905</v>
      </c>
      <c r="N7" s="358">
        <f>AVERAGE(N8:N12)</f>
        <v>30.765999999999998</v>
      </c>
      <c r="O7" s="358">
        <f>AVERAGE(O8:O12)</f>
        <v>28.513333333333332</v>
      </c>
      <c r="P7" s="359">
        <f t="shared" ref="P7:P11" si="3">((O7/N7)-   1)*100</f>
        <v>-7.321935469891006</v>
      </c>
    </row>
    <row r="8" spans="1:16" ht="12.95" customHeight="1">
      <c r="A8" s="351" t="s">
        <v>248</v>
      </c>
      <c r="B8" s="566">
        <v>55</v>
      </c>
      <c r="C8" s="566" t="s">
        <v>280</v>
      </c>
      <c r="D8" s="325" t="s">
        <v>281</v>
      </c>
      <c r="E8" s="361">
        <v>71</v>
      </c>
      <c r="F8" s="74">
        <v>65.25</v>
      </c>
      <c r="G8" s="360">
        <f t="shared" si="1"/>
        <v>-8.0985915492957758</v>
      </c>
      <c r="H8" s="361" t="s">
        <v>280</v>
      </c>
      <c r="I8" s="361" t="s">
        <v>280</v>
      </c>
      <c r="J8" s="325" t="s">
        <v>281</v>
      </c>
      <c r="K8" s="361">
        <v>70</v>
      </c>
      <c r="L8" s="361">
        <v>51</v>
      </c>
      <c r="M8" s="363" t="s">
        <v>281</v>
      </c>
      <c r="N8" s="361">
        <v>24</v>
      </c>
      <c r="O8" s="361" t="s">
        <v>280</v>
      </c>
      <c r="P8" s="360" t="s">
        <v>281</v>
      </c>
    </row>
    <row r="9" spans="1:16" ht="12.95" customHeight="1">
      <c r="A9" s="351" t="s">
        <v>247</v>
      </c>
      <c r="B9" s="566">
        <v>52.5</v>
      </c>
      <c r="C9" s="566">
        <v>52</v>
      </c>
      <c r="D9" s="325">
        <f t="shared" si="0"/>
        <v>-0.952380952380949</v>
      </c>
      <c r="E9" s="361">
        <v>70</v>
      </c>
      <c r="F9" s="74">
        <v>68.33</v>
      </c>
      <c r="G9" s="360">
        <f t="shared" si="1"/>
        <v>-2.385714285714291</v>
      </c>
      <c r="H9" s="361">
        <v>89.33</v>
      </c>
      <c r="I9" s="361">
        <v>89.33</v>
      </c>
      <c r="J9" s="325">
        <f t="shared" ref="J9:J17" si="4">((I9/H9)-   1)*100</f>
        <v>0</v>
      </c>
      <c r="K9" s="361">
        <v>43.33</v>
      </c>
      <c r="L9" s="361">
        <v>42.5</v>
      </c>
      <c r="M9" s="360">
        <f>((L9/K9)-   1)*100</f>
        <v>-1.9155319639972301</v>
      </c>
      <c r="N9" s="361">
        <v>29.33</v>
      </c>
      <c r="O9" s="361">
        <v>26.67</v>
      </c>
      <c r="P9" s="360">
        <f t="shared" si="3"/>
        <v>-9.0692124105011818</v>
      </c>
    </row>
    <row r="10" spans="1:16" ht="12.95" customHeight="1">
      <c r="A10" s="351" t="s">
        <v>249</v>
      </c>
      <c r="B10" s="566">
        <v>51.25</v>
      </c>
      <c r="C10" s="566">
        <v>52.5</v>
      </c>
      <c r="D10" s="325">
        <f t="shared" si="0"/>
        <v>2.4390243902439046</v>
      </c>
      <c r="E10" s="361">
        <v>64.75</v>
      </c>
      <c r="F10" s="74">
        <v>64.75</v>
      </c>
      <c r="G10" s="360">
        <f t="shared" si="1"/>
        <v>0</v>
      </c>
      <c r="H10" s="361">
        <v>84.75</v>
      </c>
      <c r="I10" s="361">
        <v>85.75</v>
      </c>
      <c r="J10" s="325">
        <f t="shared" si="4"/>
        <v>1.1799410029498469</v>
      </c>
      <c r="K10" s="361">
        <v>45.25</v>
      </c>
      <c r="L10" s="361">
        <v>50.33</v>
      </c>
      <c r="M10" s="360">
        <f>((L10/K10)-   1)*100</f>
        <v>11.226519337016573</v>
      </c>
      <c r="N10" s="361">
        <v>28.75</v>
      </c>
      <c r="O10" s="361">
        <v>25.75</v>
      </c>
      <c r="P10" s="360">
        <f t="shared" si="3"/>
        <v>-10.434782608695647</v>
      </c>
    </row>
    <row r="11" spans="1:16" ht="12.95" customHeight="1">
      <c r="A11" s="351" t="s">
        <v>250</v>
      </c>
      <c r="B11" s="566">
        <v>52.5</v>
      </c>
      <c r="C11" s="566">
        <v>50.5</v>
      </c>
      <c r="D11" s="325">
        <f t="shared" si="0"/>
        <v>-3.8095238095238071</v>
      </c>
      <c r="E11" s="361">
        <v>75.75</v>
      </c>
      <c r="F11" s="74">
        <v>72</v>
      </c>
      <c r="G11" s="360">
        <f t="shared" si="1"/>
        <v>-4.9504950495049549</v>
      </c>
      <c r="H11" s="361">
        <v>83.75</v>
      </c>
      <c r="I11" s="361">
        <v>83.75</v>
      </c>
      <c r="J11" s="325">
        <f t="shared" si="4"/>
        <v>0</v>
      </c>
      <c r="K11" s="361">
        <v>44.5</v>
      </c>
      <c r="L11" s="361">
        <v>50.12</v>
      </c>
      <c r="M11" s="360">
        <f>((L11/K11)-   1)*100</f>
        <v>12.629213483146051</v>
      </c>
      <c r="N11" s="361">
        <v>34.75</v>
      </c>
      <c r="O11" s="361">
        <v>33.119999999999997</v>
      </c>
      <c r="P11" s="360">
        <f t="shared" si="3"/>
        <v>-4.6906474820143984</v>
      </c>
    </row>
    <row r="12" spans="1:16" ht="12.95" customHeight="1">
      <c r="A12" s="351" t="s">
        <v>528</v>
      </c>
      <c r="B12" s="566">
        <v>56</v>
      </c>
      <c r="C12" s="361" t="s">
        <v>280</v>
      </c>
      <c r="D12" s="325" t="s">
        <v>281</v>
      </c>
      <c r="E12" s="361">
        <v>85</v>
      </c>
      <c r="F12" s="74">
        <v>70</v>
      </c>
      <c r="G12" s="360">
        <f t="shared" si="1"/>
        <v>-17.647058823529417</v>
      </c>
      <c r="H12" s="361">
        <v>87</v>
      </c>
      <c r="I12" s="361">
        <v>87</v>
      </c>
      <c r="J12" s="325">
        <f t="shared" si="4"/>
        <v>0</v>
      </c>
      <c r="K12" s="361">
        <v>59</v>
      </c>
      <c r="L12" s="361" t="s">
        <v>284</v>
      </c>
      <c r="M12" s="360" t="s">
        <v>281</v>
      </c>
      <c r="N12" s="361">
        <v>37</v>
      </c>
      <c r="O12" s="361" t="s">
        <v>284</v>
      </c>
      <c r="P12" s="360" t="s">
        <v>281</v>
      </c>
    </row>
    <row r="13" spans="1:16" ht="12.95" customHeight="1">
      <c r="A13" s="351" t="s">
        <v>321</v>
      </c>
      <c r="B13" s="566">
        <v>52</v>
      </c>
      <c r="C13" s="566">
        <v>53.5</v>
      </c>
      <c r="D13" s="325">
        <f t="shared" si="0"/>
        <v>2.8846153846153744</v>
      </c>
      <c r="E13" s="361">
        <v>74.5</v>
      </c>
      <c r="F13" s="74">
        <v>73.5</v>
      </c>
      <c r="G13" s="360">
        <f t="shared" si="1"/>
        <v>-1.3422818791946289</v>
      </c>
      <c r="H13" s="361">
        <v>85</v>
      </c>
      <c r="I13" s="361">
        <v>90</v>
      </c>
      <c r="J13" s="325">
        <f t="shared" si="4"/>
        <v>5.8823529411764719</v>
      </c>
      <c r="K13" s="361" t="s">
        <v>284</v>
      </c>
      <c r="L13" s="361" t="s">
        <v>284</v>
      </c>
      <c r="M13" s="360" t="s">
        <v>281</v>
      </c>
      <c r="N13" s="361" t="s">
        <v>284</v>
      </c>
      <c r="O13" s="361" t="s">
        <v>284</v>
      </c>
      <c r="P13" s="360" t="s">
        <v>281</v>
      </c>
    </row>
    <row r="14" spans="1:16" ht="12.95" customHeight="1">
      <c r="A14" s="357" t="s">
        <v>398</v>
      </c>
      <c r="B14" s="566">
        <f>AVERAGE(B15:B16)</f>
        <v>47</v>
      </c>
      <c r="C14" s="325" t="s">
        <v>281</v>
      </c>
      <c r="D14" s="325" t="s">
        <v>281</v>
      </c>
      <c r="E14" s="358">
        <f>AVERAGE(E15:E16)</f>
        <v>70.5</v>
      </c>
      <c r="F14" s="74">
        <f>AVERAGE(F15:F16)</f>
        <v>65.25</v>
      </c>
      <c r="G14" s="359">
        <f>((F14/E14)-   1)*100</f>
        <v>-7.4468085106383031</v>
      </c>
      <c r="H14" s="358">
        <f>AVERAGE(H15:H16)</f>
        <v>84</v>
      </c>
      <c r="I14" s="358">
        <f>AVERAGE(I15:I16)</f>
        <v>82</v>
      </c>
      <c r="J14" s="322">
        <f t="shared" si="4"/>
        <v>-2.3809523809523836</v>
      </c>
      <c r="K14" s="358">
        <f>AVERAGE(K15:K16)</f>
        <v>65.5</v>
      </c>
      <c r="L14" s="358">
        <f>AVERAGE(L15:L16)</f>
        <v>65.5</v>
      </c>
      <c r="M14" s="359">
        <f>((L14/K14)-   1)*100</f>
        <v>0</v>
      </c>
      <c r="N14" s="367" t="s">
        <v>281</v>
      </c>
      <c r="O14" s="367" t="s">
        <v>281</v>
      </c>
      <c r="P14" s="367" t="s">
        <v>281</v>
      </c>
    </row>
    <row r="15" spans="1:16" ht="12.95" customHeight="1">
      <c r="A15" s="103" t="s">
        <v>399</v>
      </c>
      <c r="B15" s="566">
        <v>40</v>
      </c>
      <c r="C15" s="361" t="s">
        <v>280</v>
      </c>
      <c r="D15" s="325" t="s">
        <v>281</v>
      </c>
      <c r="E15" s="364">
        <v>65.5</v>
      </c>
      <c r="F15" s="74">
        <v>65.5</v>
      </c>
      <c r="G15" s="363">
        <f>((F15-   E15)/E15)*100</f>
        <v>0</v>
      </c>
      <c r="H15" s="364">
        <v>86</v>
      </c>
      <c r="I15" s="364">
        <v>86</v>
      </c>
      <c r="J15" s="325">
        <f t="shared" si="4"/>
        <v>0</v>
      </c>
      <c r="K15" s="364">
        <v>65.5</v>
      </c>
      <c r="L15" s="364">
        <v>65.5</v>
      </c>
      <c r="M15" s="360">
        <f>((L15/K15)-   1)*100</f>
        <v>0</v>
      </c>
      <c r="N15" s="361" t="s">
        <v>284</v>
      </c>
      <c r="O15" s="361" t="s">
        <v>284</v>
      </c>
      <c r="P15" s="360" t="s">
        <v>281</v>
      </c>
    </row>
    <row r="16" spans="1:16" ht="12.95" customHeight="1">
      <c r="A16" s="103" t="s">
        <v>389</v>
      </c>
      <c r="B16" s="566">
        <v>54</v>
      </c>
      <c r="C16" s="361" t="s">
        <v>280</v>
      </c>
      <c r="D16" s="325" t="s">
        <v>281</v>
      </c>
      <c r="E16" s="365">
        <v>75.5</v>
      </c>
      <c r="F16" s="74">
        <v>65</v>
      </c>
      <c r="G16" s="363">
        <f>((F16-   E16)/E16)*100</f>
        <v>-13.90728476821192</v>
      </c>
      <c r="H16" s="364">
        <v>82</v>
      </c>
      <c r="I16" s="364">
        <v>78</v>
      </c>
      <c r="J16" s="325">
        <f t="shared" si="4"/>
        <v>-4.8780487804878092</v>
      </c>
      <c r="K16" s="361" t="s">
        <v>280</v>
      </c>
      <c r="L16" s="361" t="s">
        <v>280</v>
      </c>
      <c r="M16" s="362" t="s">
        <v>281</v>
      </c>
      <c r="N16" s="361" t="s">
        <v>284</v>
      </c>
      <c r="O16" s="361" t="s">
        <v>284</v>
      </c>
      <c r="P16" s="360" t="s">
        <v>281</v>
      </c>
    </row>
    <row r="17" spans="1:16" ht="12.95" customHeight="1">
      <c r="A17" s="357" t="s">
        <v>206</v>
      </c>
      <c r="B17" s="566">
        <f>AVERAGE(B18:B21)</f>
        <v>45.25</v>
      </c>
      <c r="C17" s="267">
        <f>AVERAGE(C18:C21)</f>
        <v>44.875</v>
      </c>
      <c r="D17" s="322">
        <f t="shared" ref="D17:D23" si="5">((C17/B17)-   1)*100</f>
        <v>-0.82872928176795924</v>
      </c>
      <c r="E17" s="358" t="s">
        <v>281</v>
      </c>
      <c r="F17" s="74" t="s">
        <v>281</v>
      </c>
      <c r="G17" s="362" t="s">
        <v>281</v>
      </c>
      <c r="H17" s="358">
        <f>AVERAGE(H18:H21)</f>
        <v>68.875</v>
      </c>
      <c r="I17" s="358">
        <f>AVERAGE(I18:I21)</f>
        <v>89.583333333333329</v>
      </c>
      <c r="J17" s="322">
        <f t="shared" si="4"/>
        <v>30.066545674531152</v>
      </c>
      <c r="K17" s="358">
        <f>AVERAGE(K18:K21)</f>
        <v>46.25</v>
      </c>
      <c r="L17" s="358">
        <f>AVERAGE(L18:L21)</f>
        <v>36.416666666666664</v>
      </c>
      <c r="M17" s="359">
        <f t="shared" ref="M17:M21" si="6">((L17/K17)-   1)*100</f>
        <v>-21.261261261261268</v>
      </c>
      <c r="N17" s="358">
        <f>AVERAGE(N18:N21)</f>
        <v>19.666666666666668</v>
      </c>
      <c r="O17" s="358">
        <f>AVERAGE(O18:O21)</f>
        <v>20.5</v>
      </c>
      <c r="P17" s="359">
        <f>((O17/N17)-   1)*100</f>
        <v>4.237288135593209</v>
      </c>
    </row>
    <row r="18" spans="1:16" ht="12.95" customHeight="1">
      <c r="A18" s="103" t="s">
        <v>207</v>
      </c>
      <c r="B18" s="566">
        <v>42.5</v>
      </c>
      <c r="C18" s="286">
        <v>42.5</v>
      </c>
      <c r="D18" s="325">
        <f t="shared" si="5"/>
        <v>0</v>
      </c>
      <c r="E18" s="361" t="s">
        <v>280</v>
      </c>
      <c r="F18" s="74" t="s">
        <v>280</v>
      </c>
      <c r="G18" s="362" t="s">
        <v>281</v>
      </c>
      <c r="H18" s="361" t="s">
        <v>280</v>
      </c>
      <c r="I18" s="365">
        <v>92.5</v>
      </c>
      <c r="J18" s="565" t="s">
        <v>281</v>
      </c>
      <c r="K18" s="364">
        <v>45</v>
      </c>
      <c r="L18" s="364">
        <v>35</v>
      </c>
      <c r="M18" s="360">
        <f t="shared" si="6"/>
        <v>-22.222222222222221</v>
      </c>
      <c r="N18" s="361" t="s">
        <v>280</v>
      </c>
      <c r="O18" s="361" t="s">
        <v>284</v>
      </c>
      <c r="P18" s="362" t="s">
        <v>281</v>
      </c>
    </row>
    <row r="19" spans="1:16" ht="12.95" customHeight="1">
      <c r="A19" s="103" t="s">
        <v>208</v>
      </c>
      <c r="B19" s="566">
        <v>45</v>
      </c>
      <c r="C19" s="286">
        <v>44</v>
      </c>
      <c r="D19" s="325">
        <f t="shared" si="5"/>
        <v>-2.2222222222222254</v>
      </c>
      <c r="E19" s="74" t="s">
        <v>280</v>
      </c>
      <c r="F19" s="74" t="s">
        <v>280</v>
      </c>
      <c r="G19" s="362" t="s">
        <v>281</v>
      </c>
      <c r="H19" s="364">
        <v>82.75</v>
      </c>
      <c r="I19" s="364">
        <v>101.25</v>
      </c>
      <c r="J19" s="325">
        <f>((I19/H19)-   1)*100</f>
        <v>22.356495468277938</v>
      </c>
      <c r="K19" s="364">
        <v>47.75</v>
      </c>
      <c r="L19" s="364">
        <v>34.25</v>
      </c>
      <c r="M19" s="360">
        <f t="shared" si="6"/>
        <v>-28.272251308900522</v>
      </c>
      <c r="N19" s="364">
        <v>16</v>
      </c>
      <c r="O19" s="361" t="s">
        <v>284</v>
      </c>
      <c r="P19" s="362" t="s">
        <v>281</v>
      </c>
    </row>
    <row r="20" spans="1:16" ht="12.95" customHeight="1">
      <c r="A20" s="103" t="s">
        <v>185</v>
      </c>
      <c r="B20" s="566">
        <v>42.5</v>
      </c>
      <c r="C20" s="286">
        <v>42</v>
      </c>
      <c r="D20" s="325">
        <f t="shared" si="5"/>
        <v>-1.1764705882352899</v>
      </c>
      <c r="E20" s="361" t="s">
        <v>280</v>
      </c>
      <c r="F20" s="361" t="s">
        <v>280</v>
      </c>
      <c r="G20" s="362" t="s">
        <v>281</v>
      </c>
      <c r="H20" s="361" t="s">
        <v>280</v>
      </c>
      <c r="I20" s="361" t="s">
        <v>280</v>
      </c>
      <c r="J20" s="325" t="s">
        <v>281</v>
      </c>
      <c r="K20" s="361" t="s">
        <v>284</v>
      </c>
      <c r="L20" s="361" t="s">
        <v>284</v>
      </c>
      <c r="M20" s="360" t="s">
        <v>281</v>
      </c>
      <c r="N20" s="364">
        <v>18</v>
      </c>
      <c r="O20" s="364">
        <v>21</v>
      </c>
      <c r="P20" s="360">
        <f>((O20/N20)-   1)*100</f>
        <v>16.666666666666675</v>
      </c>
    </row>
    <row r="21" spans="1:16" ht="12.95" customHeight="1">
      <c r="A21" s="103" t="s">
        <v>300</v>
      </c>
      <c r="B21" s="566">
        <v>51</v>
      </c>
      <c r="C21" s="286">
        <v>51</v>
      </c>
      <c r="D21" s="325">
        <f t="shared" si="5"/>
        <v>0</v>
      </c>
      <c r="E21" s="361" t="s">
        <v>280</v>
      </c>
      <c r="F21" s="361" t="s">
        <v>280</v>
      </c>
      <c r="G21" s="362" t="s">
        <v>281</v>
      </c>
      <c r="H21" s="364">
        <v>55</v>
      </c>
      <c r="I21" s="364">
        <v>75</v>
      </c>
      <c r="J21" s="325">
        <f>((I21/H21)-   1)*100</f>
        <v>36.363636363636353</v>
      </c>
      <c r="K21" s="364">
        <v>46</v>
      </c>
      <c r="L21" s="364">
        <v>40</v>
      </c>
      <c r="M21" s="360">
        <f t="shared" si="6"/>
        <v>-13.043478260869568</v>
      </c>
      <c r="N21" s="364">
        <v>25</v>
      </c>
      <c r="O21" s="364">
        <v>20</v>
      </c>
      <c r="P21" s="360">
        <f>((O21/N21)-   1)*100</f>
        <v>-19.999999999999996</v>
      </c>
    </row>
    <row r="22" spans="1:16" ht="12.95" customHeight="1">
      <c r="A22" s="357" t="s">
        <v>201</v>
      </c>
      <c r="B22" s="566">
        <f>AVERAGE(B23:B24)</f>
        <v>63</v>
      </c>
      <c r="C22" s="75">
        <f>AVERAGE(C23:C24)</f>
        <v>54</v>
      </c>
      <c r="D22" s="74">
        <f t="shared" si="5"/>
        <v>-14.28571428571429</v>
      </c>
      <c r="E22" s="366">
        <f>AVERAGE(E23:E24)</f>
        <v>73.5</v>
      </c>
      <c r="F22" s="358">
        <f>AVERAGE(F23:F24)</f>
        <v>82.5</v>
      </c>
      <c r="G22" s="367">
        <f>((F22-   E22)/E22)*100</f>
        <v>12.244897959183673</v>
      </c>
      <c r="H22" s="358">
        <f>AVERAGE(H23:H24)</f>
        <v>78.25</v>
      </c>
      <c r="I22" s="358">
        <f>AVERAGE(I23:I24)</f>
        <v>70</v>
      </c>
      <c r="J22" s="322">
        <f>((I22/H22)-   1)*100</f>
        <v>-10.543130990415339</v>
      </c>
      <c r="K22" s="358">
        <f>AVERAGE(K23:K24)</f>
        <v>30</v>
      </c>
      <c r="L22" s="358">
        <f>AVERAGE(L23:L24)</f>
        <v>40</v>
      </c>
      <c r="M22" s="368">
        <f>((L22/K22)-   1)*100</f>
        <v>33.333333333333329</v>
      </c>
      <c r="N22" s="358">
        <f>AVERAGE(N23:N24)</f>
        <v>21.25</v>
      </c>
      <c r="O22" s="358">
        <f>AVERAGE(O23:O24)</f>
        <v>20.664999999999999</v>
      </c>
      <c r="P22" s="359">
        <f>((O22/N22)-   1)*100</f>
        <v>-2.7529411764705913</v>
      </c>
    </row>
    <row r="23" spans="1:16" ht="12.95" customHeight="1">
      <c r="A23" s="103" t="s">
        <v>295</v>
      </c>
      <c r="B23" s="566">
        <v>85</v>
      </c>
      <c r="C23" s="74">
        <v>58</v>
      </c>
      <c r="D23" s="325">
        <f t="shared" si="5"/>
        <v>-31.764705882352938</v>
      </c>
      <c r="E23" s="361">
        <v>90</v>
      </c>
      <c r="F23" s="369">
        <v>85</v>
      </c>
      <c r="G23" s="362">
        <f>((F23-   E23)/E23)*100</f>
        <v>-5.5555555555555554</v>
      </c>
      <c r="H23" s="369">
        <v>75</v>
      </c>
      <c r="I23" s="369">
        <v>75</v>
      </c>
      <c r="J23" s="325">
        <f>((I23/H23)-   1)*100</f>
        <v>0</v>
      </c>
      <c r="K23" s="361" t="s">
        <v>284</v>
      </c>
      <c r="L23" s="361" t="s">
        <v>284</v>
      </c>
      <c r="M23" s="360" t="s">
        <v>281</v>
      </c>
      <c r="N23" s="369">
        <v>22</v>
      </c>
      <c r="O23" s="369">
        <v>20</v>
      </c>
      <c r="P23" s="360">
        <f>((O23/N23)-   1)*100</f>
        <v>-9.0909090909090935</v>
      </c>
    </row>
    <row r="24" spans="1:16" ht="12.95" customHeight="1">
      <c r="A24" s="103" t="s">
        <v>125</v>
      </c>
      <c r="B24" s="566">
        <v>41</v>
      </c>
      <c r="C24" s="566">
        <v>50</v>
      </c>
      <c r="D24" s="565">
        <f>((C24-   B24)/B24)*100</f>
        <v>21.951219512195124</v>
      </c>
      <c r="E24" s="361">
        <v>57</v>
      </c>
      <c r="F24" s="361">
        <v>80</v>
      </c>
      <c r="G24" s="362">
        <f>((F24-   E24)/E24)*100</f>
        <v>40.350877192982452</v>
      </c>
      <c r="H24" s="567">
        <v>81.5</v>
      </c>
      <c r="I24" s="567">
        <v>65</v>
      </c>
      <c r="J24" s="565">
        <f>((I24-   H24)/H24)*100</f>
        <v>-20.245398773006134</v>
      </c>
      <c r="K24" s="568">
        <v>30</v>
      </c>
      <c r="L24" s="369">
        <v>40</v>
      </c>
      <c r="M24" s="368">
        <f>((L24-   K24)/K24)*100</f>
        <v>33.333333333333329</v>
      </c>
      <c r="N24" s="361">
        <v>20.5</v>
      </c>
      <c r="O24" s="361">
        <v>21.33</v>
      </c>
      <c r="P24" s="360">
        <f>((O24/N24)-   1)*100</f>
        <v>4.0487804878048594</v>
      </c>
    </row>
    <row r="25" spans="1:16" ht="12.95" customHeight="1">
      <c r="A25" s="357" t="s">
        <v>477</v>
      </c>
      <c r="B25" s="566">
        <f>AVERAGE(B26:B30)</f>
        <v>42.166666666666664</v>
      </c>
      <c r="C25" s="75">
        <f>AVERAGE(C26:C30)</f>
        <v>40.4</v>
      </c>
      <c r="D25" s="565">
        <f>((C25/B25)-1)*100</f>
        <v>-4.1897233201581008</v>
      </c>
      <c r="E25" s="366">
        <f>AVERAGE(E26:E30)</f>
        <v>72</v>
      </c>
      <c r="F25" s="366">
        <f>AVERAGE(F26:F30)</f>
        <v>81</v>
      </c>
      <c r="G25" s="498">
        <f>((F25/E25)-1)*100</f>
        <v>12.5</v>
      </c>
      <c r="H25" s="497">
        <f>AVERAGE(H26:H30)</f>
        <v>75</v>
      </c>
      <c r="I25" s="497">
        <f>AVERAGE(I26:I30)</f>
        <v>103.875</v>
      </c>
      <c r="J25" s="322">
        <f>((I25/H25)-1)*100</f>
        <v>38.5</v>
      </c>
      <c r="K25" s="497">
        <f>AVERAGE(K26:K30)</f>
        <v>36</v>
      </c>
      <c r="L25" s="497">
        <f>AVERAGE(L26:L30)</f>
        <v>33.5</v>
      </c>
      <c r="M25" s="359">
        <f>((L25/K25)-1)*100</f>
        <v>-6.944444444444442</v>
      </c>
      <c r="N25" s="358">
        <f t="shared" ref="N25:O25" si="7">AVERAGE(N26:N30)</f>
        <v>29</v>
      </c>
      <c r="O25" s="361">
        <f t="shared" si="7"/>
        <v>28.5</v>
      </c>
      <c r="P25" s="501">
        <f t="shared" ref="P25" si="8">((O25/N25)-1)*100</f>
        <v>-1.7241379310344862</v>
      </c>
    </row>
    <row r="26" spans="1:16" ht="12.95" customHeight="1">
      <c r="A26" s="103" t="s">
        <v>485</v>
      </c>
      <c r="B26" s="566">
        <v>42.5</v>
      </c>
      <c r="C26" s="74">
        <v>40</v>
      </c>
      <c r="D26" s="565">
        <f t="shared" ref="D26:D30" si="9">((C26/B26)-1)*100</f>
        <v>-5.8823529411764719</v>
      </c>
      <c r="E26" s="553">
        <v>72</v>
      </c>
      <c r="F26" s="73" t="s">
        <v>313</v>
      </c>
      <c r="G26" s="96" t="s">
        <v>108</v>
      </c>
      <c r="H26" s="567">
        <v>75</v>
      </c>
      <c r="I26" s="361" t="s">
        <v>280</v>
      </c>
      <c r="J26" s="325" t="s">
        <v>281</v>
      </c>
      <c r="K26" s="553">
        <v>38</v>
      </c>
      <c r="L26" s="553">
        <v>33.5</v>
      </c>
      <c r="M26" s="368">
        <f t="shared" ref="M26" si="10">((L26/K26)-1)*100</f>
        <v>-11.842105263157897</v>
      </c>
      <c r="N26" s="361" t="s">
        <v>284</v>
      </c>
      <c r="O26" s="361" t="s">
        <v>284</v>
      </c>
      <c r="P26" s="360" t="s">
        <v>281</v>
      </c>
    </row>
    <row r="27" spans="1:16" ht="12.95" customHeight="1">
      <c r="A27" s="103" t="s">
        <v>478</v>
      </c>
      <c r="B27" s="573" t="s">
        <v>313</v>
      </c>
      <c r="C27" s="74">
        <v>39</v>
      </c>
      <c r="D27" s="325" t="s">
        <v>281</v>
      </c>
      <c r="E27" s="73" t="s">
        <v>313</v>
      </c>
      <c r="F27" s="553">
        <v>81</v>
      </c>
      <c r="G27" s="96" t="s">
        <v>108</v>
      </c>
      <c r="H27" s="361" t="s">
        <v>280</v>
      </c>
      <c r="I27" s="553">
        <v>117</v>
      </c>
      <c r="J27" s="325" t="s">
        <v>281</v>
      </c>
      <c r="K27" s="73" t="s">
        <v>313</v>
      </c>
      <c r="L27" s="553">
        <v>33</v>
      </c>
      <c r="M27" s="360" t="s">
        <v>281</v>
      </c>
      <c r="N27" s="73" t="s">
        <v>313</v>
      </c>
      <c r="O27" s="73">
        <v>32</v>
      </c>
      <c r="P27" s="360" t="s">
        <v>281</v>
      </c>
    </row>
    <row r="28" spans="1:16" ht="12.95" customHeight="1">
      <c r="A28" s="103" t="s">
        <v>486</v>
      </c>
      <c r="B28" s="566">
        <v>41.5</v>
      </c>
      <c r="C28" s="74">
        <v>37.5</v>
      </c>
      <c r="D28" s="565">
        <f t="shared" si="9"/>
        <v>-9.6385542168674672</v>
      </c>
      <c r="E28" s="73" t="s">
        <v>313</v>
      </c>
      <c r="F28" s="73" t="s">
        <v>313</v>
      </c>
      <c r="G28" s="73" t="s">
        <v>108</v>
      </c>
      <c r="H28" s="361" t="s">
        <v>280</v>
      </c>
      <c r="I28" s="73">
        <v>65</v>
      </c>
      <c r="J28" s="325" t="s">
        <v>281</v>
      </c>
      <c r="K28" s="73" t="s">
        <v>313</v>
      </c>
      <c r="L28" s="554">
        <v>27</v>
      </c>
      <c r="M28" s="360" t="s">
        <v>281</v>
      </c>
      <c r="N28" s="553">
        <v>29</v>
      </c>
      <c r="O28" s="554" t="s">
        <v>313</v>
      </c>
      <c r="P28" s="360" t="s">
        <v>281</v>
      </c>
    </row>
    <row r="29" spans="1:16" ht="12.95" customHeight="1">
      <c r="A29" s="103" t="s">
        <v>480</v>
      </c>
      <c r="B29" s="573" t="s">
        <v>313</v>
      </c>
      <c r="C29" s="74">
        <v>39</v>
      </c>
      <c r="D29" s="325" t="s">
        <v>281</v>
      </c>
      <c r="E29" s="73" t="s">
        <v>313</v>
      </c>
      <c r="F29" s="73" t="s">
        <v>313</v>
      </c>
      <c r="G29" s="73" t="s">
        <v>108</v>
      </c>
      <c r="H29" s="361" t="s">
        <v>280</v>
      </c>
      <c r="I29" s="73">
        <v>151</v>
      </c>
      <c r="J29" s="325" t="s">
        <v>281</v>
      </c>
      <c r="K29" s="73" t="s">
        <v>313</v>
      </c>
      <c r="L29" s="554">
        <v>35</v>
      </c>
      <c r="M29" s="360" t="s">
        <v>281</v>
      </c>
      <c r="N29" s="73" t="s">
        <v>313</v>
      </c>
      <c r="O29" s="554">
        <v>25</v>
      </c>
      <c r="P29" s="360" t="s">
        <v>281</v>
      </c>
    </row>
    <row r="30" spans="1:16" ht="12.95" customHeight="1">
      <c r="A30" s="201" t="s">
        <v>489</v>
      </c>
      <c r="B30" s="287">
        <v>42.5</v>
      </c>
      <c r="C30" s="74">
        <v>46.5</v>
      </c>
      <c r="D30" s="709">
        <f t="shared" si="9"/>
        <v>9.4117647058823639</v>
      </c>
      <c r="E30" s="555" t="s">
        <v>108</v>
      </c>
      <c r="F30" s="497" t="s">
        <v>108</v>
      </c>
      <c r="G30" s="73" t="s">
        <v>108</v>
      </c>
      <c r="H30" s="361" t="s">
        <v>280</v>
      </c>
      <c r="I30" s="553">
        <v>82.5</v>
      </c>
      <c r="J30" s="325" t="s">
        <v>281</v>
      </c>
      <c r="K30" s="553">
        <v>34</v>
      </c>
      <c r="L30" s="553">
        <v>39</v>
      </c>
      <c r="M30" s="368">
        <f t="shared" ref="M30" si="11">((L30/K30)-1)*100</f>
        <v>14.705882352941169</v>
      </c>
      <c r="N30" s="554" t="s">
        <v>313</v>
      </c>
      <c r="O30" s="554" t="s">
        <v>313</v>
      </c>
      <c r="P30" s="360" t="s">
        <v>281</v>
      </c>
    </row>
    <row r="31" spans="1:16" ht="9.9499999999999993" customHeight="1">
      <c r="A31" s="335" t="s">
        <v>140</v>
      </c>
      <c r="B31" s="566"/>
      <c r="C31" s="560"/>
      <c r="D31" s="96"/>
      <c r="E31" s="73"/>
      <c r="F31" s="569"/>
      <c r="G31" s="370"/>
      <c r="H31" s="560"/>
      <c r="I31" s="560"/>
      <c r="J31" s="370"/>
      <c r="K31" s="570"/>
      <c r="L31" s="570"/>
      <c r="M31" s="571"/>
      <c r="N31" s="569"/>
      <c r="O31" s="569"/>
      <c r="P31" s="572"/>
    </row>
    <row r="32" spans="1:16" ht="9.9499999999999993" customHeight="1">
      <c r="A32" s="335" t="s">
        <v>64</v>
      </c>
      <c r="B32" s="238"/>
      <c r="C32" s="91"/>
      <c r="D32" s="97"/>
      <c r="E32" s="238"/>
      <c r="F32" s="238"/>
      <c r="G32" s="97"/>
      <c r="H32" s="91"/>
      <c r="I32" s="91"/>
      <c r="J32" s="97"/>
      <c r="K32" s="238"/>
      <c r="L32" s="91"/>
      <c r="M32" s="93"/>
      <c r="N32" s="238"/>
      <c r="O32" s="238"/>
      <c r="P32" s="93"/>
    </row>
    <row r="33" ht="12.95" customHeight="1"/>
    <row r="34" ht="12.95" customHeight="1"/>
    <row r="35" ht="12.95" customHeight="1"/>
    <row r="36" ht="12.95" customHeight="1"/>
    <row r="37" ht="12.95" customHeight="1"/>
    <row r="38" ht="12.95" customHeight="1"/>
    <row r="39" ht="12.95" customHeight="1"/>
    <row r="40" ht="12.95" customHeight="1"/>
    <row r="41" ht="12.95" customHeight="1"/>
    <row r="42" ht="12.95" customHeight="1"/>
    <row r="43" ht="12.95" customHeight="1"/>
    <row r="44" ht="12.95" customHeight="1"/>
    <row r="45" ht="12.95" customHeight="1"/>
    <row r="46" ht="12.95" customHeight="1"/>
    <row r="47" ht="12.95" customHeight="1"/>
    <row r="48" ht="12.95" customHeight="1"/>
    <row r="49" ht="12.95" customHeight="1"/>
    <row r="50" ht="12.95" customHeight="1"/>
    <row r="51" ht="12.95" customHeight="1"/>
    <row r="52" ht="12.95" customHeight="1"/>
    <row r="53" ht="9.9499999999999993" customHeight="1"/>
    <row r="54" ht="9.9499999999999993" customHeight="1"/>
  </sheetData>
  <mergeCells count="6">
    <mergeCell ref="N4:P4"/>
    <mergeCell ref="A4:A5"/>
    <mergeCell ref="B4:D4"/>
    <mergeCell ref="E4:G4"/>
    <mergeCell ref="H4:J4"/>
    <mergeCell ref="K4:M4"/>
  </mergeCells>
  <printOptions horizontalCentered="1"/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8</vt:i4>
      </vt:variant>
    </vt:vector>
  </HeadingPairs>
  <TitlesOfParts>
    <vt:vector size="30" baseType="lpstr">
      <vt:lpstr>INDICE </vt:lpstr>
      <vt:lpstr>C.84</vt:lpstr>
      <vt:lpstr>C.85</vt:lpstr>
      <vt:lpstr>C.86</vt:lpstr>
      <vt:lpstr>C.87</vt:lpstr>
      <vt:lpstr>C.88</vt:lpstr>
      <vt:lpstr>C.89</vt:lpstr>
      <vt:lpstr>C.90</vt:lpstr>
      <vt:lpstr>C.91 </vt:lpstr>
      <vt:lpstr>C,92</vt:lpstr>
      <vt:lpstr>C,93</vt:lpstr>
      <vt:lpstr>C,94</vt:lpstr>
      <vt:lpstr>C,95</vt:lpstr>
      <vt:lpstr>C.96</vt:lpstr>
      <vt:lpstr>C.97</vt:lpstr>
      <vt:lpstr>C.98</vt:lpstr>
      <vt:lpstr>C.99</vt:lpstr>
      <vt:lpstr>C.100</vt:lpstr>
      <vt:lpstr>C.101</vt:lpstr>
      <vt:lpstr>C.102</vt:lpstr>
      <vt:lpstr>C.103</vt:lpstr>
      <vt:lpstr>C,104</vt:lpstr>
      <vt:lpstr>C.100!Área_de_impresión</vt:lpstr>
      <vt:lpstr>C.84!Área_de_impresión</vt:lpstr>
      <vt:lpstr>C.85!Área_de_impresión</vt:lpstr>
      <vt:lpstr>C.96!Área_de_impresión</vt:lpstr>
      <vt:lpstr>C.97!Área_de_impresión</vt:lpstr>
      <vt:lpstr>C.98!Área_de_impresión</vt:lpstr>
      <vt:lpstr>C.99!Área_de_impresión</vt:lpstr>
      <vt:lpstr>'INDICE '!Área_de_impresión</vt:lpstr>
    </vt:vector>
  </TitlesOfParts>
  <Company>oia_metodologis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Andrade</dc:creator>
  <cp:lastModifiedBy>Toshiba</cp:lastModifiedBy>
  <cp:lastPrinted>2020-06-15T16:44:59Z</cp:lastPrinted>
  <dcterms:created xsi:type="dcterms:W3CDTF">2002-01-07T15:01:08Z</dcterms:created>
  <dcterms:modified xsi:type="dcterms:W3CDTF">2020-06-19T21:11:01Z</dcterms:modified>
</cp:coreProperties>
</file>