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 ALONSO\Descargas\Cuadros estadisticos 11-2025\"/>
    </mc:Choice>
  </mc:AlternateContent>
  <xr:revisionPtr revIDLastSave="0" documentId="13_ncr:1_{5C1BDC72-AE87-4DED-BC33-8633ACF47A30}" xr6:coauthVersionLast="47" xr6:coauthVersionMax="47" xr10:uidLastSave="{00000000-0000-0000-0000-000000000000}"/>
  <bookViews>
    <workbookView xWindow="-108" yWindow="-108" windowWidth="23256" windowHeight="12576" activeTab="2" xr2:uid="{FC607AC0-9CE2-474C-A0B4-EFE8EC9D1523}"/>
  </bookViews>
  <sheets>
    <sheet name="S05.C01" sheetId="1" r:id="rId1"/>
    <sheet name="S05.C02-03" sheetId="2" r:id="rId2"/>
    <sheet name="S05.C04" sheetId="3" r:id="rId3"/>
  </sheets>
  <definedNames>
    <definedName name="_xlnm._FilterDatabase" localSheetId="1" hidden="1">'S05.C02-03'!#REF!</definedName>
    <definedName name="_xlnm.Print_Area" localSheetId="0">'S05.C01'!$B$2:$K$72</definedName>
    <definedName name="_xlnm.Print_Area" localSheetId="1">'S05.C02-03'!$B$2:$K$96</definedName>
    <definedName name="_xlnm.Print_Area" localSheetId="2">'S05.C04'!$B$2:$K$87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TI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1" i="3" l="1"/>
  <c r="F69" i="3"/>
  <c r="F13" i="3"/>
  <c r="I13" i="3"/>
  <c r="F14" i="3"/>
  <c r="I14" i="3"/>
  <c r="F15" i="3"/>
  <c r="I15" i="3"/>
  <c r="F16" i="3"/>
  <c r="I16" i="3"/>
  <c r="F17" i="3"/>
  <c r="I17" i="3"/>
  <c r="F18" i="3"/>
  <c r="I18" i="3"/>
  <c r="F19" i="3"/>
  <c r="I19" i="3"/>
  <c r="F20" i="3"/>
  <c r="I20" i="3"/>
  <c r="F21" i="3"/>
  <c r="I21" i="3"/>
  <c r="F22" i="3"/>
  <c r="I22" i="3"/>
  <c r="F23" i="3"/>
  <c r="I23" i="3"/>
  <c r="F75" i="3"/>
  <c r="F77" i="3"/>
  <c r="F78" i="3"/>
  <c r="F79" i="3"/>
  <c r="I65" i="3"/>
  <c r="I67" i="3"/>
  <c r="F67" i="3"/>
  <c r="I30" i="3"/>
  <c r="F30" i="3"/>
  <c r="D93" i="2"/>
  <c r="I31" i="2"/>
  <c r="I33" i="2"/>
  <c r="F33" i="2"/>
  <c r="J37" i="1"/>
  <c r="J38" i="1"/>
  <c r="J39" i="1"/>
  <c r="J40" i="1"/>
  <c r="J41" i="1"/>
  <c r="J42" i="1"/>
  <c r="J43" i="1"/>
  <c r="J44" i="1"/>
  <c r="F43" i="3" l="1"/>
  <c r="F44" i="3"/>
  <c r="D48" i="3"/>
  <c r="E48" i="3"/>
  <c r="F27" i="3"/>
  <c r="F28" i="3"/>
  <c r="F29" i="3"/>
  <c r="F32" i="3"/>
  <c r="F33" i="3"/>
  <c r="F25" i="3"/>
  <c r="F26" i="3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E61" i="1"/>
  <c r="F61" i="1"/>
  <c r="G61" i="1"/>
  <c r="H61" i="1"/>
  <c r="I61" i="1"/>
  <c r="E56" i="1"/>
  <c r="F56" i="1"/>
  <c r="G56" i="1"/>
  <c r="H56" i="1"/>
  <c r="I56" i="1"/>
  <c r="E51" i="1"/>
  <c r="F51" i="1"/>
  <c r="G51" i="1"/>
  <c r="H51" i="1"/>
  <c r="I51" i="1"/>
  <c r="F51" i="3" l="1"/>
  <c r="F52" i="3"/>
  <c r="I32" i="3"/>
  <c r="I33" i="3"/>
  <c r="I34" i="3"/>
  <c r="F34" i="3"/>
  <c r="F90" i="2"/>
  <c r="I34" i="2"/>
  <c r="J46" i="1" l="1"/>
  <c r="F73" i="3"/>
  <c r="F74" i="3"/>
  <c r="F83" i="3"/>
  <c r="I64" i="3"/>
  <c r="F65" i="3"/>
  <c r="F62" i="3"/>
  <c r="F63" i="3"/>
  <c r="F64" i="3"/>
  <c r="F68" i="3"/>
  <c r="F70" i="3"/>
  <c r="I28" i="3"/>
  <c r="I29" i="3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F89" i="2"/>
  <c r="F91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I28" i="2"/>
  <c r="I2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83" i="3" l="1"/>
  <c r="I81" i="3"/>
  <c r="I79" i="3"/>
  <c r="I78" i="3"/>
  <c r="I77" i="3"/>
  <c r="I76" i="3"/>
  <c r="I75" i="3"/>
  <c r="I74" i="3"/>
  <c r="I73" i="3"/>
  <c r="H72" i="3"/>
  <c r="J77" i="3" s="1"/>
  <c r="G72" i="3"/>
  <c r="E72" i="3"/>
  <c r="D72" i="3"/>
  <c r="I71" i="3"/>
  <c r="F71" i="3"/>
  <c r="I70" i="3"/>
  <c r="I69" i="3"/>
  <c r="I68" i="3"/>
  <c r="I63" i="3"/>
  <c r="I62" i="3"/>
  <c r="I61" i="3"/>
  <c r="H60" i="3"/>
  <c r="J70" i="3" s="1"/>
  <c r="G60" i="3"/>
  <c r="E60" i="3"/>
  <c r="D60" i="3"/>
  <c r="I59" i="3"/>
  <c r="F59" i="3"/>
  <c r="I58" i="3"/>
  <c r="F58" i="3"/>
  <c r="I57" i="3"/>
  <c r="F57" i="3"/>
  <c r="I56" i="3"/>
  <c r="F56" i="3"/>
  <c r="I55" i="3"/>
  <c r="F55" i="3"/>
  <c r="I54" i="3"/>
  <c r="F54" i="3"/>
  <c r="I53" i="3"/>
  <c r="F53" i="3"/>
  <c r="I52" i="3"/>
  <c r="I51" i="3"/>
  <c r="I50" i="3"/>
  <c r="F50" i="3"/>
  <c r="I49" i="3"/>
  <c r="F49" i="3"/>
  <c r="H48" i="3"/>
  <c r="J54" i="3" s="1"/>
  <c r="G48" i="3"/>
  <c r="I47" i="3"/>
  <c r="F47" i="3"/>
  <c r="I46" i="3"/>
  <c r="F46" i="3"/>
  <c r="I45" i="3"/>
  <c r="F45" i="3"/>
  <c r="I44" i="3"/>
  <c r="I43" i="3"/>
  <c r="I42" i="3"/>
  <c r="F42" i="3"/>
  <c r="I41" i="3"/>
  <c r="I40" i="3"/>
  <c r="F40" i="3"/>
  <c r="I39" i="3"/>
  <c r="F39" i="3"/>
  <c r="I38" i="3"/>
  <c r="F38" i="3"/>
  <c r="I37" i="3"/>
  <c r="F37" i="3"/>
  <c r="H36" i="3"/>
  <c r="J46" i="3" s="1"/>
  <c r="G36" i="3"/>
  <c r="E36" i="3"/>
  <c r="D36" i="3"/>
  <c r="I35" i="3"/>
  <c r="F35" i="3"/>
  <c r="G24" i="3"/>
  <c r="I27" i="3"/>
  <c r="I26" i="3"/>
  <c r="I25" i="3"/>
  <c r="H24" i="3"/>
  <c r="J32" i="3" s="1"/>
  <c r="E24" i="3"/>
  <c r="D24" i="3"/>
  <c r="H12" i="3"/>
  <c r="J16" i="3" s="1"/>
  <c r="G12" i="3"/>
  <c r="E12" i="3"/>
  <c r="D12" i="3"/>
  <c r="H93" i="2"/>
  <c r="J53" i="2" s="1"/>
  <c r="G93" i="2"/>
  <c r="E93" i="2"/>
  <c r="J93" i="2" s="1"/>
  <c r="I92" i="2"/>
  <c r="F92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59" i="2"/>
  <c r="F58" i="2"/>
  <c r="F57" i="2"/>
  <c r="F56" i="2"/>
  <c r="F55" i="2"/>
  <c r="F54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H35" i="2"/>
  <c r="J33" i="2" s="1"/>
  <c r="G35" i="2"/>
  <c r="E35" i="2"/>
  <c r="D35" i="2"/>
  <c r="D61" i="1"/>
  <c r="J60" i="1"/>
  <c r="J59" i="1"/>
  <c r="D56" i="1"/>
  <c r="J55" i="1"/>
  <c r="J54" i="1"/>
  <c r="D51" i="1"/>
  <c r="J50" i="1"/>
  <c r="J49" i="1"/>
  <c r="J36" i="1"/>
  <c r="I35" i="1"/>
  <c r="H35" i="1"/>
  <c r="G35" i="1"/>
  <c r="F35" i="1"/>
  <c r="E35" i="1"/>
  <c r="D35" i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J19" i="1"/>
  <c r="J18" i="1"/>
  <c r="J17" i="1"/>
  <c r="J16" i="1"/>
  <c r="J15" i="1"/>
  <c r="J14" i="1"/>
  <c r="J13" i="1"/>
  <c r="J12" i="1"/>
  <c r="J11" i="1"/>
  <c r="J10" i="1"/>
  <c r="J30" i="2" l="1"/>
  <c r="J51" i="1"/>
  <c r="J28" i="2"/>
  <c r="J21" i="2"/>
  <c r="J22" i="2"/>
  <c r="J23" i="2"/>
  <c r="J29" i="2"/>
  <c r="J76" i="2"/>
  <c r="J54" i="2"/>
  <c r="J55" i="2"/>
  <c r="J48" i="2"/>
  <c r="J58" i="2"/>
  <c r="J60" i="2"/>
  <c r="J61" i="1"/>
  <c r="J42" i="2"/>
  <c r="J50" i="2"/>
  <c r="J63" i="2"/>
  <c r="J83" i="2"/>
  <c r="J49" i="2"/>
  <c r="J42" i="3"/>
  <c r="J77" i="2"/>
  <c r="J61" i="2"/>
  <c r="J64" i="2"/>
  <c r="J65" i="2"/>
  <c r="J66" i="2"/>
  <c r="J67" i="2"/>
  <c r="J52" i="2"/>
  <c r="J69" i="2"/>
  <c r="J82" i="2"/>
  <c r="J85" i="2"/>
  <c r="J56" i="2"/>
  <c r="J34" i="2"/>
  <c r="J32" i="2"/>
  <c r="J45" i="2"/>
  <c r="F24" i="3"/>
  <c r="J75" i="3"/>
  <c r="J76" i="3"/>
  <c r="J79" i="3"/>
  <c r="I60" i="3"/>
  <c r="J62" i="3"/>
  <c r="J65" i="3"/>
  <c r="J69" i="3"/>
  <c r="J61" i="3"/>
  <c r="J66" i="3"/>
  <c r="F60" i="3"/>
  <c r="J68" i="3"/>
  <c r="J45" i="3"/>
  <c r="J47" i="3"/>
  <c r="J38" i="3"/>
  <c r="J39" i="3"/>
  <c r="J18" i="3"/>
  <c r="I93" i="2"/>
  <c r="F35" i="2"/>
  <c r="J16" i="2"/>
  <c r="J11" i="2"/>
  <c r="J15" i="2"/>
  <c r="J18" i="2"/>
  <c r="J35" i="1"/>
  <c r="K35" i="1" s="1"/>
  <c r="J19" i="3"/>
  <c r="I12" i="3"/>
  <c r="J26" i="3"/>
  <c r="J31" i="2"/>
  <c r="J20" i="3"/>
  <c r="J34" i="3"/>
  <c r="J17" i="2"/>
  <c r="J13" i="3"/>
  <c r="F48" i="3"/>
  <c r="J78" i="3"/>
  <c r="J24" i="2"/>
  <c r="J27" i="3"/>
  <c r="J41" i="3"/>
  <c r="J63" i="3"/>
  <c r="J71" i="3"/>
  <c r="J15" i="3"/>
  <c r="I72" i="3"/>
  <c r="J80" i="3"/>
  <c r="G84" i="3"/>
  <c r="J35" i="3"/>
  <c r="D84" i="3"/>
  <c r="F36" i="3"/>
  <c r="J19" i="2"/>
  <c r="J23" i="3"/>
  <c r="I36" i="3"/>
  <c r="J43" i="3"/>
  <c r="J13" i="2"/>
  <c r="J30" i="3"/>
  <c r="I24" i="3"/>
  <c r="F12" i="3"/>
  <c r="J14" i="3"/>
  <c r="E84" i="3"/>
  <c r="J22" i="3"/>
  <c r="J56" i="1"/>
  <c r="J20" i="2"/>
  <c r="F93" i="2"/>
  <c r="J73" i="3"/>
  <c r="J25" i="2"/>
  <c r="J28" i="3"/>
  <c r="J12" i="2"/>
  <c r="J29" i="3"/>
  <c r="J49" i="3"/>
  <c r="J59" i="3"/>
  <c r="J27" i="2"/>
  <c r="J37" i="3"/>
  <c r="J44" i="3"/>
  <c r="J51" i="3"/>
  <c r="J67" i="3"/>
  <c r="J33" i="3"/>
  <c r="J26" i="2"/>
  <c r="J14" i="2"/>
  <c r="J17" i="3"/>
  <c r="J83" i="3"/>
  <c r="J51" i="2"/>
  <c r="J62" i="2"/>
  <c r="J78" i="2"/>
  <c r="J89" i="2"/>
  <c r="J21" i="3"/>
  <c r="J25" i="3"/>
  <c r="J31" i="3"/>
  <c r="J40" i="3"/>
  <c r="J64" i="3"/>
  <c r="J74" i="3"/>
  <c r="I35" i="2"/>
  <c r="J46" i="2"/>
  <c r="J73" i="2"/>
  <c r="J55" i="3"/>
  <c r="J81" i="3"/>
  <c r="J57" i="2"/>
  <c r="J68" i="2"/>
  <c r="J84" i="2"/>
  <c r="J90" i="2"/>
  <c r="J50" i="3"/>
  <c r="J79" i="2"/>
  <c r="J47" i="2"/>
  <c r="J74" i="2"/>
  <c r="J56" i="3"/>
  <c r="J82" i="3"/>
  <c r="J91" i="2"/>
  <c r="J80" i="2"/>
  <c r="F72" i="3"/>
  <c r="J75" i="2"/>
  <c r="J57" i="3"/>
  <c r="J43" i="2"/>
  <c r="J59" i="2"/>
  <c r="J70" i="2"/>
  <c r="J86" i="2"/>
  <c r="J92" i="2"/>
  <c r="J52" i="3"/>
  <c r="J81" i="2"/>
  <c r="J58" i="3"/>
  <c r="J44" i="2"/>
  <c r="J71" i="2"/>
  <c r="J87" i="2"/>
  <c r="I48" i="3"/>
  <c r="J53" i="3"/>
  <c r="H84" i="3"/>
  <c r="J72" i="2"/>
  <c r="J88" i="2"/>
  <c r="J35" i="2" l="1"/>
  <c r="J36" i="3"/>
  <c r="J12" i="3"/>
  <c r="J48" i="3"/>
  <c r="F84" i="3"/>
  <c r="J72" i="3"/>
  <c r="J60" i="3"/>
  <c r="J24" i="3"/>
  <c r="J84" i="3"/>
  <c r="I84" i="3"/>
</calcChain>
</file>

<file path=xl/sharedStrings.xml><?xml version="1.0" encoding="utf-8"?>
<sst xmlns="http://schemas.openxmlformats.org/spreadsheetml/2006/main" count="235" uniqueCount="137">
  <si>
    <t>SECCIÓN N° 05: INVERSIONES MINERAS</t>
  </si>
  <si>
    <t>MINING INVESTMENTS</t>
  </si>
  <si>
    <t>CUADRO N° 01: INVERSIONES MINERAS SEGÚN RUBRO (USD)</t>
  </si>
  <si>
    <t>MINING INVESTMENTS BY CATEGORY (USD)</t>
  </si>
  <si>
    <r>
      <t xml:space="preserve">PERIODO
</t>
    </r>
    <r>
      <rPr>
        <i/>
        <sz val="8"/>
        <color theme="1"/>
        <rFont val="Calibri Light"/>
        <family val="2"/>
        <scheme val="major"/>
      </rPr>
      <t>Period</t>
    </r>
  </si>
  <si>
    <r>
      <t xml:space="preserve">PLANTA BENEFICIO
</t>
    </r>
    <r>
      <rPr>
        <i/>
        <sz val="8"/>
        <color theme="1"/>
        <rFont val="Calibri Light"/>
        <family val="2"/>
        <scheme val="major"/>
      </rPr>
      <t>Mineral Processing Plant</t>
    </r>
  </si>
  <si>
    <r>
      <t xml:space="preserve">EQUIPAMIENTO MINERO
</t>
    </r>
    <r>
      <rPr>
        <i/>
        <sz val="8"/>
        <color theme="1"/>
        <rFont val="Calibri Light"/>
        <family val="2"/>
        <scheme val="major"/>
      </rPr>
      <t>Mining Equipment</t>
    </r>
  </si>
  <si>
    <r>
      <t xml:space="preserve">EXPLORACIÓN
</t>
    </r>
    <r>
      <rPr>
        <i/>
        <sz val="8"/>
        <color theme="1"/>
        <rFont val="Calibri Light"/>
        <family val="2"/>
        <scheme val="major"/>
      </rPr>
      <t>Exploration</t>
    </r>
  </si>
  <si>
    <r>
      <t xml:space="preserve">INFRAESTRUCTURA
</t>
    </r>
    <r>
      <rPr>
        <i/>
        <sz val="8"/>
        <color theme="1"/>
        <rFont val="Calibri Light"/>
        <family val="2"/>
        <scheme val="major"/>
      </rPr>
      <t>Infrastructure</t>
    </r>
  </si>
  <si>
    <r>
      <t xml:space="preserve">DESARROLLO Y PREPARACIÓN
</t>
    </r>
    <r>
      <rPr>
        <i/>
        <sz val="8"/>
        <color theme="1"/>
        <rFont val="Calibri Light"/>
        <family val="2"/>
        <scheme val="major"/>
      </rPr>
      <t>Development and Preparation</t>
    </r>
  </si>
  <si>
    <r>
      <t xml:space="preserve">OTROS
</t>
    </r>
    <r>
      <rPr>
        <i/>
        <sz val="8"/>
        <color theme="1"/>
        <rFont val="Calibri Light"/>
        <family val="2"/>
        <scheme val="major"/>
      </rPr>
      <t>Others</t>
    </r>
  </si>
  <si>
    <t>TOTAL</t>
  </si>
  <si>
    <r>
      <t xml:space="preserve">Ene. / </t>
    </r>
    <r>
      <rPr>
        <i/>
        <sz val="8"/>
        <color rgb="FF000000"/>
        <rFont val="Calibri Light"/>
        <family val="2"/>
        <scheme val="major"/>
      </rPr>
      <t>Jan.</t>
    </r>
  </si>
  <si>
    <r>
      <t xml:space="preserve">Feb. / </t>
    </r>
    <r>
      <rPr>
        <i/>
        <sz val="8"/>
        <color rgb="FF000000"/>
        <rFont val="Calibri Light"/>
        <family val="2"/>
        <scheme val="major"/>
      </rPr>
      <t>Feb.</t>
    </r>
  </si>
  <si>
    <r>
      <t xml:space="preserve">Mar. / </t>
    </r>
    <r>
      <rPr>
        <i/>
        <sz val="8"/>
        <color rgb="FF000000"/>
        <rFont val="Calibri Light"/>
        <family val="2"/>
        <scheme val="major"/>
      </rPr>
      <t>Mar.</t>
    </r>
  </si>
  <si>
    <r>
      <t xml:space="preserve">Abr. / </t>
    </r>
    <r>
      <rPr>
        <i/>
        <sz val="8"/>
        <color rgb="FF000000"/>
        <rFont val="Calibri Light"/>
        <family val="2"/>
        <scheme val="major"/>
      </rPr>
      <t>Apr.</t>
    </r>
  </si>
  <si>
    <t>Var. %</t>
  </si>
  <si>
    <t>CUADRO N° 02: INVERSIONES MINERAS SEGÚN DEPARTAMENTOS (USD)</t>
  </si>
  <si>
    <t>MINING INVESTMENTS BY REGION (USD)</t>
  </si>
  <si>
    <r>
      <t xml:space="preserve">DEPARTAMENTO / </t>
    </r>
    <r>
      <rPr>
        <i/>
        <sz val="8"/>
        <color theme="1"/>
        <rFont val="Calibri Light"/>
        <family val="2"/>
        <scheme val="major"/>
      </rPr>
      <t>Region</t>
    </r>
  </si>
  <si>
    <t>Part. %</t>
  </si>
  <si>
    <t>MOQUEGUA</t>
  </si>
  <si>
    <t>AREQUIPA</t>
  </si>
  <si>
    <t>ÁNCASH</t>
  </si>
  <si>
    <t>APURÍMAC</t>
  </si>
  <si>
    <t>ICA</t>
  </si>
  <si>
    <t>LA LIBERTAD</t>
  </si>
  <si>
    <t>JUNÍN</t>
  </si>
  <si>
    <t>PASCO</t>
  </si>
  <si>
    <t>CUSCO</t>
  </si>
  <si>
    <t>LIMA</t>
  </si>
  <si>
    <t>TACNA</t>
  </si>
  <si>
    <t>AYACUCHO</t>
  </si>
  <si>
    <t>CAJAMARCA</t>
  </si>
  <si>
    <t>PUNO</t>
  </si>
  <si>
    <t>HUANCAVELICA</t>
  </si>
  <si>
    <t>HUÁNUCO</t>
  </si>
  <si>
    <t>PIURA</t>
  </si>
  <si>
    <t>LAMBAYEQUE</t>
  </si>
  <si>
    <t>+</t>
  </si>
  <si>
    <t>AMAZONAS</t>
  </si>
  <si>
    <t>UCAYALI</t>
  </si>
  <si>
    <t>LORETO</t>
  </si>
  <si>
    <t>SAN MARTÍN</t>
  </si>
  <si>
    <t>-</t>
  </si>
  <si>
    <t>CUADRO N° 03: INVERSIONES MINERAS SEGÚN EMPRESAS (USD)</t>
  </si>
  <si>
    <t>MINING INVESTMENTS BY COMPANY (USD)</t>
  </si>
  <si>
    <r>
      <t xml:space="preserve">EMPRESA / </t>
    </r>
    <r>
      <rPr>
        <i/>
        <sz val="8"/>
        <color theme="1"/>
        <rFont val="Calibri Light"/>
        <family val="2"/>
        <scheme val="major"/>
      </rPr>
      <t>Company</t>
    </r>
  </si>
  <si>
    <t>SOUTHERN PERU COPPER CORPORATION SUCURSAL DEL PERU</t>
  </si>
  <si>
    <t>COMPAÑIA MINERA ANTAMINA S.A.</t>
  </si>
  <si>
    <t>MINERA LAS BAMBAS S.A.</t>
  </si>
  <si>
    <t>SOCIEDAD MINERA CERRO VERDE S.A.A.</t>
  </si>
  <si>
    <t>COMPAÑIA DE MINAS BUENAVENTURA S.A.A.</t>
  </si>
  <si>
    <t>SHOUGANG HIERRO PERU S.A.A.</t>
  </si>
  <si>
    <t>ANGLO AMERICAN QUELLAVECO S.A.</t>
  </si>
  <si>
    <t>COMPAÑIA MINERA PODEROSA S.A.</t>
  </si>
  <si>
    <t>MINERA CHINALCO PERU S.A.</t>
  </si>
  <si>
    <t>COMPAÑIA MINERA ZAFRANAL S.A.C.</t>
  </si>
  <si>
    <t>COMPAÑIA MINERA ANTAPACCAY S.A.</t>
  </si>
  <si>
    <t>VOLCAN COMPAÑIA MINERA S.A.A.</t>
  </si>
  <si>
    <t>HUDBAY PERU S.A.C.</t>
  </si>
  <si>
    <t>COMPAÑIA MINERA ARES S.A.C.</t>
  </si>
  <si>
    <t>NEXA RESOURCES EL PORVENIR S.A.C.</t>
  </si>
  <si>
    <t>MARCOBRE S.A.C.</t>
  </si>
  <si>
    <t>NEXA RESOURCES PERU S.A.A.</t>
  </si>
  <si>
    <t>MINSUR S.A.</t>
  </si>
  <si>
    <t>LA ARENA S.A.</t>
  </si>
  <si>
    <t>COMPAÑIA MINERA CHUNGAR S.A.C.</t>
  </si>
  <si>
    <t>SOCIEDAD MINERA CORONA S.A.</t>
  </si>
  <si>
    <t>SOBREANDES S.A.C.</t>
  </si>
  <si>
    <t>EMPRESA MINERA LOS QUENUALES S.A.</t>
  </si>
  <si>
    <t>SHAHUINDO S.A.C.</t>
  </si>
  <si>
    <t>SOCIEDAD MINERA EL BROCAL S.A.A.</t>
  </si>
  <si>
    <t>COMPAÑIA MINERA RAURA S.A.</t>
  </si>
  <si>
    <t>MINERA SHOUXIN PERU S.A.</t>
  </si>
  <si>
    <t>COMPAÑIA MINERA CONDESTABLE S.A.</t>
  </si>
  <si>
    <t>MINERA AURIFERA RETAMAS S.A.</t>
  </si>
  <si>
    <t>SUMMA GOLD CORPORATION S.A.C.</t>
  </si>
  <si>
    <t>S.M.R.L. SANTA BARBARA DE TRUJILLO</t>
  </si>
  <si>
    <t>CONSORCIO MINERO HORIZONTE S.R.L.</t>
  </si>
  <si>
    <t>COMPAÑIA MINERA KOLPA S.A.</t>
  </si>
  <si>
    <t>COMPAÑIA MINERA MISKI MAYO S.R.L.</t>
  </si>
  <si>
    <t>JINZHAO MINING PERU S.A.</t>
  </si>
  <si>
    <t>EMPRESA ADMINISTRADORA CERRO S.A.C.</t>
  </si>
  <si>
    <t>MINERA LA GRANJA S.A.C.</t>
  </si>
  <si>
    <t>EL MOLLE VERDE S.A.C.</t>
  </si>
  <si>
    <t>CATALINA HUANCA SOCIEDAD MINERA S.A.C.</t>
  </si>
  <si>
    <t>COMPAÑIA MINERA ARGENTUM S.A.</t>
  </si>
  <si>
    <t>MINERA YANACOCHA S.R.L.</t>
  </si>
  <si>
    <t>PAN AMERICAN SILVER HUARON S.A.</t>
  </si>
  <si>
    <t>MINERA CASTOR S.A.C.</t>
  </si>
  <si>
    <t>NEXA RESOURCES ATACOCHA S.A.A.</t>
  </si>
  <si>
    <t>NORCOBRE S.A.C.</t>
  </si>
  <si>
    <t>CMC CRITICAL MINERALS CORPORATION S.A.C.</t>
  </si>
  <si>
    <t>MINERA BOROO MISQUICHILCA S.A.</t>
  </si>
  <si>
    <t>Total</t>
  </si>
  <si>
    <t>CUADRO N° 04. INVERSIONES MINERAS SEGÚN RUBRO (USD)</t>
  </si>
  <si>
    <r>
      <t xml:space="preserve">RUBRO / EMPRESA
</t>
    </r>
    <r>
      <rPr>
        <i/>
        <sz val="8"/>
        <color theme="1"/>
        <rFont val="Calibri Light"/>
        <family val="2"/>
        <scheme val="major"/>
      </rPr>
      <t>ITEM / COMPANY</t>
    </r>
  </si>
  <si>
    <r>
      <rPr>
        <b/>
        <sz val="10"/>
        <color theme="1"/>
        <rFont val="Calibri Light"/>
        <family val="2"/>
        <scheme val="major"/>
      </rPr>
      <t xml:space="preserve">PLANTA BENEFICIO  / </t>
    </r>
    <r>
      <rPr>
        <i/>
        <sz val="8"/>
        <color theme="1"/>
        <rFont val="Calibri Light"/>
        <family val="2"/>
        <scheme val="major"/>
      </rPr>
      <t>PROFIT PLANT</t>
    </r>
  </si>
  <si>
    <r>
      <rPr>
        <b/>
        <sz val="10"/>
        <color theme="1"/>
        <rFont val="Calibri Light"/>
        <family val="2"/>
        <scheme val="major"/>
      </rPr>
      <t>EQUIPAMIENTO MINERO /</t>
    </r>
    <r>
      <rPr>
        <sz val="10"/>
        <color theme="1"/>
        <rFont val="Calibri Light"/>
        <family val="2"/>
        <scheme val="major"/>
      </rPr>
      <t xml:space="preserve"> </t>
    </r>
    <r>
      <rPr>
        <i/>
        <sz val="8"/>
        <color theme="1"/>
        <rFont val="Calibri Light"/>
        <family val="2"/>
        <scheme val="major"/>
      </rPr>
      <t>MINING EQUIPMENT</t>
    </r>
  </si>
  <si>
    <r>
      <rPr>
        <b/>
        <sz val="10"/>
        <color theme="1"/>
        <rFont val="Calibri Light"/>
        <family val="2"/>
        <scheme val="major"/>
      </rPr>
      <t>EXPLORACIÓN /</t>
    </r>
    <r>
      <rPr>
        <sz val="10"/>
        <color theme="1"/>
        <rFont val="Calibri Light"/>
        <family val="2"/>
        <scheme val="major"/>
      </rPr>
      <t xml:space="preserve"> </t>
    </r>
    <r>
      <rPr>
        <i/>
        <sz val="8"/>
        <color theme="1"/>
        <rFont val="Calibri Light"/>
        <family val="2"/>
        <scheme val="major"/>
      </rPr>
      <t>EXPLORATION</t>
    </r>
  </si>
  <si>
    <r>
      <rPr>
        <b/>
        <sz val="10"/>
        <color theme="1"/>
        <rFont val="Calibri Light"/>
        <family val="2"/>
        <scheme val="major"/>
      </rPr>
      <t>INFRAESTRUCTURA /</t>
    </r>
    <r>
      <rPr>
        <i/>
        <sz val="8"/>
        <color theme="1"/>
        <rFont val="Calibri Light"/>
        <family val="2"/>
        <scheme val="major"/>
      </rPr>
      <t xml:space="preserve"> INFRASTRUCTURE</t>
    </r>
  </si>
  <si>
    <r>
      <rPr>
        <b/>
        <sz val="10"/>
        <color theme="1"/>
        <rFont val="Calibri Light"/>
        <family val="2"/>
        <scheme val="major"/>
      </rPr>
      <t>DESARROLLO Y PREPARACIÓN /</t>
    </r>
    <r>
      <rPr>
        <sz val="10"/>
        <color theme="1"/>
        <rFont val="Calibri Light"/>
        <family val="2"/>
        <scheme val="major"/>
      </rPr>
      <t xml:space="preserve"> </t>
    </r>
    <r>
      <rPr>
        <i/>
        <sz val="8"/>
        <color theme="1"/>
        <rFont val="Calibri Light"/>
        <family val="2"/>
        <scheme val="major"/>
      </rPr>
      <t>DEVELOPMENT AND PREPARATION</t>
    </r>
  </si>
  <si>
    <r>
      <rPr>
        <b/>
        <sz val="10"/>
        <color theme="1"/>
        <rFont val="Calibri Light"/>
        <family val="2"/>
        <scheme val="major"/>
      </rPr>
      <t>OTROS</t>
    </r>
    <r>
      <rPr>
        <sz val="10"/>
        <color theme="1"/>
        <rFont val="Calibri Light"/>
        <family val="2"/>
        <scheme val="major"/>
      </rPr>
      <t xml:space="preserve"> /</t>
    </r>
    <r>
      <rPr>
        <sz val="11"/>
        <color theme="1"/>
        <rFont val="Calibri Light"/>
        <family val="2"/>
        <scheme val="major"/>
      </rPr>
      <t xml:space="preserve"> </t>
    </r>
    <r>
      <rPr>
        <i/>
        <sz val="8"/>
        <color theme="1"/>
        <rFont val="Calibri Light"/>
        <family val="2"/>
        <scheme val="major"/>
      </rPr>
      <t>OTHER</t>
    </r>
  </si>
  <si>
    <r>
      <t xml:space="preserve">VARIACIÓN RESPECTO AL MES ANTERIOR
</t>
    </r>
    <r>
      <rPr>
        <i/>
        <sz val="8"/>
        <color theme="1"/>
        <rFont val="Calibri Light"/>
        <family val="2"/>
        <scheme val="major"/>
      </rPr>
      <t>VARIATION WITH RESPECT TO THE PREVIOUS MONTH</t>
    </r>
  </si>
  <si>
    <r>
      <t xml:space="preserve">May. / </t>
    </r>
    <r>
      <rPr>
        <i/>
        <sz val="8"/>
        <color rgb="FF000000"/>
        <rFont val="Calibri Light"/>
        <family val="2"/>
        <scheme val="major"/>
      </rPr>
      <t>May.</t>
    </r>
  </si>
  <si>
    <r>
      <t xml:space="preserve">Jun. / </t>
    </r>
    <r>
      <rPr>
        <i/>
        <sz val="8"/>
        <color rgb="FF000000"/>
        <rFont val="Calibri Light"/>
        <family val="2"/>
        <scheme val="major"/>
      </rPr>
      <t>Jun.</t>
    </r>
  </si>
  <si>
    <r>
      <t xml:space="preserve">Jul. / </t>
    </r>
    <r>
      <rPr>
        <i/>
        <sz val="8"/>
        <color theme="1"/>
        <rFont val="Calibri Light"/>
        <family val="2"/>
        <scheme val="major"/>
      </rPr>
      <t>Jul.</t>
    </r>
  </si>
  <si>
    <t>MADRE DE DIOS</t>
  </si>
  <si>
    <t>GOLD FIELDS LA CIMA S.A.</t>
  </si>
  <si>
    <t>MINERA CRC SOCIEDAD ANONIMA CERRADA</t>
  </si>
  <si>
    <t>MINERA BATEAS S.A.C.</t>
  </si>
  <si>
    <r>
      <t xml:space="preserve">EVOLUCIÓN ANUAL DE LAS INVERSIONES MINERAS / </t>
    </r>
    <r>
      <rPr>
        <i/>
        <sz val="10"/>
        <color rgb="FF000000"/>
        <rFont val="Calibri Light"/>
        <family val="2"/>
        <scheme val="major"/>
      </rPr>
      <t>ANNUAL EVOLUTION OF MINING INVESTMENTS</t>
    </r>
    <r>
      <rPr>
        <b/>
        <sz val="10"/>
        <color indexed="8"/>
        <rFont val="Calibri Light"/>
        <family val="2"/>
        <scheme val="major"/>
      </rPr>
      <t xml:space="preserve">
(US$ MILLONES)</t>
    </r>
  </si>
  <si>
    <r>
      <t xml:space="preserve">Ago. / </t>
    </r>
    <r>
      <rPr>
        <i/>
        <sz val="8"/>
        <color theme="1"/>
        <rFont val="Calibri Light"/>
        <family val="2"/>
        <scheme val="major"/>
      </rPr>
      <t>Aug.</t>
    </r>
  </si>
  <si>
    <t>CALLAO</t>
  </si>
  <si>
    <r>
      <t xml:space="preserve">Set. / </t>
    </r>
    <r>
      <rPr>
        <i/>
        <sz val="8"/>
        <color theme="1"/>
        <rFont val="Calibri Light"/>
        <family val="2"/>
        <scheme val="major"/>
      </rPr>
      <t>Sep.</t>
    </r>
  </si>
  <si>
    <r>
      <t xml:space="preserve">Oct. / </t>
    </r>
    <r>
      <rPr>
        <i/>
        <sz val="8"/>
        <color theme="1"/>
        <rFont val="Calibri Light"/>
        <family val="2"/>
        <scheme val="major"/>
      </rPr>
      <t>Oct.</t>
    </r>
  </si>
  <si>
    <t>Oct. 2025</t>
  </si>
  <si>
    <r>
      <t xml:space="preserve">2025
(ene-nov)
</t>
    </r>
    <r>
      <rPr>
        <i/>
        <sz val="8"/>
        <color theme="1"/>
        <rFont val="Calibri Light"/>
        <family val="2"/>
        <scheme val="major"/>
      </rPr>
      <t>(jan-nov)</t>
    </r>
  </si>
  <si>
    <r>
      <t xml:space="preserve">Nov. / </t>
    </r>
    <r>
      <rPr>
        <i/>
        <sz val="8"/>
        <color theme="1"/>
        <rFont val="Calibri Light"/>
        <family val="2"/>
        <scheme val="major"/>
      </rPr>
      <t>Nov.</t>
    </r>
  </si>
  <si>
    <r>
      <t xml:space="preserve">VARIACIÓN INTERANUAL / NOVIEMBRE
</t>
    </r>
    <r>
      <rPr>
        <i/>
        <sz val="10"/>
        <color theme="1"/>
        <rFont val="Calibri Light"/>
        <family val="2"/>
        <scheme val="major"/>
      </rPr>
      <t>YEAR-ON-YEAR VARIATION / NOVEMBER</t>
    </r>
  </si>
  <si>
    <t>Nov. 2024</t>
  </si>
  <si>
    <t>Nov. 2025</t>
  </si>
  <si>
    <r>
      <t xml:space="preserve">VARIACIÓN INTERANUAL ACUMULADA / ENERO-NOVIEMBRE
</t>
    </r>
    <r>
      <rPr>
        <i/>
        <sz val="10"/>
        <color rgb="FF000000"/>
        <rFont val="Calibri Light"/>
        <family val="2"/>
        <scheme val="major"/>
      </rPr>
      <t>CUMULATIVE YEAR-ON-YEAR VARIATION / JANUARY–NOVEMBER</t>
    </r>
  </si>
  <si>
    <t>Ene-Nov 2024</t>
  </si>
  <si>
    <t>Ene-Nov 2025</t>
  </si>
  <si>
    <r>
      <rPr>
        <u/>
        <sz val="10"/>
        <color theme="1"/>
        <rFont val="Calibri Light"/>
        <family val="2"/>
        <scheme val="major"/>
      </rPr>
      <t>Fuente</t>
    </r>
    <r>
      <rPr>
        <sz val="10"/>
        <color theme="1"/>
        <rFont val="Calibri Light"/>
        <family val="2"/>
        <scheme val="major"/>
      </rPr>
      <t xml:space="preserve">: Dirección General de Minería, DGM - Ministerio de Energía y Minas. / </t>
    </r>
    <r>
      <rPr>
        <i/>
        <u/>
        <sz val="10"/>
        <color theme="1"/>
        <rFont val="Calibri Light"/>
        <family val="2"/>
        <scheme val="major"/>
      </rPr>
      <t>Source</t>
    </r>
    <r>
      <rPr>
        <i/>
        <sz val="10"/>
        <color theme="1"/>
        <rFont val="Calibri Light"/>
        <family val="2"/>
        <scheme val="major"/>
      </rPr>
      <t>: General Directorate of Mining (DGM) – Ministry of Energy and Mines</t>
    </r>
    <r>
      <rPr>
        <sz val="10"/>
        <color theme="1"/>
        <rFont val="Calibri Light"/>
        <family val="2"/>
        <scheme val="major"/>
      </rPr>
      <t xml:space="preserve">
</t>
    </r>
    <r>
      <rPr>
        <u/>
        <sz val="10"/>
        <color theme="1"/>
        <rFont val="Calibri Light"/>
        <family val="2"/>
        <scheme val="major"/>
      </rPr>
      <t>Elaboración</t>
    </r>
    <r>
      <rPr>
        <sz val="10"/>
        <color theme="1"/>
        <rFont val="Calibri Light"/>
        <family val="2"/>
        <scheme val="major"/>
      </rPr>
      <t xml:space="preserve">: Dirección General de Promoción y Sostenibilidad Minera, DGPSM. / </t>
    </r>
    <r>
      <rPr>
        <i/>
        <u/>
        <sz val="10"/>
        <color theme="1"/>
        <rFont val="Calibri Light"/>
        <family val="2"/>
        <scheme val="major"/>
      </rPr>
      <t>Prepared by</t>
    </r>
    <r>
      <rPr>
        <i/>
        <sz val="10"/>
        <color theme="1"/>
        <rFont val="Calibri Light"/>
        <family val="2"/>
        <scheme val="major"/>
      </rPr>
      <t>: General Directorate of Mining Promotion and Sustainability (DGPSM)</t>
    </r>
    <r>
      <rPr>
        <sz val="10"/>
        <color theme="1"/>
        <rFont val="Calibri Light"/>
        <family val="2"/>
        <scheme val="major"/>
      </rPr>
      <t xml:space="preserve">
- Información proporcionada por los Titulares Mineros a través del ESTAMIN. /</t>
    </r>
    <r>
      <rPr>
        <i/>
        <sz val="10"/>
        <color theme="1"/>
        <rFont val="Calibri Light"/>
        <family val="2"/>
        <scheme val="major"/>
      </rPr>
      <t xml:space="preserve"> Information submitted by mining concession holders through ESTAMIN.</t>
    </r>
    <r>
      <rPr>
        <sz val="10"/>
        <color theme="1"/>
        <rFont val="Calibri Light"/>
        <family val="2"/>
        <scheme val="major"/>
      </rPr>
      <t xml:space="preserve">
- Las cifras han sido ajustadas a lo reportado por los Titulares Mineros al 29 de diciembre de 2025. / </t>
    </r>
    <r>
      <rPr>
        <i/>
        <sz val="10"/>
        <color theme="1"/>
        <rFont val="Calibri Light"/>
        <family val="2"/>
        <scheme val="major"/>
      </rPr>
      <t>Figures adjusted to the data reported by the mining concession holders as of December 29, 2025.</t>
    </r>
  </si>
  <si>
    <r>
      <t xml:space="preserve">NOVIEMBRE
</t>
    </r>
    <r>
      <rPr>
        <i/>
        <sz val="8"/>
        <color theme="1"/>
        <rFont val="Calibri Light"/>
        <family val="2"/>
        <scheme val="major"/>
      </rPr>
      <t>November</t>
    </r>
  </si>
  <si>
    <r>
      <t xml:space="preserve">ENERO - NOVIEMBRE
</t>
    </r>
    <r>
      <rPr>
        <i/>
        <sz val="8"/>
        <color theme="1"/>
        <rFont val="Calibri Light"/>
        <family val="2"/>
        <scheme val="major"/>
      </rPr>
      <t>January - November</t>
    </r>
  </si>
  <si>
    <t>OTROS (2024: 303 titulares mineros, 2025: 279 titulares mineros)</t>
  </si>
  <si>
    <t>OTROS (2024: 87 titulares mineros, 2025: 86 titulares mineros)</t>
  </si>
  <si>
    <t>OTROS (2024: 146 titulares mineros, 2025: 139 titulares mineros)</t>
  </si>
  <si>
    <t>OTROS (2024: 213 titulares mineros, 2025: 200 titulares mineros)</t>
  </si>
  <si>
    <t>OTROS (2024: 175 titulares mineros, 2025: 159 titulares mineros)</t>
  </si>
  <si>
    <t>OTROS (2024: 152 titulares mineros, 2025: 135 titulares mineros)</t>
  </si>
  <si>
    <t>OTROS (2024: 132 titulares mineros, 2025: 127 titulares mineros)</t>
  </si>
  <si>
    <r>
      <rPr>
        <u/>
        <sz val="10"/>
        <color theme="1"/>
        <rFont val="Calibri Light"/>
        <family val="2"/>
        <scheme val="major"/>
      </rPr>
      <t>Fuente</t>
    </r>
    <r>
      <rPr>
        <sz val="10"/>
        <color theme="1"/>
        <rFont val="Calibri Light"/>
        <family val="2"/>
        <scheme val="major"/>
      </rPr>
      <t xml:space="preserve">: Dirección General de Minería, DGM - Ministerio de Energía y Minas. / </t>
    </r>
    <r>
      <rPr>
        <i/>
        <u/>
        <sz val="10"/>
        <color theme="1"/>
        <rFont val="Calibri Light"/>
        <family val="2"/>
        <scheme val="major"/>
      </rPr>
      <t>Source</t>
    </r>
    <r>
      <rPr>
        <i/>
        <sz val="10"/>
        <color theme="1"/>
        <rFont val="Calibri Light"/>
        <family val="2"/>
        <scheme val="major"/>
      </rPr>
      <t xml:space="preserve">: General Directorate of Mining, DGM - Ministry of Energy and Mines. </t>
    </r>
    <r>
      <rPr>
        <sz val="10"/>
        <color theme="1"/>
        <rFont val="Calibri Light"/>
        <family val="2"/>
        <scheme val="major"/>
      </rPr>
      <t xml:space="preserve">
</t>
    </r>
    <r>
      <rPr>
        <u/>
        <sz val="10"/>
        <color theme="1"/>
        <rFont val="Calibri Light"/>
        <family val="2"/>
        <scheme val="major"/>
      </rPr>
      <t>Elaboración</t>
    </r>
    <r>
      <rPr>
        <sz val="10"/>
        <color theme="1"/>
        <rFont val="Calibri Light"/>
        <family val="2"/>
        <scheme val="major"/>
      </rPr>
      <t xml:space="preserve">: Dirección General de Promoción y Sostenibilidad Minera, DGPSM. / </t>
    </r>
    <r>
      <rPr>
        <i/>
        <u/>
        <sz val="10"/>
        <color theme="1"/>
        <rFont val="Calibri Light"/>
        <family val="2"/>
        <scheme val="major"/>
      </rPr>
      <t>Prepared by</t>
    </r>
    <r>
      <rPr>
        <i/>
        <sz val="10"/>
        <color theme="1"/>
        <rFont val="Calibri Light"/>
        <family val="2"/>
        <scheme val="major"/>
      </rPr>
      <t>: General Directorate of Mining Promotion and Sustainability, DGPSM.</t>
    </r>
    <r>
      <rPr>
        <sz val="10"/>
        <color theme="1"/>
        <rFont val="Calibri Light"/>
        <family val="2"/>
        <scheme val="major"/>
      </rPr>
      <t xml:space="preserve">
- Información proporcionada por los Titulares Mineros a través del ESTAMIN. / </t>
    </r>
    <r>
      <rPr>
        <i/>
        <sz val="10"/>
        <color theme="1"/>
        <rFont val="Calibri Light"/>
        <family val="2"/>
        <scheme val="major"/>
      </rPr>
      <t>Information provided by Mining Holders through ESTAMIN.</t>
    </r>
    <r>
      <rPr>
        <sz val="10"/>
        <color theme="1"/>
        <rFont val="Calibri Light"/>
        <family val="2"/>
        <scheme val="major"/>
      </rPr>
      <t xml:space="preserve">
- Las cifras han sido ajustadas a lo reportado por los Titulares Mineros al 29 de diciembre de 2025. / - </t>
    </r>
    <r>
      <rPr>
        <i/>
        <sz val="10"/>
        <color theme="1"/>
        <rFont val="Calibri Light"/>
        <family val="2"/>
        <scheme val="major"/>
      </rPr>
      <t>The data have been adjusted to those reported by the mining titleholders as of December 29,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</si>
</sst>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0.0000%"/>
    <numFmt numFmtId="168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i/>
      <sz val="8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Calibri Light"/>
      <family val="2"/>
      <scheme val="major"/>
    </font>
    <font>
      <i/>
      <sz val="8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u/>
      <sz val="10"/>
      <color theme="1"/>
      <name val="Calibri Light"/>
      <family val="2"/>
      <scheme val="major"/>
    </font>
    <font>
      <i/>
      <u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i/>
      <sz val="9"/>
      <name val="Calibri Light"/>
      <family val="2"/>
      <scheme val="major"/>
    </font>
    <font>
      <i/>
      <sz val="10"/>
      <color rgb="FF00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2" borderId="0">
      <alignment horizontal="left"/>
    </xf>
    <xf numFmtId="164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3" applyFont="1" applyAlignment="1">
      <alignment horizontal="left" vertical="center"/>
    </xf>
    <xf numFmtId="0" fontId="7" fillId="2" borderId="0" xfId="3" applyFont="1" applyAlignment="1">
      <alignment horizontal="center" vertical="center"/>
    </xf>
    <xf numFmtId="0" fontId="7" fillId="2" borderId="0" xfId="3" applyFont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165" fontId="10" fillId="2" borderId="0" xfId="4" applyNumberFormat="1" applyFont="1" applyFill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3" fontId="8" fillId="4" borderId="0" xfId="0" applyNumberFormat="1" applyFont="1" applyFill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2" fontId="12" fillId="0" borderId="4" xfId="5" applyNumberFormat="1" applyFont="1" applyBorder="1" applyAlignment="1">
      <alignment horizontal="center" vertical="center" wrapText="1"/>
    </xf>
    <xf numFmtId="1" fontId="3" fillId="2" borderId="0" xfId="0" applyNumberFormat="1" applyFont="1" applyFill="1" applyAlignment="1">
      <alignment vertical="center"/>
    </xf>
    <xf numFmtId="2" fontId="12" fillId="0" borderId="4" xfId="5" applyNumberFormat="1" applyFont="1" applyBorder="1" applyAlignment="1">
      <alignment horizontal="center" vertical="center"/>
    </xf>
    <xf numFmtId="2" fontId="12" fillId="5" borderId="4" xfId="5" applyNumberFormat="1" applyFont="1" applyFill="1" applyBorder="1" applyAlignment="1">
      <alignment horizontal="center" vertical="center"/>
    </xf>
    <xf numFmtId="2" fontId="3" fillId="2" borderId="6" xfId="3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2" fontId="3" fillId="2" borderId="0" xfId="3" applyNumberFormat="1" applyFont="1" applyAlignment="1">
      <alignment horizontal="left" vertical="center"/>
    </xf>
    <xf numFmtId="3" fontId="3" fillId="2" borderId="0" xfId="0" applyNumberFormat="1" applyFont="1" applyFill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166" fontId="8" fillId="4" borderId="2" xfId="0" applyNumberFormat="1" applyFont="1" applyFill="1" applyBorder="1" applyAlignment="1">
      <alignment horizontal="center" vertical="center"/>
    </xf>
    <xf numFmtId="166" fontId="8" fillId="4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6" fontId="8" fillId="2" borderId="0" xfId="0" applyNumberFormat="1" applyFont="1" applyFill="1" applyAlignment="1">
      <alignment vertical="center"/>
    </xf>
    <xf numFmtId="0" fontId="12" fillId="8" borderId="4" xfId="0" applyFont="1" applyFill="1" applyBorder="1" applyAlignment="1">
      <alignment horizontal="left" vertical="center"/>
    </xf>
    <xf numFmtId="3" fontId="12" fillId="8" borderId="0" xfId="0" applyNumberFormat="1" applyFont="1" applyFill="1" applyAlignment="1">
      <alignment horizontal="center" vertical="center"/>
    </xf>
    <xf numFmtId="3" fontId="12" fillId="8" borderId="5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/>
    </xf>
    <xf numFmtId="166" fontId="14" fillId="9" borderId="2" xfId="0" applyNumberFormat="1" applyFont="1" applyFill="1" applyBorder="1" applyAlignment="1">
      <alignment horizontal="center" vertical="center"/>
    </xf>
    <xf numFmtId="166" fontId="14" fillId="9" borderId="3" xfId="0" applyNumberFormat="1" applyFont="1" applyFill="1" applyBorder="1" applyAlignment="1">
      <alignment horizontal="center" vertical="center"/>
    </xf>
    <xf numFmtId="3" fontId="15" fillId="2" borderId="0" xfId="3" applyNumberFormat="1" applyFont="1" applyAlignment="1">
      <alignment horizontal="center" vertical="center"/>
    </xf>
    <xf numFmtId="3" fontId="15" fillId="2" borderId="5" xfId="3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0" fillId="2" borderId="0" xfId="0" applyFont="1" applyFill="1" applyAlignment="1">
      <alignment horizontal="left" vertical="center"/>
    </xf>
    <xf numFmtId="166" fontId="3" fillId="2" borderId="0" xfId="2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0" borderId="0" xfId="3" applyFont="1" applyFill="1" applyAlignment="1">
      <alignment horizontal="left" vertical="center"/>
    </xf>
    <xf numFmtId="0" fontId="8" fillId="3" borderId="1" xfId="3" applyFont="1" applyFill="1" applyBorder="1" applyAlignment="1">
      <alignment horizontal="left" vertical="center"/>
    </xf>
    <xf numFmtId="0" fontId="8" fillId="3" borderId="1" xfId="4" applyNumberFormat="1" applyFont="1" applyFill="1" applyBorder="1" applyAlignment="1">
      <alignment horizontal="center" vertical="center"/>
    </xf>
    <xf numFmtId="0" fontId="8" fillId="3" borderId="2" xfId="4" applyNumberFormat="1" applyFont="1" applyFill="1" applyBorder="1" applyAlignment="1">
      <alignment horizontal="center" vertical="center"/>
    </xf>
    <xf numFmtId="166" fontId="8" fillId="3" borderId="3" xfId="2" applyNumberFormat="1" applyFont="1" applyFill="1" applyBorder="1" applyAlignment="1">
      <alignment horizontal="center" vertical="center"/>
    </xf>
    <xf numFmtId="0" fontId="15" fillId="0" borderId="4" xfId="4" applyNumberFormat="1" applyFont="1" applyFill="1" applyBorder="1" applyAlignment="1">
      <alignment horizontal="left" vertical="center"/>
    </xf>
    <xf numFmtId="3" fontId="15" fillId="2" borderId="4" xfId="4" applyNumberFormat="1" applyFont="1" applyFill="1" applyBorder="1" applyAlignment="1">
      <alignment horizontal="center" vertical="center"/>
    </xf>
    <xf numFmtId="3" fontId="15" fillId="2" borderId="0" xfId="4" applyNumberFormat="1" applyFont="1" applyFill="1" applyBorder="1" applyAlignment="1">
      <alignment horizontal="center" vertical="center"/>
    </xf>
    <xf numFmtId="166" fontId="15" fillId="2" borderId="5" xfId="2" applyNumberFormat="1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left" vertical="center"/>
    </xf>
    <xf numFmtId="10" fontId="15" fillId="2" borderId="5" xfId="2" applyNumberFormat="1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left" vertical="center"/>
    </xf>
    <xf numFmtId="167" fontId="15" fillId="2" borderId="5" xfId="2" applyNumberFormat="1" applyFont="1" applyFill="1" applyBorder="1" applyAlignment="1">
      <alignment horizontal="center" vertical="center"/>
    </xf>
    <xf numFmtId="0" fontId="8" fillId="3" borderId="1" xfId="4" applyNumberFormat="1" applyFont="1" applyFill="1" applyBorder="1" applyAlignment="1">
      <alignment horizontal="left" vertical="center"/>
    </xf>
    <xf numFmtId="3" fontId="8" fillId="3" borderId="1" xfId="4" applyNumberFormat="1" applyFont="1" applyFill="1" applyBorder="1" applyAlignment="1">
      <alignment horizontal="center" vertical="center"/>
    </xf>
    <xf numFmtId="3" fontId="8" fillId="3" borderId="2" xfId="4" applyNumberFormat="1" applyFont="1" applyFill="1" applyBorder="1" applyAlignment="1">
      <alignment horizontal="center" vertical="center"/>
    </xf>
    <xf numFmtId="3" fontId="8" fillId="3" borderId="1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horizontal="center" vertical="center"/>
    </xf>
    <xf numFmtId="165" fontId="3" fillId="2" borderId="0" xfId="4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6" fontId="8" fillId="3" borderId="2" xfId="2" applyNumberFormat="1" applyFont="1" applyFill="1" applyBorder="1" applyAlignment="1">
      <alignment horizontal="center" vertical="center"/>
    </xf>
    <xf numFmtId="166" fontId="8" fillId="3" borderId="8" xfId="2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166" fontId="3" fillId="2" borderId="5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Border="1" applyAlignment="1">
      <alignment horizontal="center" vertical="center"/>
    </xf>
    <xf numFmtId="10" fontId="15" fillId="2" borderId="12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2" borderId="6" xfId="0" applyFont="1" applyFill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166" fontId="5" fillId="2" borderId="0" xfId="2" applyNumberFormat="1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 wrapText="1"/>
    </xf>
    <xf numFmtId="0" fontId="8" fillId="0" borderId="0" xfId="4" applyNumberFormat="1" applyFont="1" applyFill="1" applyBorder="1" applyAlignment="1">
      <alignment horizontal="center" vertical="center"/>
    </xf>
    <xf numFmtId="166" fontId="8" fillId="0" borderId="0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9" fontId="8" fillId="3" borderId="8" xfId="2" applyFont="1" applyFill="1" applyBorder="1" applyAlignment="1">
      <alignment horizontal="center" vertical="center"/>
    </xf>
    <xf numFmtId="0" fontId="3" fillId="2" borderId="4" xfId="3" applyFont="1" applyBorder="1" applyAlignment="1">
      <alignment horizontal="left" vertical="center"/>
    </xf>
    <xf numFmtId="3" fontId="3" fillId="2" borderId="4" xfId="4" applyNumberFormat="1" applyFont="1" applyFill="1" applyBorder="1" applyAlignment="1">
      <alignment horizontal="center" vertical="center"/>
    </xf>
    <xf numFmtId="3" fontId="3" fillId="2" borderId="0" xfId="4" applyNumberFormat="1" applyFont="1" applyFill="1" applyBorder="1" applyAlignment="1">
      <alignment horizontal="center" vertical="center"/>
    </xf>
    <xf numFmtId="166" fontId="3" fillId="2" borderId="12" xfId="2" applyNumberFormat="1" applyFont="1" applyFill="1" applyBorder="1" applyAlignment="1">
      <alignment horizontal="center" vertical="center"/>
    </xf>
    <xf numFmtId="3" fontId="3" fillId="2" borderId="7" xfId="4" applyNumberFormat="1" applyFont="1" applyFill="1" applyBorder="1" applyAlignment="1">
      <alignment horizontal="center" vertical="center"/>
    </xf>
    <xf numFmtId="3" fontId="3" fillId="0" borderId="4" xfId="4" applyNumberFormat="1" applyFont="1" applyFill="1" applyBorder="1" applyAlignment="1">
      <alignment horizontal="center" vertical="center"/>
    </xf>
    <xf numFmtId="3" fontId="3" fillId="0" borderId="0" xfId="4" applyNumberFormat="1" applyFont="1" applyFill="1" applyBorder="1" applyAlignment="1">
      <alignment horizontal="center" vertical="center"/>
    </xf>
    <xf numFmtId="10" fontId="3" fillId="2" borderId="12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166" fontId="5" fillId="2" borderId="0" xfId="2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vertical="center"/>
    </xf>
    <xf numFmtId="3" fontId="3" fillId="2" borderId="13" xfId="0" applyNumberFormat="1" applyFont="1" applyFill="1" applyBorder="1" applyAlignment="1">
      <alignment horizontal="center" vertical="center"/>
    </xf>
    <xf numFmtId="2" fontId="3" fillId="2" borderId="4" xfId="3" applyNumberFormat="1" applyFont="1" applyBorder="1" applyAlignment="1">
      <alignment horizontal="center" vertical="center"/>
    </xf>
    <xf numFmtId="168" fontId="15" fillId="2" borderId="5" xfId="2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8" fillId="3" borderId="9" xfId="3" applyNumberFormat="1" applyFont="1" applyFill="1" applyBorder="1" applyAlignment="1">
      <alignment horizontal="center" vertical="center" wrapText="1"/>
    </xf>
    <xf numFmtId="3" fontId="8" fillId="3" borderId="10" xfId="3" applyNumberFormat="1" applyFont="1" applyFill="1" applyBorder="1" applyAlignment="1">
      <alignment horizontal="center" vertical="center"/>
    </xf>
    <xf numFmtId="3" fontId="8" fillId="3" borderId="11" xfId="3" applyNumberFormat="1" applyFont="1" applyFill="1" applyBorder="1" applyAlignment="1">
      <alignment horizontal="center" vertical="center"/>
    </xf>
    <xf numFmtId="3" fontId="8" fillId="3" borderId="10" xfId="3" applyNumberFormat="1" applyFont="1" applyFill="1" applyBorder="1" applyAlignment="1">
      <alignment horizontal="center" vertical="center" wrapText="1"/>
    </xf>
    <xf numFmtId="3" fontId="8" fillId="3" borderId="11" xfId="3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6">
    <cellStyle name="Millares" xfId="1" builtinId="3"/>
    <cellStyle name="Millares 2 3" xfId="4" xr:uid="{8073C34C-88A1-4446-BF3E-3750B6E00E86}"/>
    <cellStyle name="Normal" xfId="0" builtinId="0"/>
    <cellStyle name="Normal 4 3" xfId="5" xr:uid="{5E5292B5-2CE4-42CE-B85E-69951585E6F5}"/>
    <cellStyle name="Porcentaje" xfId="2" builtinId="5"/>
    <cellStyle name="TEXTO NORMAL" xfId="3" xr:uid="{4DB4B880-99BF-4410-9E4A-B4C1CFC9FDC0}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9-47E5-81E2-32B406393AE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C49-47E5-81E2-32B406393A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j-lt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'S05.C01'!$C$26:$C$35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
(ene-nov)
(jan-nov)</c:v>
                </c:pt>
              </c:strCache>
            </c:strRef>
          </c:cat>
          <c:val>
            <c:numRef>
              <c:f>'S05.C01'!$K$26:$K$35</c:f>
              <c:numCache>
                <c:formatCode>_ * #,##0_ ;_ * \-#,##0_ ;_ * "-"??_ ;_ @_ </c:formatCode>
                <c:ptCount val="10"/>
                <c:pt idx="0">
                  <c:v>3334.1488452199983</c:v>
                </c:pt>
                <c:pt idx="1">
                  <c:v>3974.7368350199986</c:v>
                </c:pt>
                <c:pt idx="2">
                  <c:v>4954.6334482999991</c:v>
                </c:pt>
                <c:pt idx="3">
                  <c:v>5902.6203698999998</c:v>
                </c:pt>
                <c:pt idx="4">
                  <c:v>4309.1731239999999</c:v>
                </c:pt>
                <c:pt idx="5">
                  <c:v>5155.3422629999995</c:v>
                </c:pt>
                <c:pt idx="6">
                  <c:v>5243.9973179999997</c:v>
                </c:pt>
                <c:pt idx="7">
                  <c:v>4936.0891089999996</c:v>
                </c:pt>
                <c:pt idx="8">
                  <c:v>5010.8194979999998</c:v>
                </c:pt>
                <c:pt idx="9">
                  <c:v>5132.7236199999998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49-47E5-81E2-32B406393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291776"/>
        <c:axId val="173301760"/>
      </c:barChart>
      <c:catAx>
        <c:axId val="173291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73301760"/>
        <c:crosses val="autoZero"/>
        <c:auto val="1"/>
        <c:lblAlgn val="ctr"/>
        <c:lblOffset val="100"/>
        <c:noMultiLvlLbl val="0"/>
      </c:catAx>
      <c:valAx>
        <c:axId val="173301760"/>
        <c:scaling>
          <c:orientation val="minMax"/>
        </c:scaling>
        <c:delete val="0"/>
        <c:axPos val="l"/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7329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95595</xdr:colOff>
      <xdr:row>61</xdr:row>
      <xdr:rowOff>447675</xdr:rowOff>
    </xdr:from>
    <xdr:to>
      <xdr:col>9</xdr:col>
      <xdr:colOff>866774</xdr:colOff>
      <xdr:row>69</xdr:row>
      <xdr:rowOff>95249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2790420-CE57-4A51-A0B3-F63DB506F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AC408-0A84-47E8-989A-67A0DF33B7A9}">
  <sheetPr>
    <tabColor rgb="FFC00000"/>
  </sheetPr>
  <dimension ref="C3:K71"/>
  <sheetViews>
    <sheetView showGridLines="0" view="pageBreakPreview" zoomScaleNormal="100" zoomScaleSheetLayoutView="100" workbookViewId="0"/>
  </sheetViews>
  <sheetFormatPr baseColWidth="10" defaultColWidth="11.44140625" defaultRowHeight="13.8" x14ac:dyDescent="0.3"/>
  <cols>
    <col min="1" max="1" width="3.109375" style="1" customWidth="1"/>
    <col min="2" max="2" width="3.33203125" style="1" customWidth="1"/>
    <col min="3" max="3" width="13.6640625" style="2" customWidth="1"/>
    <col min="4" max="10" width="17.5546875" style="1" customWidth="1"/>
    <col min="11" max="11" width="3.44140625" style="1" customWidth="1"/>
    <col min="12" max="16384" width="11.44140625" style="1"/>
  </cols>
  <sheetData>
    <row r="3" spans="3:11" ht="15.6" x14ac:dyDescent="0.3">
      <c r="C3" s="104" t="s">
        <v>0</v>
      </c>
      <c r="D3" s="104"/>
      <c r="E3" s="104"/>
      <c r="F3" s="104"/>
      <c r="G3" s="104"/>
      <c r="H3" s="104"/>
      <c r="I3" s="104"/>
      <c r="J3" s="104"/>
    </row>
    <row r="4" spans="3:11" x14ac:dyDescent="0.3">
      <c r="C4" s="105" t="s">
        <v>1</v>
      </c>
      <c r="D4" s="105"/>
      <c r="E4" s="105"/>
      <c r="F4" s="105"/>
      <c r="G4" s="105"/>
      <c r="H4" s="105"/>
      <c r="I4" s="105"/>
      <c r="J4" s="105"/>
    </row>
    <row r="5" spans="3:11" ht="9.75" customHeight="1" x14ac:dyDescent="0.3">
      <c r="J5" s="3"/>
    </row>
    <row r="6" spans="3:11" ht="15" customHeight="1" x14ac:dyDescent="0.3">
      <c r="C6" s="4" t="s">
        <v>2</v>
      </c>
      <c r="D6" s="4"/>
      <c r="E6" s="4"/>
      <c r="J6" s="3"/>
    </row>
    <row r="7" spans="3:11" ht="15" customHeight="1" x14ac:dyDescent="0.3">
      <c r="C7" s="5" t="s">
        <v>3</v>
      </c>
      <c r="D7" s="6"/>
      <c r="E7" s="7"/>
      <c r="J7" s="3"/>
    </row>
    <row r="8" spans="3:11" ht="14.25" customHeight="1" x14ac:dyDescent="0.3">
      <c r="J8" s="3"/>
    </row>
    <row r="9" spans="3:11" s="11" customFormat="1" ht="48" x14ac:dyDescent="0.3">
      <c r="C9" s="8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9</v>
      </c>
      <c r="I9" s="9" t="s">
        <v>10</v>
      </c>
      <c r="J9" s="10" t="s">
        <v>11</v>
      </c>
    </row>
    <row r="10" spans="3:11" ht="14.4" x14ac:dyDescent="0.3">
      <c r="C10" s="12">
        <v>2000</v>
      </c>
      <c r="D10" s="13">
        <v>364712526.12000012</v>
      </c>
      <c r="E10" s="13">
        <v>134006848.91999997</v>
      </c>
      <c r="F10" s="13">
        <v>53822253.689999998</v>
      </c>
      <c r="G10" s="13">
        <v>235452422.21999991</v>
      </c>
      <c r="H10" s="13">
        <v>47233302.030000009</v>
      </c>
      <c r="I10" s="13">
        <v>179336590.8900004</v>
      </c>
      <c r="J10" s="14">
        <f t="shared" ref="J10:J34" si="0">SUM(D10:I10)</f>
        <v>1014563943.8700004</v>
      </c>
      <c r="K10" s="15"/>
    </row>
    <row r="11" spans="3:11" ht="14.4" x14ac:dyDescent="0.3">
      <c r="C11" s="12">
        <v>2001</v>
      </c>
      <c r="D11" s="13">
        <v>203780068.22999948</v>
      </c>
      <c r="E11" s="13">
        <v>439041747.33000058</v>
      </c>
      <c r="F11" s="13">
        <v>75252292.319999933</v>
      </c>
      <c r="G11" s="13">
        <v>347989505.91000021</v>
      </c>
      <c r="H11" s="13">
        <v>127548743.10000023</v>
      </c>
      <c r="I11" s="13">
        <v>215782072.97999948</v>
      </c>
      <c r="J11" s="14">
        <f t="shared" si="0"/>
        <v>1409394429.8699999</v>
      </c>
      <c r="K11" s="15"/>
    </row>
    <row r="12" spans="3:11" ht="14.4" x14ac:dyDescent="0.3">
      <c r="C12" s="12">
        <v>2002</v>
      </c>
      <c r="D12" s="13">
        <v>87638713.829999954</v>
      </c>
      <c r="E12" s="13">
        <v>96554213.75999999</v>
      </c>
      <c r="F12" s="13">
        <v>48579876.359999985</v>
      </c>
      <c r="G12" s="13">
        <v>124155763.47</v>
      </c>
      <c r="H12" s="13">
        <v>29345194.620000031</v>
      </c>
      <c r="I12" s="13">
        <v>42398073.809999876</v>
      </c>
      <c r="J12" s="14">
        <f t="shared" si="0"/>
        <v>428671835.84999985</v>
      </c>
      <c r="K12" s="15"/>
    </row>
    <row r="13" spans="3:11" ht="14.4" x14ac:dyDescent="0.3">
      <c r="C13" s="12">
        <v>2003</v>
      </c>
      <c r="D13" s="13">
        <v>43234624.949999988</v>
      </c>
      <c r="E13" s="13">
        <v>49350861.299999982</v>
      </c>
      <c r="F13" s="13">
        <v>29833129.169999987</v>
      </c>
      <c r="G13" s="13">
        <v>53040772.680000022</v>
      </c>
      <c r="H13" s="13">
        <v>18433272.120000005</v>
      </c>
      <c r="I13" s="13">
        <v>41018095.919999979</v>
      </c>
      <c r="J13" s="14">
        <f t="shared" si="0"/>
        <v>234910756.13999996</v>
      </c>
      <c r="K13" s="15"/>
    </row>
    <row r="14" spans="3:11" ht="14.4" x14ac:dyDescent="0.3">
      <c r="C14" s="12">
        <v>2004</v>
      </c>
      <c r="D14" s="13">
        <v>64309154.81999997</v>
      </c>
      <c r="E14" s="13">
        <v>56722253.309999987</v>
      </c>
      <c r="F14" s="13">
        <v>47032188.569999918</v>
      </c>
      <c r="G14" s="13">
        <v>46008521.460000046</v>
      </c>
      <c r="H14" s="13">
        <v>12574359.299999999</v>
      </c>
      <c r="I14" s="13">
        <v>94914086.610000089</v>
      </c>
      <c r="J14" s="14">
        <f t="shared" si="0"/>
        <v>321560564.06999999</v>
      </c>
      <c r="K14" s="15"/>
    </row>
    <row r="15" spans="3:11" ht="14.4" x14ac:dyDescent="0.3">
      <c r="C15" s="12">
        <v>2005</v>
      </c>
      <c r="D15" s="13">
        <v>30458306.190000027</v>
      </c>
      <c r="E15" s="13">
        <v>161210850.65999982</v>
      </c>
      <c r="F15" s="13">
        <v>83709674.33999975</v>
      </c>
      <c r="G15" s="13">
        <v>252961181.4899998</v>
      </c>
      <c r="H15" s="13">
        <v>29544632.010000087</v>
      </c>
      <c r="I15" s="13">
        <v>277352585.40000004</v>
      </c>
      <c r="J15" s="14">
        <f t="shared" si="0"/>
        <v>835237230.08999944</v>
      </c>
      <c r="K15" s="15"/>
    </row>
    <row r="16" spans="3:11" ht="14.4" x14ac:dyDescent="0.3">
      <c r="C16" s="12">
        <v>2006</v>
      </c>
      <c r="D16" s="13">
        <v>63538746.300000064</v>
      </c>
      <c r="E16" s="13">
        <v>124092577.56000002</v>
      </c>
      <c r="F16" s="13">
        <v>102387498.9300001</v>
      </c>
      <c r="G16" s="13">
        <v>640626630.36000013</v>
      </c>
      <c r="H16" s="13">
        <v>64837125.059999898</v>
      </c>
      <c r="I16" s="13">
        <v>273461734.01999992</v>
      </c>
      <c r="J16" s="14">
        <f t="shared" si="0"/>
        <v>1268944312.2300003</v>
      </c>
      <c r="K16" s="15"/>
    </row>
    <row r="17" spans="3:11" ht="14.4" x14ac:dyDescent="0.3">
      <c r="C17" s="12">
        <v>2007</v>
      </c>
      <c r="D17" s="13">
        <v>63768993.810000047</v>
      </c>
      <c r="E17" s="13">
        <v>125551261.50000018</v>
      </c>
      <c r="F17" s="13">
        <v>136592095.34999964</v>
      </c>
      <c r="G17" s="13">
        <v>336788377.42000014</v>
      </c>
      <c r="H17" s="13">
        <v>50179972.590000123</v>
      </c>
      <c r="I17" s="13">
        <v>197918361.39000002</v>
      </c>
      <c r="J17" s="14">
        <f t="shared" si="0"/>
        <v>910799062.06000006</v>
      </c>
      <c r="K17" s="15"/>
    </row>
    <row r="18" spans="3:11" ht="14.4" x14ac:dyDescent="0.3">
      <c r="C18" s="12">
        <v>2008</v>
      </c>
      <c r="D18" s="13">
        <v>141038943.87999985</v>
      </c>
      <c r="E18" s="13">
        <v>176688011.64000005</v>
      </c>
      <c r="F18" s="13">
        <v>167839351.1599997</v>
      </c>
      <c r="G18" s="13">
        <v>321482441.06999975</v>
      </c>
      <c r="H18" s="13">
        <v>131980227.86999997</v>
      </c>
      <c r="I18" s="13">
        <v>328783685.63</v>
      </c>
      <c r="J18" s="14">
        <f t="shared" si="0"/>
        <v>1267812661.2499993</v>
      </c>
      <c r="K18" s="15"/>
    </row>
    <row r="19" spans="3:11" ht="14.4" x14ac:dyDescent="0.3">
      <c r="C19" s="12">
        <v>2009</v>
      </c>
      <c r="D19" s="13">
        <v>319825374.36999983</v>
      </c>
      <c r="E19" s="13">
        <v>499659326.55999994</v>
      </c>
      <c r="F19" s="13">
        <v>393600073.86000025</v>
      </c>
      <c r="G19" s="13">
        <v>376380329.33999991</v>
      </c>
      <c r="H19" s="13">
        <v>196060821.38999999</v>
      </c>
      <c r="I19" s="13">
        <v>504747514.43999952</v>
      </c>
      <c r="J19" s="14">
        <f t="shared" si="0"/>
        <v>2290273439.9599996</v>
      </c>
      <c r="K19" s="15"/>
    </row>
    <row r="20" spans="3:11" ht="14.4" x14ac:dyDescent="0.3">
      <c r="C20" s="12">
        <v>2010</v>
      </c>
      <c r="D20" s="13">
        <v>416011992.68000019</v>
      </c>
      <c r="E20" s="13">
        <v>518078947.40000021</v>
      </c>
      <c r="F20" s="13">
        <v>615815226.54999876</v>
      </c>
      <c r="G20" s="13">
        <v>827591968.73000026</v>
      </c>
      <c r="H20" s="13">
        <v>510276007.16999948</v>
      </c>
      <c r="I20" s="13">
        <v>443780328.36000031</v>
      </c>
      <c r="J20" s="14">
        <f t="shared" si="0"/>
        <v>3331554470.8899994</v>
      </c>
      <c r="K20" s="15"/>
    </row>
    <row r="21" spans="3:11" ht="14.4" x14ac:dyDescent="0.3">
      <c r="C21" s="12">
        <v>2011</v>
      </c>
      <c r="D21" s="13">
        <v>1124827734.0299997</v>
      </c>
      <c r="E21" s="13">
        <v>776151268.41000021</v>
      </c>
      <c r="F21" s="13">
        <v>869366743.73000002</v>
      </c>
      <c r="G21" s="13">
        <v>1406825781.3400002</v>
      </c>
      <c r="H21" s="13">
        <v>788187748.4199996</v>
      </c>
      <c r="I21" s="13">
        <v>1412256087.950001</v>
      </c>
      <c r="J21" s="14">
        <f t="shared" si="0"/>
        <v>6377615363.8800011</v>
      </c>
      <c r="K21" s="15">
        <f t="shared" ref="K21:K35" si="1">+J21/1000000</f>
        <v>6377.6153638800015</v>
      </c>
    </row>
    <row r="22" spans="3:11" ht="14.4" x14ac:dyDescent="0.3">
      <c r="C22" s="12">
        <v>2012</v>
      </c>
      <c r="D22" s="13">
        <v>1140068754.6699998</v>
      </c>
      <c r="E22" s="13">
        <v>525257849.70999998</v>
      </c>
      <c r="F22" s="13">
        <v>905401645.29999936</v>
      </c>
      <c r="G22" s="13">
        <v>1797233970.0200005</v>
      </c>
      <c r="H22" s="13">
        <v>638740607.01000047</v>
      </c>
      <c r="I22" s="13">
        <v>2491504592.8899927</v>
      </c>
      <c r="J22" s="14">
        <f t="shared" si="0"/>
        <v>7498207419.5999928</v>
      </c>
      <c r="K22" s="15">
        <f t="shared" si="1"/>
        <v>7498.207419599993</v>
      </c>
    </row>
    <row r="23" spans="3:11" ht="14.4" x14ac:dyDescent="0.3">
      <c r="C23" s="12">
        <v>2013</v>
      </c>
      <c r="D23" s="13">
        <v>1419197207.8400004</v>
      </c>
      <c r="E23" s="13">
        <v>789358143.50000012</v>
      </c>
      <c r="F23" s="13">
        <v>776418374.67000091</v>
      </c>
      <c r="G23" s="13">
        <v>1807744001.009999</v>
      </c>
      <c r="H23" s="13">
        <v>404548164.9399997</v>
      </c>
      <c r="I23" s="13">
        <v>3719281155.8200016</v>
      </c>
      <c r="J23" s="14">
        <f t="shared" si="0"/>
        <v>8916547047.7800026</v>
      </c>
      <c r="K23" s="15">
        <f t="shared" si="1"/>
        <v>8916.5470477800027</v>
      </c>
    </row>
    <row r="24" spans="3:11" ht="14.4" x14ac:dyDescent="0.3">
      <c r="C24" s="12">
        <v>2014</v>
      </c>
      <c r="D24" s="13">
        <v>889682461.03000033</v>
      </c>
      <c r="E24" s="13">
        <v>557607616.26999998</v>
      </c>
      <c r="F24" s="13">
        <v>625458907.48999929</v>
      </c>
      <c r="G24" s="13">
        <v>1463521224.1100011</v>
      </c>
      <c r="H24" s="13">
        <v>420086094.83999974</v>
      </c>
      <c r="I24" s="13">
        <v>4122853397.7500048</v>
      </c>
      <c r="J24" s="14">
        <f t="shared" si="0"/>
        <v>8079209701.4900055</v>
      </c>
      <c r="K24" s="15">
        <f t="shared" si="1"/>
        <v>8079.2097014900055</v>
      </c>
    </row>
    <row r="25" spans="3:11" ht="14.4" x14ac:dyDescent="0.3">
      <c r="C25" s="12">
        <v>2015</v>
      </c>
      <c r="D25" s="13">
        <v>450720609.94000012</v>
      </c>
      <c r="E25" s="13">
        <v>669233734.78000033</v>
      </c>
      <c r="F25" s="13">
        <v>534697097.47999895</v>
      </c>
      <c r="G25" s="13">
        <v>1232816024.8499999</v>
      </c>
      <c r="H25" s="13">
        <v>382972373.1700002</v>
      </c>
      <c r="I25" s="13">
        <v>3599226251.0099983</v>
      </c>
      <c r="J25" s="14">
        <f t="shared" si="0"/>
        <v>6869666091.2299976</v>
      </c>
      <c r="K25" s="15">
        <f t="shared" si="1"/>
        <v>6869.6660912299976</v>
      </c>
    </row>
    <row r="26" spans="3:11" ht="14.4" x14ac:dyDescent="0.3">
      <c r="C26" s="12">
        <v>2016</v>
      </c>
      <c r="D26" s="13">
        <v>237703532.27000001</v>
      </c>
      <c r="E26" s="13">
        <v>387143433.51999998</v>
      </c>
      <c r="F26" s="13">
        <v>377551376.2899999</v>
      </c>
      <c r="G26" s="13">
        <v>1079252658.4899998</v>
      </c>
      <c r="H26" s="13">
        <v>349652787.1499998</v>
      </c>
      <c r="I26" s="13">
        <v>902845057.49999917</v>
      </c>
      <c r="J26" s="14">
        <f t="shared" si="0"/>
        <v>3334148845.2199984</v>
      </c>
      <c r="K26" s="15">
        <f t="shared" si="1"/>
        <v>3334.1488452199983</v>
      </c>
    </row>
    <row r="27" spans="3:11" ht="14.4" x14ac:dyDescent="0.3">
      <c r="C27" s="12">
        <v>2017</v>
      </c>
      <c r="D27" s="13">
        <v>288314529.44000012</v>
      </c>
      <c r="E27" s="13">
        <v>491458082.57000047</v>
      </c>
      <c r="F27" s="13">
        <v>495686430.17999989</v>
      </c>
      <c r="G27" s="13">
        <v>1587837378.2599983</v>
      </c>
      <c r="H27" s="13">
        <v>389701252.76999968</v>
      </c>
      <c r="I27" s="13">
        <v>721739161.80000007</v>
      </c>
      <c r="J27" s="14">
        <f t="shared" si="0"/>
        <v>3974736835.0199986</v>
      </c>
      <c r="K27" s="15">
        <f t="shared" si="1"/>
        <v>3974.7368350199986</v>
      </c>
    </row>
    <row r="28" spans="3:11" ht="14.4" x14ac:dyDescent="0.3">
      <c r="C28" s="12">
        <v>2018</v>
      </c>
      <c r="D28" s="13">
        <v>1425051440.4699998</v>
      </c>
      <c r="E28" s="13">
        <v>656187528.79000008</v>
      </c>
      <c r="F28" s="13">
        <v>430991600.36000037</v>
      </c>
      <c r="G28" s="13">
        <v>1079993174.7299998</v>
      </c>
      <c r="H28" s="13">
        <v>755185111.21000004</v>
      </c>
      <c r="I28" s="13">
        <v>607224592.74000001</v>
      </c>
      <c r="J28" s="14">
        <f t="shared" si="0"/>
        <v>4954633448.2999992</v>
      </c>
      <c r="K28" s="15">
        <f t="shared" si="1"/>
        <v>4954.6334482999991</v>
      </c>
    </row>
    <row r="29" spans="3:11" ht="14.4" x14ac:dyDescent="0.3">
      <c r="C29" s="12">
        <v>2019</v>
      </c>
      <c r="D29" s="13">
        <v>1337050021</v>
      </c>
      <c r="E29" s="13">
        <v>1039611189</v>
      </c>
      <c r="F29" s="13">
        <v>355394579.89999998</v>
      </c>
      <c r="G29" s="13">
        <v>1332676908</v>
      </c>
      <c r="H29" s="13">
        <v>1117881994</v>
      </c>
      <c r="I29" s="13">
        <v>720005678</v>
      </c>
      <c r="J29" s="14">
        <f t="shared" si="0"/>
        <v>5902620369.8999996</v>
      </c>
      <c r="K29" s="15">
        <f t="shared" si="1"/>
        <v>5902.6203698999998</v>
      </c>
    </row>
    <row r="30" spans="3:11" ht="14.4" x14ac:dyDescent="0.3">
      <c r="C30" s="12">
        <v>2020</v>
      </c>
      <c r="D30" s="13">
        <v>1431735521</v>
      </c>
      <c r="E30" s="13">
        <v>741526628</v>
      </c>
      <c r="F30" s="13">
        <v>215286136</v>
      </c>
      <c r="G30" s="13">
        <v>856591270</v>
      </c>
      <c r="H30" s="13">
        <v>389591504</v>
      </c>
      <c r="I30" s="13">
        <v>674442065</v>
      </c>
      <c r="J30" s="14">
        <f t="shared" si="0"/>
        <v>4309173124</v>
      </c>
      <c r="K30" s="15">
        <f t="shared" si="1"/>
        <v>4309.1731239999999</v>
      </c>
    </row>
    <row r="31" spans="3:11" ht="14.4" x14ac:dyDescent="0.3">
      <c r="C31" s="12">
        <v>2021</v>
      </c>
      <c r="D31" s="13">
        <v>1395092174</v>
      </c>
      <c r="E31" s="13">
        <v>737787832</v>
      </c>
      <c r="F31" s="13">
        <v>328981420</v>
      </c>
      <c r="G31" s="13">
        <v>1339605552</v>
      </c>
      <c r="H31" s="13">
        <v>597146964</v>
      </c>
      <c r="I31" s="13">
        <v>756728321</v>
      </c>
      <c r="J31" s="14">
        <f t="shared" si="0"/>
        <v>5155342263</v>
      </c>
      <c r="K31" s="15">
        <f t="shared" si="1"/>
        <v>5155.3422629999995</v>
      </c>
    </row>
    <row r="32" spans="3:11" ht="14.4" x14ac:dyDescent="0.3">
      <c r="C32" s="12">
        <v>2022</v>
      </c>
      <c r="D32" s="13">
        <v>1335887370</v>
      </c>
      <c r="E32" s="13">
        <v>684819598</v>
      </c>
      <c r="F32" s="13">
        <v>423126277</v>
      </c>
      <c r="G32" s="13">
        <v>1253024046</v>
      </c>
      <c r="H32" s="13">
        <v>937242150</v>
      </c>
      <c r="I32" s="13">
        <v>609897877</v>
      </c>
      <c r="J32" s="14">
        <f t="shared" si="0"/>
        <v>5243997318</v>
      </c>
      <c r="K32" s="15">
        <f t="shared" si="1"/>
        <v>5243.9973179999997</v>
      </c>
    </row>
    <row r="33" spans="3:11" ht="14.4" x14ac:dyDescent="0.3">
      <c r="C33" s="12">
        <v>2023</v>
      </c>
      <c r="D33" s="13">
        <v>1236526450</v>
      </c>
      <c r="E33" s="13">
        <v>854962191</v>
      </c>
      <c r="F33" s="13">
        <v>443170499</v>
      </c>
      <c r="G33" s="13">
        <v>1143261760</v>
      </c>
      <c r="H33" s="13">
        <v>928362003</v>
      </c>
      <c r="I33" s="13">
        <v>329806206</v>
      </c>
      <c r="J33" s="14">
        <f t="shared" si="0"/>
        <v>4936089109</v>
      </c>
      <c r="K33" s="15">
        <f t="shared" si="1"/>
        <v>4936.0891089999996</v>
      </c>
    </row>
    <row r="34" spans="3:11" ht="14.4" x14ac:dyDescent="0.3">
      <c r="C34" s="12">
        <v>2024</v>
      </c>
      <c r="D34" s="13">
        <v>1099205413</v>
      </c>
      <c r="E34" s="13">
        <v>994138177</v>
      </c>
      <c r="F34" s="13">
        <v>568860357</v>
      </c>
      <c r="G34" s="13">
        <v>1130689830</v>
      </c>
      <c r="H34" s="13">
        <v>727839351</v>
      </c>
      <c r="I34" s="13">
        <v>490086370</v>
      </c>
      <c r="J34" s="14">
        <f t="shared" si="0"/>
        <v>5010819498</v>
      </c>
      <c r="K34" s="15">
        <f t="shared" si="1"/>
        <v>5010.8194979999998</v>
      </c>
    </row>
    <row r="35" spans="3:11" ht="37.799999999999997" x14ac:dyDescent="0.3">
      <c r="C35" s="16" t="s">
        <v>118</v>
      </c>
      <c r="D35" s="17">
        <f>SUM(D36:D46)</f>
        <v>975085553</v>
      </c>
      <c r="E35" s="17">
        <f t="shared" ref="E35:G35" si="2">SUM(E36:E46)</f>
        <v>939037395</v>
      </c>
      <c r="F35" s="17">
        <f t="shared" si="2"/>
        <v>694478492</v>
      </c>
      <c r="G35" s="17">
        <f t="shared" si="2"/>
        <v>1280799007</v>
      </c>
      <c r="H35" s="17">
        <f>SUM(H36:H46)</f>
        <v>685404095</v>
      </c>
      <c r="I35" s="17">
        <f>SUM(I36:I46)</f>
        <v>557919078</v>
      </c>
      <c r="J35" s="18">
        <f>SUM(D35:I35)</f>
        <v>5132723620</v>
      </c>
      <c r="K35" s="15">
        <f t="shared" si="1"/>
        <v>5132.7236199999998</v>
      </c>
    </row>
    <row r="36" spans="3:11" x14ac:dyDescent="0.3">
      <c r="C36" s="19" t="s">
        <v>12</v>
      </c>
      <c r="D36" s="13">
        <v>78512513</v>
      </c>
      <c r="E36" s="13">
        <v>59868433</v>
      </c>
      <c r="F36" s="13">
        <v>39550463</v>
      </c>
      <c r="G36" s="13">
        <v>61351731</v>
      </c>
      <c r="H36" s="13">
        <v>69223202</v>
      </c>
      <c r="I36" s="13">
        <v>56746116</v>
      </c>
      <c r="J36" s="14">
        <f>SUM(D36:I36)</f>
        <v>365252458</v>
      </c>
      <c r="K36" s="20"/>
    </row>
    <row r="37" spans="3:11" x14ac:dyDescent="0.3">
      <c r="C37" s="21" t="s">
        <v>13</v>
      </c>
      <c r="D37" s="13">
        <v>60304239</v>
      </c>
      <c r="E37" s="13">
        <v>42239594</v>
      </c>
      <c r="F37" s="13">
        <v>39072971</v>
      </c>
      <c r="G37" s="13">
        <v>65779677</v>
      </c>
      <c r="H37" s="13">
        <v>42655521</v>
      </c>
      <c r="I37" s="13">
        <v>32452748</v>
      </c>
      <c r="J37" s="14">
        <f t="shared" ref="J37:J44" si="3">SUM(D37:I37)</f>
        <v>282504750</v>
      </c>
      <c r="K37" s="20"/>
    </row>
    <row r="38" spans="3:11" x14ac:dyDescent="0.3">
      <c r="C38" s="21" t="s">
        <v>14</v>
      </c>
      <c r="D38" s="13">
        <v>81370881</v>
      </c>
      <c r="E38" s="13">
        <v>71852802</v>
      </c>
      <c r="F38" s="13">
        <v>88990933</v>
      </c>
      <c r="G38" s="13">
        <v>76515434</v>
      </c>
      <c r="H38" s="13">
        <v>54942923</v>
      </c>
      <c r="I38" s="13">
        <v>31425308</v>
      </c>
      <c r="J38" s="14">
        <f t="shared" si="3"/>
        <v>405098281</v>
      </c>
      <c r="K38" s="20"/>
    </row>
    <row r="39" spans="3:11" x14ac:dyDescent="0.3">
      <c r="C39" s="22" t="s">
        <v>15</v>
      </c>
      <c r="D39" s="13">
        <v>84040116</v>
      </c>
      <c r="E39" s="13">
        <v>58915699</v>
      </c>
      <c r="F39" s="13">
        <v>48627734</v>
      </c>
      <c r="G39" s="13">
        <v>103674891</v>
      </c>
      <c r="H39" s="13">
        <v>59864500</v>
      </c>
      <c r="I39" s="13">
        <v>29762963</v>
      </c>
      <c r="J39" s="14">
        <f t="shared" si="3"/>
        <v>384885903</v>
      </c>
      <c r="K39" s="20"/>
    </row>
    <row r="40" spans="3:11" x14ac:dyDescent="0.3">
      <c r="C40" s="22" t="s">
        <v>105</v>
      </c>
      <c r="D40" s="13">
        <v>82148624</v>
      </c>
      <c r="E40" s="13">
        <v>74167627</v>
      </c>
      <c r="F40" s="13">
        <v>49959327</v>
      </c>
      <c r="G40" s="13">
        <v>92728299</v>
      </c>
      <c r="H40" s="13">
        <v>55560029</v>
      </c>
      <c r="I40" s="13">
        <v>48441119</v>
      </c>
      <c r="J40" s="14">
        <f t="shared" si="3"/>
        <v>403005025</v>
      </c>
      <c r="K40" s="20"/>
    </row>
    <row r="41" spans="3:11" x14ac:dyDescent="0.3">
      <c r="C41" s="22" t="s">
        <v>106</v>
      </c>
      <c r="D41" s="13">
        <v>103695378</v>
      </c>
      <c r="E41" s="13">
        <v>86473250</v>
      </c>
      <c r="F41" s="13">
        <v>62549212</v>
      </c>
      <c r="G41" s="13">
        <v>110686239</v>
      </c>
      <c r="H41" s="13">
        <v>59160890</v>
      </c>
      <c r="I41" s="13">
        <v>49220155</v>
      </c>
      <c r="J41" s="14">
        <f t="shared" si="3"/>
        <v>471785124</v>
      </c>
      <c r="K41" s="20"/>
    </row>
    <row r="42" spans="3:11" x14ac:dyDescent="0.3">
      <c r="C42" s="101" t="s">
        <v>107</v>
      </c>
      <c r="D42" s="13">
        <v>91963114</v>
      </c>
      <c r="E42" s="13">
        <v>80436591</v>
      </c>
      <c r="F42" s="13">
        <v>66385892</v>
      </c>
      <c r="G42" s="13">
        <v>154387332</v>
      </c>
      <c r="H42" s="13">
        <v>81071873</v>
      </c>
      <c r="I42" s="13">
        <v>44463146</v>
      </c>
      <c r="J42" s="14">
        <f t="shared" si="3"/>
        <v>518707948</v>
      </c>
      <c r="K42" s="20"/>
    </row>
    <row r="43" spans="3:11" x14ac:dyDescent="0.3">
      <c r="C43" s="101" t="s">
        <v>113</v>
      </c>
      <c r="D43" s="13">
        <v>102399979</v>
      </c>
      <c r="E43" s="13">
        <v>112257333</v>
      </c>
      <c r="F43" s="13">
        <v>64561996</v>
      </c>
      <c r="G43" s="13">
        <v>127318133</v>
      </c>
      <c r="H43" s="13">
        <v>72522640</v>
      </c>
      <c r="I43" s="13">
        <v>48111425</v>
      </c>
      <c r="J43" s="14">
        <f t="shared" si="3"/>
        <v>527171506</v>
      </c>
      <c r="K43" s="20"/>
    </row>
    <row r="44" spans="3:11" x14ac:dyDescent="0.3">
      <c r="C44" s="101" t="s">
        <v>115</v>
      </c>
      <c r="D44" s="13">
        <v>87406215</v>
      </c>
      <c r="E44" s="13">
        <v>88713881</v>
      </c>
      <c r="F44" s="13">
        <v>66827989</v>
      </c>
      <c r="G44" s="13">
        <v>143607085</v>
      </c>
      <c r="H44" s="13">
        <v>87253261</v>
      </c>
      <c r="I44" s="13">
        <v>76589437</v>
      </c>
      <c r="J44" s="14">
        <f t="shared" si="3"/>
        <v>550397868</v>
      </c>
      <c r="K44" s="20"/>
    </row>
    <row r="45" spans="3:11" x14ac:dyDescent="0.3">
      <c r="C45" s="101" t="s">
        <v>116</v>
      </c>
      <c r="D45" s="13">
        <v>101291498</v>
      </c>
      <c r="E45" s="13">
        <v>124977294</v>
      </c>
      <c r="F45" s="13">
        <v>70697468</v>
      </c>
      <c r="G45" s="13">
        <v>164915046</v>
      </c>
      <c r="H45" s="13">
        <v>49658239</v>
      </c>
      <c r="I45" s="13">
        <v>61575101</v>
      </c>
      <c r="J45" s="14">
        <v>573114646</v>
      </c>
      <c r="K45" s="20"/>
    </row>
    <row r="46" spans="3:11" x14ac:dyDescent="0.3">
      <c r="C46" s="23" t="s">
        <v>119</v>
      </c>
      <c r="D46" s="24">
        <v>101952996</v>
      </c>
      <c r="E46" s="24">
        <v>139134891</v>
      </c>
      <c r="F46" s="24">
        <v>97254507</v>
      </c>
      <c r="G46" s="24">
        <v>179835140</v>
      </c>
      <c r="H46" s="24">
        <v>53491017</v>
      </c>
      <c r="I46" s="24">
        <v>79131560</v>
      </c>
      <c r="J46" s="100">
        <f t="shared" ref="J46" si="4">SUM(D46:I46)</f>
        <v>650800111</v>
      </c>
      <c r="K46" s="20"/>
    </row>
    <row r="47" spans="3:11" ht="13.95" customHeight="1" x14ac:dyDescent="0.3">
      <c r="C47" s="25"/>
      <c r="D47" s="26"/>
      <c r="E47" s="26"/>
      <c r="F47" s="26"/>
      <c r="G47" s="26"/>
      <c r="H47" s="26"/>
      <c r="I47" s="26"/>
      <c r="J47" s="26"/>
      <c r="K47" s="20"/>
    </row>
    <row r="48" spans="3:11" ht="24.75" customHeight="1" x14ac:dyDescent="0.3">
      <c r="C48" s="106" t="s">
        <v>120</v>
      </c>
      <c r="D48" s="107"/>
      <c r="E48" s="107"/>
      <c r="F48" s="107"/>
      <c r="G48" s="107"/>
      <c r="H48" s="107"/>
      <c r="I48" s="107"/>
      <c r="J48" s="108"/>
    </row>
    <row r="49" spans="3:10" x14ac:dyDescent="0.3">
      <c r="C49" s="27" t="s">
        <v>121</v>
      </c>
      <c r="D49" s="13">
        <v>101448468</v>
      </c>
      <c r="E49" s="13">
        <v>89119982</v>
      </c>
      <c r="F49" s="13">
        <v>53314051</v>
      </c>
      <c r="G49" s="13">
        <v>94454001</v>
      </c>
      <c r="H49" s="13">
        <v>61690000</v>
      </c>
      <c r="I49" s="13">
        <v>30555050</v>
      </c>
      <c r="J49" s="14">
        <f>SUM(D49:I49)</f>
        <v>430581552</v>
      </c>
    </row>
    <row r="50" spans="3:10" x14ac:dyDescent="0.3">
      <c r="C50" s="27" t="s">
        <v>122</v>
      </c>
      <c r="D50" s="13">
        <v>101952996</v>
      </c>
      <c r="E50" s="13">
        <v>139134891</v>
      </c>
      <c r="F50" s="13">
        <v>97254507</v>
      </c>
      <c r="G50" s="13">
        <v>179835140</v>
      </c>
      <c r="H50" s="13">
        <v>53491017</v>
      </c>
      <c r="I50" s="13">
        <v>79131560</v>
      </c>
      <c r="J50" s="14">
        <f>SUM(D50:I50)</f>
        <v>650800111</v>
      </c>
    </row>
    <row r="51" spans="3:10" x14ac:dyDescent="0.3">
      <c r="C51" s="28" t="s">
        <v>16</v>
      </c>
      <c r="D51" s="29">
        <f t="shared" ref="D51:J51" si="5">D50/D49-1</f>
        <v>4.9732441499263924E-3</v>
      </c>
      <c r="E51" s="29">
        <f t="shared" si="5"/>
        <v>0.56120869728182843</v>
      </c>
      <c r="F51" s="29">
        <f t="shared" si="5"/>
        <v>0.82418152768019826</v>
      </c>
      <c r="G51" s="29">
        <f t="shared" si="5"/>
        <v>0.90394412196472218</v>
      </c>
      <c r="H51" s="29">
        <f t="shared" si="5"/>
        <v>-0.13290619225158051</v>
      </c>
      <c r="I51" s="29">
        <f t="shared" si="5"/>
        <v>1.5898029949222798</v>
      </c>
      <c r="J51" s="30">
        <f t="shared" si="5"/>
        <v>0.51144448241479701</v>
      </c>
    </row>
    <row r="52" spans="3:10" x14ac:dyDescent="0.3">
      <c r="C52" s="31"/>
      <c r="D52" s="32"/>
      <c r="E52" s="32"/>
      <c r="F52" s="32"/>
      <c r="G52" s="32"/>
      <c r="H52" s="32"/>
      <c r="I52" s="32"/>
      <c r="J52" s="32"/>
    </row>
    <row r="53" spans="3:10" ht="24.75" customHeight="1" x14ac:dyDescent="0.3">
      <c r="C53" s="109" t="s">
        <v>123</v>
      </c>
      <c r="D53" s="110"/>
      <c r="E53" s="110"/>
      <c r="F53" s="110"/>
      <c r="G53" s="110"/>
      <c r="H53" s="110"/>
      <c r="I53" s="110"/>
      <c r="J53" s="111"/>
    </row>
    <row r="54" spans="3:10" x14ac:dyDescent="0.3">
      <c r="C54" s="33" t="s">
        <v>124</v>
      </c>
      <c r="D54" s="34">
        <v>953968752</v>
      </c>
      <c r="E54" s="34">
        <v>787937867</v>
      </c>
      <c r="F54" s="34">
        <v>491771378</v>
      </c>
      <c r="G54" s="34">
        <v>937997664</v>
      </c>
      <c r="H54" s="34">
        <v>650895872</v>
      </c>
      <c r="I54" s="34">
        <v>416609350</v>
      </c>
      <c r="J54" s="35">
        <f>SUM(D54:I54)</f>
        <v>4239180883</v>
      </c>
    </row>
    <row r="55" spans="3:10" x14ac:dyDescent="0.3">
      <c r="C55" s="33" t="s">
        <v>125</v>
      </c>
      <c r="D55" s="34">
        <v>975085553</v>
      </c>
      <c r="E55" s="34">
        <v>939037395</v>
      </c>
      <c r="F55" s="34">
        <v>694478492</v>
      </c>
      <c r="G55" s="34">
        <v>1280799007</v>
      </c>
      <c r="H55" s="34">
        <v>685404095</v>
      </c>
      <c r="I55" s="34">
        <v>557919078</v>
      </c>
      <c r="J55" s="35">
        <f>SUM(D55:I55)</f>
        <v>5132723620</v>
      </c>
    </row>
    <row r="56" spans="3:10" x14ac:dyDescent="0.3">
      <c r="C56" s="36" t="s">
        <v>16</v>
      </c>
      <c r="D56" s="37">
        <f t="shared" ref="D56:J56" si="6">D55/D54-1</f>
        <v>2.2135736580185084E-2</v>
      </c>
      <c r="E56" s="37">
        <f t="shared" si="6"/>
        <v>0.19176579058866317</v>
      </c>
      <c r="F56" s="37">
        <f t="shared" si="6"/>
        <v>0.41219786890484711</v>
      </c>
      <c r="G56" s="37">
        <f t="shared" si="6"/>
        <v>0.3654607640899199</v>
      </c>
      <c r="H56" s="37">
        <f t="shared" si="6"/>
        <v>5.3016503075932864E-2</v>
      </c>
      <c r="I56" s="37">
        <f t="shared" si="6"/>
        <v>0.3391900061772497</v>
      </c>
      <c r="J56" s="38">
        <f t="shared" si="6"/>
        <v>0.21078193209053486</v>
      </c>
    </row>
    <row r="58" spans="3:10" ht="24.75" customHeight="1" x14ac:dyDescent="0.3">
      <c r="C58" s="106" t="s">
        <v>104</v>
      </c>
      <c r="D58" s="107"/>
      <c r="E58" s="107"/>
      <c r="F58" s="107"/>
      <c r="G58" s="107"/>
      <c r="H58" s="107"/>
      <c r="I58" s="107"/>
      <c r="J58" s="108"/>
    </row>
    <row r="59" spans="3:10" x14ac:dyDescent="0.3">
      <c r="C59" s="27" t="s">
        <v>117</v>
      </c>
      <c r="D59" s="39">
        <v>101291498</v>
      </c>
      <c r="E59" s="39">
        <v>124977294</v>
      </c>
      <c r="F59" s="39">
        <v>70697468</v>
      </c>
      <c r="G59" s="39">
        <v>164915046</v>
      </c>
      <c r="H59" s="39">
        <v>49658239</v>
      </c>
      <c r="I59" s="39">
        <v>61575101</v>
      </c>
      <c r="J59" s="40">
        <f>SUM(D59:I59)</f>
        <v>573114646</v>
      </c>
    </row>
    <row r="60" spans="3:10" x14ac:dyDescent="0.3">
      <c r="C60" s="27" t="s">
        <v>122</v>
      </c>
      <c r="D60" s="39">
        <v>101952996</v>
      </c>
      <c r="E60" s="39">
        <v>139134891</v>
      </c>
      <c r="F60" s="39">
        <v>97254507</v>
      </c>
      <c r="G60" s="39">
        <v>179835140</v>
      </c>
      <c r="H60" s="39">
        <v>53491017</v>
      </c>
      <c r="I60" s="39">
        <v>79131560</v>
      </c>
      <c r="J60" s="40">
        <f>SUM(D60:I60)</f>
        <v>650800111</v>
      </c>
    </row>
    <row r="61" spans="3:10" x14ac:dyDescent="0.3">
      <c r="C61" s="28" t="s">
        <v>16</v>
      </c>
      <c r="D61" s="29">
        <f t="shared" ref="D61:J61" si="7">D60/D59-1</f>
        <v>6.530636954347413E-3</v>
      </c>
      <c r="E61" s="29">
        <f t="shared" si="7"/>
        <v>0.11328135333126998</v>
      </c>
      <c r="F61" s="29">
        <f t="shared" si="7"/>
        <v>0.37564342474047296</v>
      </c>
      <c r="G61" s="29">
        <f t="shared" si="7"/>
        <v>9.0471393374258913E-2</v>
      </c>
      <c r="H61" s="29">
        <f t="shared" si="7"/>
        <v>7.7183123630300221E-2</v>
      </c>
      <c r="I61" s="29">
        <f t="shared" si="7"/>
        <v>0.28512269918972599</v>
      </c>
      <c r="J61" s="30">
        <f t="shared" si="7"/>
        <v>0.13554960694548357</v>
      </c>
    </row>
    <row r="62" spans="3:10" ht="36.6" customHeight="1" x14ac:dyDescent="0.3">
      <c r="C62" s="112" t="s">
        <v>112</v>
      </c>
      <c r="D62" s="113"/>
      <c r="E62" s="113"/>
      <c r="F62" s="113"/>
      <c r="G62" s="113"/>
      <c r="H62" s="113"/>
      <c r="I62" s="113"/>
      <c r="J62" s="113"/>
    </row>
    <row r="63" spans="3:10" ht="21" customHeight="1" x14ac:dyDescent="0.3"/>
    <row r="66" spans="3:10" ht="47.25" customHeight="1" x14ac:dyDescent="0.3"/>
    <row r="67" spans="3:10" ht="22.5" customHeight="1" x14ac:dyDescent="0.3"/>
    <row r="69" spans="3:10" x14ac:dyDescent="0.3">
      <c r="C69" s="1"/>
    </row>
    <row r="71" spans="3:10" ht="68.25" customHeight="1" x14ac:dyDescent="0.3">
      <c r="C71" s="103" t="s">
        <v>126</v>
      </c>
      <c r="D71" s="103"/>
      <c r="E71" s="103"/>
      <c r="F71" s="103"/>
      <c r="G71" s="103"/>
      <c r="H71" s="103"/>
      <c r="I71" s="103"/>
      <c r="J71" s="103"/>
    </row>
  </sheetData>
  <mergeCells count="7">
    <mergeCell ref="C71:J71"/>
    <mergeCell ref="C3:J3"/>
    <mergeCell ref="C4:J4"/>
    <mergeCell ref="C48:J48"/>
    <mergeCell ref="C53:J53"/>
    <mergeCell ref="C58:J58"/>
    <mergeCell ref="C62:J62"/>
  </mergeCells>
  <pageMargins left="0.7" right="0.7" top="0.75" bottom="0.75" header="0.3" footer="0.3"/>
  <pageSetup scale="31" orientation="portrait" r:id="rId1"/>
  <ignoredErrors>
    <ignoredError sqref="J10:J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BD9A-6705-4D7F-B81D-48BA606CBE74}">
  <sheetPr>
    <tabColor rgb="FFC00000"/>
    <pageSetUpPr fitToPage="1"/>
  </sheetPr>
  <dimension ref="C2:J612"/>
  <sheetViews>
    <sheetView showGridLines="0" view="pageBreakPreview" zoomScaleNormal="100" zoomScaleSheetLayoutView="100" workbookViewId="0"/>
  </sheetViews>
  <sheetFormatPr baseColWidth="10" defaultColWidth="11.44140625" defaultRowHeight="13.8" x14ac:dyDescent="0.3"/>
  <cols>
    <col min="1" max="1" width="3.5546875" style="41" customWidth="1"/>
    <col min="2" max="2" width="3.33203125" style="41" customWidth="1"/>
    <col min="3" max="3" width="56.6640625" style="1" bestFit="1" customWidth="1"/>
    <col min="4" max="5" width="14.109375" style="1" customWidth="1"/>
    <col min="6" max="6" width="11.88671875" style="43" customWidth="1"/>
    <col min="7" max="7" width="15.6640625" style="43" customWidth="1"/>
    <col min="8" max="8" width="15.44140625" style="41" customWidth="1"/>
    <col min="9" max="9" width="11.88671875" style="41" customWidth="1"/>
    <col min="10" max="10" width="11.44140625" style="41"/>
    <col min="11" max="11" width="3.6640625" style="41" customWidth="1"/>
    <col min="12" max="13" width="11.44140625" style="41" customWidth="1"/>
    <col min="14" max="16384" width="11.44140625" style="41"/>
  </cols>
  <sheetData>
    <row r="2" spans="3:10" x14ac:dyDescent="0.3">
      <c r="C2" s="41"/>
      <c r="D2" s="41"/>
      <c r="E2" s="41"/>
      <c r="F2" s="41"/>
      <c r="G2" s="41"/>
    </row>
    <row r="3" spans="3:10" ht="15.6" x14ac:dyDescent="0.3">
      <c r="C3" s="104" t="s">
        <v>0</v>
      </c>
      <c r="D3" s="104"/>
      <c r="E3" s="104"/>
      <c r="F3" s="104"/>
      <c r="G3" s="104"/>
      <c r="H3" s="104"/>
      <c r="I3" s="104"/>
      <c r="J3" s="104"/>
    </row>
    <row r="4" spans="3:10" x14ac:dyDescent="0.3">
      <c r="C4" s="105" t="s">
        <v>1</v>
      </c>
      <c r="D4" s="105"/>
      <c r="E4" s="105"/>
      <c r="F4" s="105"/>
      <c r="G4" s="105"/>
      <c r="H4" s="105"/>
      <c r="I4" s="105"/>
      <c r="J4" s="105"/>
    </row>
    <row r="5" spans="3:10" s="1" customFormat="1" ht="14.25" customHeight="1" x14ac:dyDescent="0.3">
      <c r="C5" s="42"/>
      <c r="F5" s="43"/>
      <c r="G5" s="43"/>
      <c r="H5" s="43"/>
    </row>
    <row r="6" spans="3:10" s="1" customFormat="1" ht="14.25" customHeight="1" x14ac:dyDescent="0.3">
      <c r="C6" s="4" t="s">
        <v>17</v>
      </c>
      <c r="F6" s="43"/>
      <c r="G6" s="43"/>
      <c r="H6" s="43"/>
    </row>
    <row r="7" spans="3:10" s="1" customFormat="1" ht="14.25" customHeight="1" x14ac:dyDescent="0.3">
      <c r="C7" s="5" t="s">
        <v>18</v>
      </c>
      <c r="F7" s="43"/>
      <c r="G7" s="43"/>
      <c r="H7" s="43"/>
    </row>
    <row r="8" spans="3:10" s="1" customFormat="1" ht="14.25" customHeight="1" x14ac:dyDescent="0.3">
      <c r="C8" s="44"/>
      <c r="F8" s="43"/>
      <c r="G8" s="43"/>
      <c r="H8" s="43"/>
    </row>
    <row r="9" spans="3:10" ht="30" customHeight="1" x14ac:dyDescent="0.3">
      <c r="C9" s="45"/>
      <c r="D9" s="114" t="s">
        <v>127</v>
      </c>
      <c r="E9" s="115"/>
      <c r="F9" s="116"/>
      <c r="G9" s="114" t="s">
        <v>128</v>
      </c>
      <c r="H9" s="117"/>
      <c r="I9" s="117"/>
      <c r="J9" s="118"/>
    </row>
    <row r="10" spans="3:10" ht="21" customHeight="1" x14ac:dyDescent="0.3">
      <c r="C10" s="46" t="s">
        <v>19</v>
      </c>
      <c r="D10" s="47">
        <v>2024</v>
      </c>
      <c r="E10" s="48">
        <v>2025</v>
      </c>
      <c r="F10" s="49" t="s">
        <v>16</v>
      </c>
      <c r="G10" s="47">
        <v>2024</v>
      </c>
      <c r="H10" s="48">
        <v>2025</v>
      </c>
      <c r="I10" s="49" t="s">
        <v>16</v>
      </c>
      <c r="J10" s="49" t="s">
        <v>20</v>
      </c>
    </row>
    <row r="11" spans="3:10" s="1" customFormat="1" ht="14.25" customHeight="1" x14ac:dyDescent="0.3">
      <c r="C11" s="50" t="s">
        <v>21</v>
      </c>
      <c r="D11" s="51">
        <v>46365455</v>
      </c>
      <c r="E11" s="52">
        <v>78953594</v>
      </c>
      <c r="F11" s="53">
        <f t="shared" ref="F11:F33" si="0">E11/D11-1</f>
        <v>0.7028538596245848</v>
      </c>
      <c r="G11" s="51">
        <v>600304988</v>
      </c>
      <c r="H11" s="52">
        <v>679159428</v>
      </c>
      <c r="I11" s="53">
        <f t="shared" ref="I11:I34" si="1">H11/G11-1</f>
        <v>0.13135729600167845</v>
      </c>
      <c r="J11" s="53">
        <f>+H11/$H$35</f>
        <v>0.13231950096701292</v>
      </c>
    </row>
    <row r="12" spans="3:10" s="1" customFormat="1" ht="14.25" customHeight="1" x14ac:dyDescent="0.3">
      <c r="C12" s="54" t="s">
        <v>22</v>
      </c>
      <c r="D12" s="51">
        <v>43013605</v>
      </c>
      <c r="E12" s="52">
        <v>75114060</v>
      </c>
      <c r="F12" s="53">
        <f t="shared" si="0"/>
        <v>0.74628608785522621</v>
      </c>
      <c r="G12" s="51">
        <v>469166721</v>
      </c>
      <c r="H12" s="52">
        <v>660822092</v>
      </c>
      <c r="I12" s="53">
        <f t="shared" si="1"/>
        <v>0.40850163155540598</v>
      </c>
      <c r="J12" s="53">
        <f t="shared" ref="J12:J34" si="2">+H12/$H$35</f>
        <v>0.12874686831472137</v>
      </c>
    </row>
    <row r="13" spans="3:10" s="1" customFormat="1" ht="14.25" customHeight="1" x14ac:dyDescent="0.3">
      <c r="C13" s="54" t="s">
        <v>24</v>
      </c>
      <c r="D13" s="51">
        <v>19470178</v>
      </c>
      <c r="E13" s="52">
        <v>63703714</v>
      </c>
      <c r="F13" s="53">
        <f t="shared" si="0"/>
        <v>2.2718608941325549</v>
      </c>
      <c r="G13" s="51">
        <v>381238846</v>
      </c>
      <c r="H13" s="52">
        <v>558590787</v>
      </c>
      <c r="I13" s="53">
        <f t="shared" si="1"/>
        <v>0.46519902906221677</v>
      </c>
      <c r="J13" s="53">
        <f t="shared" si="2"/>
        <v>0.10882931331494525</v>
      </c>
    </row>
    <row r="14" spans="3:10" s="1" customFormat="1" ht="14.25" customHeight="1" x14ac:dyDescent="0.3">
      <c r="C14" s="50" t="s">
        <v>25</v>
      </c>
      <c r="D14" s="51">
        <v>49676935</v>
      </c>
      <c r="E14" s="52">
        <v>77702876</v>
      </c>
      <c r="F14" s="53">
        <f t="shared" si="0"/>
        <v>0.5641640531969212</v>
      </c>
      <c r="G14" s="51">
        <v>342115505</v>
      </c>
      <c r="H14" s="52">
        <v>546155723</v>
      </c>
      <c r="I14" s="53">
        <f t="shared" si="1"/>
        <v>0.59640739755422656</v>
      </c>
      <c r="J14" s="53">
        <f t="shared" si="2"/>
        <v>0.10640661049269588</v>
      </c>
    </row>
    <row r="15" spans="3:10" s="1" customFormat="1" ht="14.25" customHeight="1" x14ac:dyDescent="0.3">
      <c r="C15" s="54" t="s">
        <v>23</v>
      </c>
      <c r="D15" s="51">
        <v>76191906</v>
      </c>
      <c r="E15" s="52">
        <v>82287791</v>
      </c>
      <c r="F15" s="53">
        <f t="shared" si="0"/>
        <v>8.0006989193839084E-2</v>
      </c>
      <c r="G15" s="51">
        <v>580993890</v>
      </c>
      <c r="H15" s="52">
        <v>539190070</v>
      </c>
      <c r="I15" s="53">
        <f t="shared" si="1"/>
        <v>-7.1952254093412216E-2</v>
      </c>
      <c r="J15" s="53">
        <f t="shared" si="2"/>
        <v>0.10504950391231078</v>
      </c>
    </row>
    <row r="16" spans="3:10" s="1" customFormat="1" ht="14.25" customHeight="1" x14ac:dyDescent="0.3">
      <c r="C16" s="56" t="s">
        <v>27</v>
      </c>
      <c r="D16" s="51">
        <v>32756243</v>
      </c>
      <c r="E16" s="52">
        <v>42151489</v>
      </c>
      <c r="F16" s="53">
        <f t="shared" si="0"/>
        <v>0.28682306453765172</v>
      </c>
      <c r="G16" s="51">
        <v>365963760</v>
      </c>
      <c r="H16" s="52">
        <v>367983183</v>
      </c>
      <c r="I16" s="53">
        <f t="shared" si="1"/>
        <v>5.5180955622491368E-3</v>
      </c>
      <c r="J16" s="53">
        <f t="shared" si="2"/>
        <v>7.1693551074156606E-2</v>
      </c>
    </row>
    <row r="17" spans="3:10" s="1" customFormat="1" ht="14.25" customHeight="1" x14ac:dyDescent="0.3">
      <c r="C17" s="54" t="s">
        <v>26</v>
      </c>
      <c r="D17" s="51">
        <v>26618399</v>
      </c>
      <c r="E17" s="52">
        <v>42474395</v>
      </c>
      <c r="F17" s="53">
        <f t="shared" si="0"/>
        <v>0.59567804960771675</v>
      </c>
      <c r="G17" s="51">
        <v>271236706</v>
      </c>
      <c r="H17" s="52">
        <v>348693083</v>
      </c>
      <c r="I17" s="53">
        <f t="shared" si="1"/>
        <v>0.28556745929512939</v>
      </c>
      <c r="J17" s="53">
        <f t="shared" si="2"/>
        <v>6.7935292997521657E-2</v>
      </c>
    </row>
    <row r="18" spans="3:10" s="1" customFormat="1" ht="14.25" customHeight="1" x14ac:dyDescent="0.3">
      <c r="C18" s="56" t="s">
        <v>28</v>
      </c>
      <c r="D18" s="51">
        <v>15676309</v>
      </c>
      <c r="E18" s="52">
        <v>37049052</v>
      </c>
      <c r="F18" s="53">
        <f t="shared" si="0"/>
        <v>1.3633785223294592</v>
      </c>
      <c r="G18" s="51">
        <v>220401360</v>
      </c>
      <c r="H18" s="52">
        <v>267340687</v>
      </c>
      <c r="I18" s="53">
        <f t="shared" si="1"/>
        <v>0.21297203882952442</v>
      </c>
      <c r="J18" s="53">
        <f t="shared" si="2"/>
        <v>5.2085541087443163E-2</v>
      </c>
    </row>
    <row r="19" spans="3:10" s="1" customFormat="1" ht="14.25" customHeight="1" x14ac:dyDescent="0.3">
      <c r="C19" s="56" t="s">
        <v>29</v>
      </c>
      <c r="D19" s="51">
        <v>32017417</v>
      </c>
      <c r="E19" s="52">
        <v>26539395</v>
      </c>
      <c r="F19" s="53">
        <f t="shared" si="0"/>
        <v>-0.1710950636648797</v>
      </c>
      <c r="G19" s="51">
        <v>201122236</v>
      </c>
      <c r="H19" s="52">
        <v>217899986</v>
      </c>
      <c r="I19" s="53">
        <f t="shared" si="1"/>
        <v>8.3420661651752992E-2</v>
      </c>
      <c r="J19" s="53">
        <f t="shared" si="2"/>
        <v>4.2453091600517544E-2</v>
      </c>
    </row>
    <row r="20" spans="3:10" s="1" customFormat="1" ht="14.25" customHeight="1" x14ac:dyDescent="0.3">
      <c r="C20" s="56" t="s">
        <v>31</v>
      </c>
      <c r="D20" s="51">
        <v>15507117</v>
      </c>
      <c r="E20" s="52">
        <v>31845893</v>
      </c>
      <c r="F20" s="53">
        <f t="shared" si="0"/>
        <v>1.0536307941701866</v>
      </c>
      <c r="G20" s="51">
        <v>146977896</v>
      </c>
      <c r="H20" s="52">
        <v>202222856</v>
      </c>
      <c r="I20" s="53">
        <f t="shared" si="1"/>
        <v>0.3758725733834154</v>
      </c>
      <c r="J20" s="55">
        <f t="shared" si="2"/>
        <v>3.9398742455569818E-2</v>
      </c>
    </row>
    <row r="21" spans="3:10" s="1" customFormat="1" ht="14.25" customHeight="1" x14ac:dyDescent="0.3">
      <c r="C21" s="56" t="s">
        <v>30</v>
      </c>
      <c r="D21" s="51">
        <v>16884252</v>
      </c>
      <c r="E21" s="52">
        <v>24197886</v>
      </c>
      <c r="F21" s="53">
        <f t="shared" si="0"/>
        <v>0.43316304447481602</v>
      </c>
      <c r="G21" s="51">
        <v>148034729</v>
      </c>
      <c r="H21" s="52">
        <v>198715545</v>
      </c>
      <c r="I21" s="53">
        <f t="shared" si="1"/>
        <v>0.34235760988220543</v>
      </c>
      <c r="J21" s="55">
        <f t="shared" si="2"/>
        <v>3.8715418890994176E-2</v>
      </c>
    </row>
    <row r="22" spans="3:10" s="1" customFormat="1" ht="14.25" customHeight="1" x14ac:dyDescent="0.3">
      <c r="C22" s="56" t="s">
        <v>33</v>
      </c>
      <c r="D22" s="51">
        <v>17894580</v>
      </c>
      <c r="E22" s="52">
        <v>20595054</v>
      </c>
      <c r="F22" s="53">
        <f t="shared" si="0"/>
        <v>0.15091016385967149</v>
      </c>
      <c r="G22" s="51">
        <v>178839322</v>
      </c>
      <c r="H22" s="52">
        <v>152262339</v>
      </c>
      <c r="I22" s="55">
        <f t="shared" si="1"/>
        <v>-0.14860816235928254</v>
      </c>
      <c r="J22" s="53">
        <f t="shared" si="2"/>
        <v>2.9665018082543865E-2</v>
      </c>
    </row>
    <row r="23" spans="3:10" s="1" customFormat="1" ht="14.25" customHeight="1" x14ac:dyDescent="0.3">
      <c r="C23" s="56" t="s">
        <v>32</v>
      </c>
      <c r="D23" s="51">
        <v>13791667</v>
      </c>
      <c r="E23" s="52">
        <v>10862441</v>
      </c>
      <c r="F23" s="53">
        <f t="shared" si="0"/>
        <v>-0.21239100393012678</v>
      </c>
      <c r="G23" s="51">
        <v>131054748</v>
      </c>
      <c r="H23" s="52">
        <v>126545015</v>
      </c>
      <c r="I23" s="53">
        <f t="shared" si="1"/>
        <v>-3.4411061551161803E-2</v>
      </c>
      <c r="J23" s="53">
        <f t="shared" si="2"/>
        <v>2.4654554651434749E-2</v>
      </c>
    </row>
    <row r="24" spans="3:10" s="1" customFormat="1" ht="14.25" customHeight="1" x14ac:dyDescent="0.3">
      <c r="C24" s="56" t="s">
        <v>34</v>
      </c>
      <c r="D24" s="51">
        <v>11057031</v>
      </c>
      <c r="E24" s="52">
        <v>14194597</v>
      </c>
      <c r="F24" s="53">
        <f t="shared" si="0"/>
        <v>0.28376206958269368</v>
      </c>
      <c r="G24" s="51">
        <v>94349034</v>
      </c>
      <c r="H24" s="52">
        <v>103861568</v>
      </c>
      <c r="I24" s="53">
        <f t="shared" si="1"/>
        <v>0.10082280227691576</v>
      </c>
      <c r="J24" s="53">
        <f t="shared" si="2"/>
        <v>2.0235176426662928E-2</v>
      </c>
    </row>
    <row r="25" spans="3:10" s="1" customFormat="1" ht="14.25" customHeight="1" x14ac:dyDescent="0.3">
      <c r="C25" s="56" t="s">
        <v>36</v>
      </c>
      <c r="D25" s="51">
        <v>3806634</v>
      </c>
      <c r="E25" s="52">
        <v>13441267</v>
      </c>
      <c r="F25" s="53">
        <f t="shared" si="0"/>
        <v>2.5310111242635882</v>
      </c>
      <c r="G25" s="51">
        <v>40551988</v>
      </c>
      <c r="H25" s="52">
        <v>70060452</v>
      </c>
      <c r="I25" s="53">
        <f t="shared" si="1"/>
        <v>0.7276699726780349</v>
      </c>
      <c r="J25" s="55">
        <f t="shared" si="2"/>
        <v>1.3649761254824783E-2</v>
      </c>
    </row>
    <row r="26" spans="3:10" s="1" customFormat="1" ht="14.25" customHeight="1" x14ac:dyDescent="0.3">
      <c r="C26" s="56" t="s">
        <v>35</v>
      </c>
      <c r="D26" s="51">
        <v>6382551</v>
      </c>
      <c r="E26" s="52">
        <v>6971617</v>
      </c>
      <c r="F26" s="53">
        <f t="shared" si="0"/>
        <v>9.2293191233411287E-2</v>
      </c>
      <c r="G26" s="51">
        <v>48181618</v>
      </c>
      <c r="H26" s="52">
        <v>64199594</v>
      </c>
      <c r="I26" s="53">
        <f t="shared" si="1"/>
        <v>0.33244993972597592</v>
      </c>
      <c r="J26" s="55">
        <f t="shared" si="2"/>
        <v>1.2507900045473324E-2</v>
      </c>
    </row>
    <row r="27" spans="3:10" s="1" customFormat="1" ht="14.25" customHeight="1" x14ac:dyDescent="0.3">
      <c r="C27" s="56" t="s">
        <v>37</v>
      </c>
      <c r="D27" s="51">
        <v>3054844</v>
      </c>
      <c r="E27" s="52">
        <v>2204638</v>
      </c>
      <c r="F27" s="53">
        <f t="shared" si="0"/>
        <v>-0.27831404811505922</v>
      </c>
      <c r="G27" s="51">
        <v>15959699</v>
      </c>
      <c r="H27" s="52">
        <v>25070298</v>
      </c>
      <c r="I27" s="53">
        <f t="shared" si="1"/>
        <v>0.57085030237725665</v>
      </c>
      <c r="J27" s="53">
        <f t="shared" si="2"/>
        <v>4.8844044324365937E-3</v>
      </c>
    </row>
    <row r="28" spans="3:10" s="1" customFormat="1" ht="14.25" customHeight="1" x14ac:dyDescent="0.3">
      <c r="C28" s="56" t="s">
        <v>40</v>
      </c>
      <c r="D28" s="51">
        <v>195397</v>
      </c>
      <c r="E28" s="52">
        <v>353205</v>
      </c>
      <c r="F28" s="53">
        <f t="shared" si="0"/>
        <v>0.8076275480176256</v>
      </c>
      <c r="G28" s="51">
        <v>1868175</v>
      </c>
      <c r="H28" s="52">
        <v>1737210</v>
      </c>
      <c r="I28" s="53">
        <f t="shared" si="1"/>
        <v>-7.0103175559034892E-2</v>
      </c>
      <c r="J28" s="102">
        <f t="shared" si="2"/>
        <v>3.3845773289464592E-4</v>
      </c>
    </row>
    <row r="29" spans="3:10" s="1" customFormat="1" ht="14.25" customHeight="1" x14ac:dyDescent="0.3">
      <c r="C29" s="56" t="s">
        <v>38</v>
      </c>
      <c r="D29" s="51">
        <v>146326</v>
      </c>
      <c r="E29" s="52">
        <v>7939</v>
      </c>
      <c r="F29" s="53">
        <f t="shared" si="0"/>
        <v>-0.94574443366182359</v>
      </c>
      <c r="G29" s="51">
        <v>604335</v>
      </c>
      <c r="H29" s="52">
        <v>1519615</v>
      </c>
      <c r="I29" s="53">
        <f t="shared" si="1"/>
        <v>1.5145242291113372</v>
      </c>
      <c r="J29" s="102">
        <f t="shared" si="2"/>
        <v>2.9606406120889089E-4</v>
      </c>
    </row>
    <row r="30" spans="3:10" s="1" customFormat="1" ht="14.25" customHeight="1" x14ac:dyDescent="0.3">
      <c r="C30" s="56" t="s">
        <v>41</v>
      </c>
      <c r="D30" s="51">
        <v>0</v>
      </c>
      <c r="E30" s="52">
        <v>103764</v>
      </c>
      <c r="F30" s="53" t="s">
        <v>39</v>
      </c>
      <c r="G30" s="51">
        <v>0</v>
      </c>
      <c r="H30" s="52">
        <v>547084</v>
      </c>
      <c r="I30" s="53" t="s">
        <v>39</v>
      </c>
      <c r="J30" s="55">
        <f t="shared" si="2"/>
        <v>1.0658746515558537E-4</v>
      </c>
    </row>
    <row r="31" spans="3:10" s="1" customFormat="1" ht="14.25" customHeight="1" x14ac:dyDescent="0.3">
      <c r="C31" s="56" t="s">
        <v>108</v>
      </c>
      <c r="D31" s="51">
        <v>0</v>
      </c>
      <c r="E31" s="52">
        <v>31944</v>
      </c>
      <c r="F31" s="53" t="s">
        <v>39</v>
      </c>
      <c r="G31" s="51">
        <v>66603</v>
      </c>
      <c r="H31" s="52">
        <v>71944</v>
      </c>
      <c r="I31" s="53">
        <f t="shared" si="1"/>
        <v>8.0191582961728347E-2</v>
      </c>
      <c r="J31" s="102">
        <f t="shared" si="2"/>
        <v>1.4016729776695049E-5</v>
      </c>
    </row>
    <row r="32" spans="3:10" s="1" customFormat="1" ht="14.25" customHeight="1" x14ac:dyDescent="0.3">
      <c r="C32" s="56" t="s">
        <v>114</v>
      </c>
      <c r="D32" s="51">
        <v>0</v>
      </c>
      <c r="E32" s="52">
        <v>8500</v>
      </c>
      <c r="F32" s="53" t="s">
        <v>39</v>
      </c>
      <c r="G32" s="51">
        <v>0</v>
      </c>
      <c r="H32" s="52">
        <v>39574</v>
      </c>
      <c r="I32" s="53" t="s">
        <v>39</v>
      </c>
      <c r="J32" s="57">
        <f t="shared" si="2"/>
        <v>7.7101365531931752E-6</v>
      </c>
    </row>
    <row r="33" spans="3:10" s="1" customFormat="1" ht="14.25" customHeight="1" x14ac:dyDescent="0.3">
      <c r="C33" s="56" t="s">
        <v>42</v>
      </c>
      <c r="D33" s="51">
        <v>5000</v>
      </c>
      <c r="E33" s="52">
        <v>5000</v>
      </c>
      <c r="F33" s="53">
        <f t="shared" si="0"/>
        <v>0</v>
      </c>
      <c r="G33" s="51">
        <v>26500</v>
      </c>
      <c r="H33" s="52">
        <v>32500</v>
      </c>
      <c r="I33" s="53">
        <f t="shared" si="1"/>
        <v>0.22641509433962259</v>
      </c>
      <c r="J33" s="57">
        <f t="shared" si="2"/>
        <v>6.331920907130394E-6</v>
      </c>
    </row>
    <row r="34" spans="3:10" s="1" customFormat="1" ht="14.25" customHeight="1" x14ac:dyDescent="0.3">
      <c r="C34" s="56" t="s">
        <v>43</v>
      </c>
      <c r="D34" s="51">
        <v>69706</v>
      </c>
      <c r="E34" s="52">
        <v>0</v>
      </c>
      <c r="F34" s="53" t="s">
        <v>44</v>
      </c>
      <c r="G34" s="51">
        <v>122224</v>
      </c>
      <c r="H34" s="52">
        <v>2987</v>
      </c>
      <c r="I34" s="53">
        <f t="shared" si="1"/>
        <v>-0.97556126456342451</v>
      </c>
      <c r="J34" s="57">
        <f t="shared" si="2"/>
        <v>5.8195223844918418E-7</v>
      </c>
    </row>
    <row r="35" spans="3:10" ht="14.25" customHeight="1" x14ac:dyDescent="0.3">
      <c r="C35" s="58" t="s">
        <v>11</v>
      </c>
      <c r="D35" s="59">
        <f>+SUM(D11:D34)</f>
        <v>430581552</v>
      </c>
      <c r="E35" s="60">
        <f>+SUM(E11:E34)</f>
        <v>650800111</v>
      </c>
      <c r="F35" s="49">
        <f>E35/D35-1</f>
        <v>0.51144448241479701</v>
      </c>
      <c r="G35" s="61">
        <f>+SUM(G11:G34)</f>
        <v>4239180883</v>
      </c>
      <c r="H35" s="62">
        <f>+SUM(H11:H34)</f>
        <v>5132723620</v>
      </c>
      <c r="I35" s="49">
        <f>H35/G35-1</f>
        <v>0.21078193209053486</v>
      </c>
      <c r="J35" s="49">
        <f>SUM(J11:J34)</f>
        <v>1</v>
      </c>
    </row>
    <row r="36" spans="3:10" s="1" customFormat="1" ht="14.25" customHeight="1" x14ac:dyDescent="0.3">
      <c r="D36" s="63"/>
      <c r="E36" s="63"/>
      <c r="F36" s="41"/>
      <c r="G36" s="41"/>
      <c r="H36" s="41"/>
    </row>
    <row r="37" spans="3:10" s="1" customFormat="1" ht="14.25" customHeight="1" x14ac:dyDescent="0.3">
      <c r="C37" s="64" t="s">
        <v>45</v>
      </c>
      <c r="D37" s="63"/>
      <c r="E37" s="63"/>
      <c r="F37" s="41"/>
      <c r="G37" s="41"/>
      <c r="H37" s="41"/>
    </row>
    <row r="38" spans="3:10" s="1" customFormat="1" ht="14.25" customHeight="1" x14ac:dyDescent="0.3">
      <c r="C38" s="5" t="s">
        <v>46</v>
      </c>
      <c r="D38" s="63"/>
      <c r="E38" s="63"/>
      <c r="F38" s="41"/>
      <c r="G38" s="41"/>
      <c r="H38" s="41"/>
    </row>
    <row r="39" spans="3:10" ht="14.25" customHeight="1" x14ac:dyDescent="0.3">
      <c r="C39" s="44"/>
      <c r="G39" s="41"/>
    </row>
    <row r="40" spans="3:10" ht="31.5" customHeight="1" x14ac:dyDescent="0.3">
      <c r="D40" s="114" t="s">
        <v>127</v>
      </c>
      <c r="E40" s="115"/>
      <c r="F40" s="116"/>
      <c r="G40" s="114" t="s">
        <v>128</v>
      </c>
      <c r="H40" s="117"/>
      <c r="I40" s="117"/>
      <c r="J40" s="118"/>
    </row>
    <row r="41" spans="3:10" s="1" customFormat="1" ht="21" customHeight="1" x14ac:dyDescent="0.3">
      <c r="C41" s="46" t="s">
        <v>47</v>
      </c>
      <c r="D41" s="47">
        <v>2024</v>
      </c>
      <c r="E41" s="48">
        <v>2025</v>
      </c>
      <c r="F41" s="49" t="s">
        <v>16</v>
      </c>
      <c r="G41" s="47">
        <v>2024</v>
      </c>
      <c r="H41" s="48">
        <v>2025</v>
      </c>
      <c r="I41" s="65" t="s">
        <v>16</v>
      </c>
      <c r="J41" s="66" t="s">
        <v>20</v>
      </c>
    </row>
    <row r="42" spans="3:10" s="1" customFormat="1" ht="14.25" customHeight="1" x14ac:dyDescent="0.3">
      <c r="C42" s="67" t="s">
        <v>48</v>
      </c>
      <c r="D42" s="68">
        <v>29474114</v>
      </c>
      <c r="E42" s="69">
        <v>61229556</v>
      </c>
      <c r="F42" s="70">
        <f t="shared" ref="F42:F92" si="3">E42/D42-1</f>
        <v>1.0774010713265207</v>
      </c>
      <c r="G42" s="68">
        <v>273122920</v>
      </c>
      <c r="H42" s="69">
        <v>484137141</v>
      </c>
      <c r="I42" s="71">
        <f t="shared" ref="I42:I92" si="4">H42/G42-1</f>
        <v>0.77259799726804324</v>
      </c>
      <c r="J42" s="72">
        <f>+H42/$H$93</f>
        <v>9.4323633385114944E-2</v>
      </c>
    </row>
    <row r="43" spans="3:10" s="1" customFormat="1" ht="14.25" customHeight="1" x14ac:dyDescent="0.3">
      <c r="C43" s="27" t="s">
        <v>50</v>
      </c>
      <c r="D43" s="68">
        <v>16226713</v>
      </c>
      <c r="E43" s="69">
        <v>60371811</v>
      </c>
      <c r="F43" s="70">
        <f t="shared" si="3"/>
        <v>2.7205200461732453</v>
      </c>
      <c r="G43" s="68">
        <v>344753880</v>
      </c>
      <c r="H43" s="69">
        <v>474980427</v>
      </c>
      <c r="I43" s="71">
        <f t="shared" si="4"/>
        <v>0.37773772698366725</v>
      </c>
      <c r="J43" s="72">
        <f t="shared" ref="J43:J92" si="5">+H43/$H$93</f>
        <v>9.2539646036892978E-2</v>
      </c>
    </row>
    <row r="44" spans="3:10" s="1" customFormat="1" ht="14.25" customHeight="1" x14ac:dyDescent="0.3">
      <c r="C44" s="27" t="s">
        <v>49</v>
      </c>
      <c r="D44" s="68">
        <v>70005308</v>
      </c>
      <c r="E44" s="69">
        <v>75779511</v>
      </c>
      <c r="F44" s="70">
        <f t="shared" si="3"/>
        <v>8.2482359766205215E-2</v>
      </c>
      <c r="G44" s="68">
        <v>516755282</v>
      </c>
      <c r="H44" s="69">
        <v>460415057</v>
      </c>
      <c r="I44" s="71">
        <f t="shared" si="4"/>
        <v>-0.1090268971841879</v>
      </c>
      <c r="J44" s="72">
        <f t="shared" si="5"/>
        <v>8.9701899242336375E-2</v>
      </c>
    </row>
    <row r="45" spans="3:10" s="1" customFormat="1" ht="14.25" customHeight="1" x14ac:dyDescent="0.3">
      <c r="C45" s="27" t="s">
        <v>52</v>
      </c>
      <c r="D45" s="68">
        <v>25190368</v>
      </c>
      <c r="E45" s="69">
        <v>42369380</v>
      </c>
      <c r="F45" s="70">
        <f t="shared" si="3"/>
        <v>0.68196748852577294</v>
      </c>
      <c r="G45" s="68">
        <v>233475716</v>
      </c>
      <c r="H45" s="69">
        <v>352515882</v>
      </c>
      <c r="I45" s="71">
        <f t="shared" si="4"/>
        <v>0.50986101698045538</v>
      </c>
      <c r="J45" s="72">
        <f t="shared" si="5"/>
        <v>6.8680082564040332E-2</v>
      </c>
    </row>
    <row r="46" spans="3:10" s="1" customFormat="1" ht="14.25" customHeight="1" x14ac:dyDescent="0.3">
      <c r="C46" s="27" t="s">
        <v>51</v>
      </c>
      <c r="D46" s="68">
        <v>25116551</v>
      </c>
      <c r="E46" s="69">
        <v>28492592</v>
      </c>
      <c r="F46" s="70">
        <f t="shared" si="3"/>
        <v>0.13441499193101802</v>
      </c>
      <c r="G46" s="68">
        <v>318386779</v>
      </c>
      <c r="H46" s="69">
        <v>342306546</v>
      </c>
      <c r="I46" s="71">
        <f t="shared" si="4"/>
        <v>7.5128015915510105E-2</v>
      </c>
      <c r="J46" s="72">
        <f t="shared" si="5"/>
        <v>6.6691014623538214E-2</v>
      </c>
    </row>
    <row r="47" spans="3:10" s="1" customFormat="1" ht="14.25" customHeight="1" x14ac:dyDescent="0.3">
      <c r="C47" s="27" t="s">
        <v>53</v>
      </c>
      <c r="D47" s="68">
        <v>31979223</v>
      </c>
      <c r="E47" s="69">
        <v>49568819</v>
      </c>
      <c r="F47" s="70">
        <f t="shared" si="3"/>
        <v>0.55003200046480183</v>
      </c>
      <c r="G47" s="68">
        <v>212384126</v>
      </c>
      <c r="H47" s="69">
        <v>326855678</v>
      </c>
      <c r="I47" s="71">
        <f t="shared" si="4"/>
        <v>0.5389835584981526</v>
      </c>
      <c r="J47" s="72">
        <f t="shared" si="5"/>
        <v>6.3680747727460921E-2</v>
      </c>
    </row>
    <row r="48" spans="3:10" s="1" customFormat="1" ht="14.25" customHeight="1" x14ac:dyDescent="0.3">
      <c r="C48" s="27" t="s">
        <v>54</v>
      </c>
      <c r="D48" s="68">
        <v>13414904</v>
      </c>
      <c r="E48" s="69">
        <v>33647043</v>
      </c>
      <c r="F48" s="70">
        <f t="shared" si="3"/>
        <v>1.508183659010903</v>
      </c>
      <c r="G48" s="68">
        <v>299666961</v>
      </c>
      <c r="H48" s="69">
        <v>191217912</v>
      </c>
      <c r="I48" s="71">
        <f t="shared" si="4"/>
        <v>-0.36189858447558387</v>
      </c>
      <c r="J48" s="72">
        <f t="shared" si="5"/>
        <v>3.7254667532634456E-2</v>
      </c>
    </row>
    <row r="49" spans="3:10" s="1" customFormat="1" ht="14.25" customHeight="1" x14ac:dyDescent="0.3">
      <c r="C49" s="27" t="s">
        <v>56</v>
      </c>
      <c r="D49" s="68">
        <v>14286555</v>
      </c>
      <c r="E49" s="69">
        <v>14736885</v>
      </c>
      <c r="F49" s="70">
        <f t="shared" si="3"/>
        <v>3.1521244974733298E-2</v>
      </c>
      <c r="G49" s="68">
        <v>210783598</v>
      </c>
      <c r="H49" s="69">
        <v>159721856</v>
      </c>
      <c r="I49" s="71">
        <f t="shared" si="4"/>
        <v>-0.2422472264658847</v>
      </c>
      <c r="J49" s="72">
        <f t="shared" si="5"/>
        <v>3.1118343364063699E-2</v>
      </c>
    </row>
    <row r="50" spans="3:10" s="1" customFormat="1" ht="14.25" customHeight="1" x14ac:dyDescent="0.3">
      <c r="C50" s="27" t="s">
        <v>55</v>
      </c>
      <c r="D50" s="68">
        <v>13801615</v>
      </c>
      <c r="E50" s="69">
        <v>13664953</v>
      </c>
      <c r="F50" s="70">
        <f t="shared" si="3"/>
        <v>-9.9018846707432662E-3</v>
      </c>
      <c r="G50" s="68">
        <v>140124494</v>
      </c>
      <c r="H50" s="69">
        <v>146435444</v>
      </c>
      <c r="I50" s="71">
        <f t="shared" si="4"/>
        <v>4.5038164419705318E-2</v>
      </c>
      <c r="J50" s="72">
        <f t="shared" si="5"/>
        <v>2.8529773827954522E-2</v>
      </c>
    </row>
    <row r="51" spans="3:10" s="1" customFormat="1" ht="14.25" customHeight="1" x14ac:dyDescent="0.3">
      <c r="C51" s="27" t="s">
        <v>57</v>
      </c>
      <c r="D51" s="68">
        <v>7221562</v>
      </c>
      <c r="E51" s="69">
        <v>15494078</v>
      </c>
      <c r="F51" s="70">
        <f t="shared" si="3"/>
        <v>1.1455300113742704</v>
      </c>
      <c r="G51" s="68">
        <v>37677537</v>
      </c>
      <c r="H51" s="69">
        <v>128813736</v>
      </c>
      <c r="I51" s="71">
        <f t="shared" si="4"/>
        <v>2.4188470440623546</v>
      </c>
      <c r="J51" s="72">
        <f t="shared" si="5"/>
        <v>2.5096565787814617E-2</v>
      </c>
    </row>
    <row r="52" spans="3:10" s="1" customFormat="1" ht="14.25" customHeight="1" x14ac:dyDescent="0.3">
      <c r="C52" s="27" t="s">
        <v>63</v>
      </c>
      <c r="D52" s="68">
        <v>8179776</v>
      </c>
      <c r="E52" s="69">
        <v>16173957</v>
      </c>
      <c r="F52" s="70">
        <f t="shared" si="3"/>
        <v>0.97731050336830738</v>
      </c>
      <c r="G52" s="68">
        <v>63938843</v>
      </c>
      <c r="H52" s="69">
        <v>120057478</v>
      </c>
      <c r="I52" s="71">
        <f t="shared" si="4"/>
        <v>0.87769237550951629</v>
      </c>
      <c r="J52" s="72">
        <f t="shared" si="5"/>
        <v>2.3390598615555303E-2</v>
      </c>
    </row>
    <row r="53" spans="3:10" s="1" customFormat="1" ht="14.25" customHeight="1" x14ac:dyDescent="0.3">
      <c r="C53" s="27" t="s">
        <v>58</v>
      </c>
      <c r="D53" s="68">
        <v>24845810</v>
      </c>
      <c r="E53" s="69">
        <v>15450202</v>
      </c>
      <c r="F53" s="70">
        <f t="shared" si="3"/>
        <v>-0.37815663888599327</v>
      </c>
      <c r="G53" s="68">
        <v>121900313</v>
      </c>
      <c r="H53" s="69">
        <v>116581256</v>
      </c>
      <c r="I53" s="71">
        <f t="shared" si="4"/>
        <v>-4.3634481890132637E-2</v>
      </c>
      <c r="J53" s="72">
        <f t="shared" si="5"/>
        <v>2.2713332069105252E-2</v>
      </c>
    </row>
    <row r="54" spans="3:10" s="1" customFormat="1" ht="14.25" customHeight="1" x14ac:dyDescent="0.3">
      <c r="C54" s="27" t="s">
        <v>59</v>
      </c>
      <c r="D54" s="68">
        <v>8889507</v>
      </c>
      <c r="E54" s="69">
        <v>13722047</v>
      </c>
      <c r="F54" s="70">
        <f t="shared" si="3"/>
        <v>0.54362294781926601</v>
      </c>
      <c r="G54" s="68">
        <v>87088136</v>
      </c>
      <c r="H54" s="69">
        <v>102405119</v>
      </c>
      <c r="I54" s="71">
        <f t="shared" si="4"/>
        <v>0.1758791002255462</v>
      </c>
      <c r="J54" s="72">
        <f t="shared" si="5"/>
        <v>1.9951418892100798E-2</v>
      </c>
    </row>
    <row r="55" spans="3:10" s="1" customFormat="1" ht="14.25" customHeight="1" x14ac:dyDescent="0.3">
      <c r="C55" s="27" t="s">
        <v>62</v>
      </c>
      <c r="D55" s="68">
        <v>3583662</v>
      </c>
      <c r="E55" s="69">
        <v>7404860</v>
      </c>
      <c r="F55" s="70">
        <f t="shared" si="3"/>
        <v>1.0662830367372815</v>
      </c>
      <c r="G55" s="68">
        <v>54642904</v>
      </c>
      <c r="H55" s="69">
        <v>99370051</v>
      </c>
      <c r="I55" s="71">
        <f t="shared" si="4"/>
        <v>0.81853532162199882</v>
      </c>
      <c r="J55" s="72">
        <f t="shared" si="5"/>
        <v>1.9360101645215802E-2</v>
      </c>
    </row>
    <row r="56" spans="3:10" s="1" customFormat="1" ht="14.25" customHeight="1" x14ac:dyDescent="0.3">
      <c r="C56" s="27" t="s">
        <v>65</v>
      </c>
      <c r="D56" s="68">
        <v>9371450</v>
      </c>
      <c r="E56" s="69">
        <v>14351611</v>
      </c>
      <c r="F56" s="70">
        <f t="shared" si="3"/>
        <v>0.53141840376889382</v>
      </c>
      <c r="G56" s="68">
        <v>92142590</v>
      </c>
      <c r="H56" s="69">
        <v>96326283</v>
      </c>
      <c r="I56" s="71">
        <f t="shared" si="4"/>
        <v>4.5404551793041703E-2</v>
      </c>
      <c r="J56" s="72">
        <f t="shared" si="5"/>
        <v>1.876708939181105E-2</v>
      </c>
    </row>
    <row r="57" spans="3:10" s="1" customFormat="1" ht="14.25" customHeight="1" x14ac:dyDescent="0.3">
      <c r="C57" s="27" t="s">
        <v>60</v>
      </c>
      <c r="D57" s="68">
        <v>6887962</v>
      </c>
      <c r="E57" s="69">
        <v>9962318</v>
      </c>
      <c r="F57" s="70">
        <f t="shared" si="3"/>
        <v>0.44633753786678843</v>
      </c>
      <c r="G57" s="68">
        <v>75140887</v>
      </c>
      <c r="H57" s="69">
        <v>94215128</v>
      </c>
      <c r="I57" s="71">
        <f t="shared" si="4"/>
        <v>0.25384636462968557</v>
      </c>
      <c r="J57" s="72">
        <f t="shared" si="5"/>
        <v>1.8355776576958961E-2</v>
      </c>
    </row>
    <row r="58" spans="3:10" s="1" customFormat="1" ht="14.25" customHeight="1" x14ac:dyDescent="0.3">
      <c r="C58" s="27" t="s">
        <v>61</v>
      </c>
      <c r="D58" s="68">
        <v>8751839</v>
      </c>
      <c r="E58" s="69">
        <v>7600783</v>
      </c>
      <c r="F58" s="70">
        <f t="shared" si="3"/>
        <v>-0.13152161505713256</v>
      </c>
      <c r="G58" s="68">
        <v>87178348</v>
      </c>
      <c r="H58" s="69">
        <v>84223008</v>
      </c>
      <c r="I58" s="71">
        <f t="shared" si="4"/>
        <v>-3.3899931207689304E-2</v>
      </c>
      <c r="J58" s="72">
        <f t="shared" si="5"/>
        <v>1.6409028468203399E-2</v>
      </c>
    </row>
    <row r="59" spans="3:10" s="1" customFormat="1" ht="14.25" customHeight="1" x14ac:dyDescent="0.3">
      <c r="C59" s="27" t="s">
        <v>64</v>
      </c>
      <c r="D59" s="68">
        <v>5373647</v>
      </c>
      <c r="E59" s="69">
        <v>9317989</v>
      </c>
      <c r="F59" s="70">
        <f t="shared" si="3"/>
        <v>0.73401583691671601</v>
      </c>
      <c r="G59" s="68">
        <v>43827786</v>
      </c>
      <c r="H59" s="69">
        <v>78578579</v>
      </c>
      <c r="I59" s="71">
        <f t="shared" si="4"/>
        <v>0.79289410147252237</v>
      </c>
      <c r="J59" s="72">
        <f t="shared" si="5"/>
        <v>1.5309333760698379E-2</v>
      </c>
    </row>
    <row r="60" spans="3:10" s="1" customFormat="1" ht="14.25" customHeight="1" x14ac:dyDescent="0.3">
      <c r="C60" s="27" t="s">
        <v>67</v>
      </c>
      <c r="D60" s="68">
        <v>3338138</v>
      </c>
      <c r="E60" s="69">
        <v>12038339</v>
      </c>
      <c r="F60" s="70">
        <f t="shared" si="3"/>
        <v>2.6063035740283955</v>
      </c>
      <c r="G60" s="68">
        <v>28034273</v>
      </c>
      <c r="H60" s="69">
        <v>70102843</v>
      </c>
      <c r="I60" s="71">
        <f t="shared" si="4"/>
        <v>1.5006121257362373</v>
      </c>
      <c r="J60" s="72">
        <f t="shared" si="5"/>
        <v>1.3658020222799373E-2</v>
      </c>
    </row>
    <row r="61" spans="3:10" s="1" customFormat="1" ht="14.25" customHeight="1" x14ac:dyDescent="0.3">
      <c r="C61" s="27" t="s">
        <v>73</v>
      </c>
      <c r="D61" s="68">
        <v>3785665</v>
      </c>
      <c r="E61" s="69">
        <v>12981459</v>
      </c>
      <c r="F61" s="70">
        <f t="shared" si="3"/>
        <v>2.4291092846303095</v>
      </c>
      <c r="G61" s="68">
        <v>40247758</v>
      </c>
      <c r="H61" s="69">
        <v>66680340</v>
      </c>
      <c r="I61" s="71">
        <f t="shared" si="4"/>
        <v>0.65674669381583928</v>
      </c>
      <c r="J61" s="72">
        <f t="shared" si="5"/>
        <v>1.2991219659709634E-2</v>
      </c>
    </row>
    <row r="62" spans="3:10" s="1" customFormat="1" ht="14.25" customHeight="1" x14ac:dyDescent="0.3">
      <c r="C62" s="27" t="s">
        <v>66</v>
      </c>
      <c r="D62" s="68">
        <v>1828926</v>
      </c>
      <c r="E62" s="69">
        <v>10654691</v>
      </c>
      <c r="F62" s="70">
        <f t="shared" si="3"/>
        <v>4.8256545098052079</v>
      </c>
      <c r="G62" s="68">
        <v>18671565</v>
      </c>
      <c r="H62" s="69">
        <v>64061253</v>
      </c>
      <c r="I62" s="71">
        <f t="shared" si="4"/>
        <v>2.4309525205841074</v>
      </c>
      <c r="J62" s="72">
        <f t="shared" si="5"/>
        <v>1.2480947298697528E-2</v>
      </c>
    </row>
    <row r="63" spans="3:10" s="1" customFormat="1" ht="14.25" customHeight="1" x14ac:dyDescent="0.3">
      <c r="C63" s="27" t="s">
        <v>72</v>
      </c>
      <c r="D63" s="68">
        <v>4222695</v>
      </c>
      <c r="E63" s="69">
        <v>9977982</v>
      </c>
      <c r="F63" s="70">
        <f t="shared" si="3"/>
        <v>1.3629416758728725</v>
      </c>
      <c r="G63" s="68">
        <v>24114917</v>
      </c>
      <c r="H63" s="69">
        <v>53135253</v>
      </c>
      <c r="I63" s="71">
        <f t="shared" si="4"/>
        <v>1.2034184484234385</v>
      </c>
      <c r="J63" s="72">
        <f t="shared" si="5"/>
        <v>1.0352252903888092E-2</v>
      </c>
    </row>
    <row r="64" spans="3:10" s="1" customFormat="1" ht="14.25" customHeight="1" x14ac:dyDescent="0.3">
      <c r="C64" s="27" t="s">
        <v>68</v>
      </c>
      <c r="D64" s="68">
        <v>2827255</v>
      </c>
      <c r="E64" s="69">
        <v>3831685</v>
      </c>
      <c r="F64" s="70">
        <f t="shared" si="3"/>
        <v>0.35526685778254885</v>
      </c>
      <c r="G64" s="68">
        <v>24332421</v>
      </c>
      <c r="H64" s="69">
        <v>44639476</v>
      </c>
      <c r="I64" s="71">
        <f t="shared" si="4"/>
        <v>0.8345677974255008</v>
      </c>
      <c r="J64" s="72">
        <f t="shared" si="5"/>
        <v>8.6970348113152452E-3</v>
      </c>
    </row>
    <row r="65" spans="3:10" s="1" customFormat="1" ht="14.25" customHeight="1" x14ac:dyDescent="0.3">
      <c r="C65" s="27" t="s">
        <v>71</v>
      </c>
      <c r="D65" s="68">
        <v>2466805</v>
      </c>
      <c r="E65" s="69">
        <v>3995674</v>
      </c>
      <c r="F65" s="70">
        <f t="shared" si="3"/>
        <v>0.61977699899262406</v>
      </c>
      <c r="G65" s="68">
        <v>33703518</v>
      </c>
      <c r="H65" s="69">
        <v>44269038</v>
      </c>
      <c r="I65" s="71">
        <f t="shared" si="4"/>
        <v>0.3134841888018931</v>
      </c>
      <c r="J65" s="72">
        <f t="shared" si="5"/>
        <v>8.6248629923307649E-3</v>
      </c>
    </row>
    <row r="66" spans="3:10" s="1" customFormat="1" ht="14.25" customHeight="1" x14ac:dyDescent="0.3">
      <c r="C66" s="27" t="s">
        <v>69</v>
      </c>
      <c r="D66" s="68">
        <v>4220254</v>
      </c>
      <c r="E66" s="69">
        <v>4418170</v>
      </c>
      <c r="F66" s="70">
        <f t="shared" si="3"/>
        <v>4.6896703373777937E-2</v>
      </c>
      <c r="G66" s="68">
        <v>36862817</v>
      </c>
      <c r="H66" s="69">
        <v>44087635</v>
      </c>
      <c r="I66" s="71">
        <f t="shared" si="4"/>
        <v>0.19599202090279744</v>
      </c>
      <c r="J66" s="72">
        <f t="shared" si="5"/>
        <v>8.5895205477671908E-3</v>
      </c>
    </row>
    <row r="67" spans="3:10" s="1" customFormat="1" ht="14.25" customHeight="1" x14ac:dyDescent="0.3">
      <c r="C67" s="27" t="s">
        <v>70</v>
      </c>
      <c r="D67" s="68">
        <v>6261254</v>
      </c>
      <c r="E67" s="69">
        <v>4001522</v>
      </c>
      <c r="F67" s="70">
        <f t="shared" si="3"/>
        <v>-0.3609072559586306</v>
      </c>
      <c r="G67" s="68">
        <v>53443130</v>
      </c>
      <c r="H67" s="69">
        <v>41945628</v>
      </c>
      <c r="I67" s="71">
        <f t="shared" si="4"/>
        <v>-0.21513526621663071</v>
      </c>
      <c r="J67" s="72">
        <f t="shared" si="5"/>
        <v>8.1721968891050479E-3</v>
      </c>
    </row>
    <row r="68" spans="3:10" s="1" customFormat="1" ht="14.25" customHeight="1" x14ac:dyDescent="0.3">
      <c r="C68" s="27" t="s">
        <v>76</v>
      </c>
      <c r="D68" s="68">
        <v>2178026</v>
      </c>
      <c r="E68" s="69">
        <v>3660535</v>
      </c>
      <c r="F68" s="70">
        <f t="shared" si="3"/>
        <v>0.68066634649907765</v>
      </c>
      <c r="G68" s="68">
        <v>27008850</v>
      </c>
      <c r="H68" s="69">
        <v>35603531</v>
      </c>
      <c r="I68" s="71">
        <f t="shared" si="4"/>
        <v>0.31821721398726721</v>
      </c>
      <c r="J68" s="72">
        <f t="shared" si="5"/>
        <v>6.9365766863558496E-3</v>
      </c>
    </row>
    <row r="69" spans="3:10" s="1" customFormat="1" ht="14.25" customHeight="1" x14ac:dyDescent="0.3">
      <c r="C69" s="73" t="s">
        <v>109</v>
      </c>
      <c r="D69" s="68">
        <v>7364169</v>
      </c>
      <c r="E69" s="69">
        <v>9269689</v>
      </c>
      <c r="F69" s="70">
        <f t="shared" si="3"/>
        <v>0.25875560433227429</v>
      </c>
      <c r="G69" s="68">
        <v>25873291</v>
      </c>
      <c r="H69" s="69">
        <v>33797206</v>
      </c>
      <c r="I69" s="71">
        <f t="shared" si="4"/>
        <v>0.30625848872491712</v>
      </c>
      <c r="J69" s="72">
        <f t="shared" si="5"/>
        <v>6.5846533930459319E-3</v>
      </c>
    </row>
    <row r="70" spans="3:10" s="1" customFormat="1" ht="14.25" customHeight="1" x14ac:dyDescent="0.3">
      <c r="C70" s="27" t="s">
        <v>75</v>
      </c>
      <c r="D70" s="68">
        <v>1502086</v>
      </c>
      <c r="E70" s="69">
        <v>5173171</v>
      </c>
      <c r="F70" s="70">
        <f t="shared" si="3"/>
        <v>2.4439912228727252</v>
      </c>
      <c r="G70" s="68">
        <v>16418547</v>
      </c>
      <c r="H70" s="69">
        <v>31652893</v>
      </c>
      <c r="I70" s="71">
        <f t="shared" si="4"/>
        <v>0.92787419008515193</v>
      </c>
      <c r="J70" s="72">
        <f t="shared" si="5"/>
        <v>6.1668804602418859E-3</v>
      </c>
    </row>
    <row r="71" spans="3:10" s="1" customFormat="1" ht="14.25" customHeight="1" x14ac:dyDescent="0.3">
      <c r="C71" s="27" t="s">
        <v>80</v>
      </c>
      <c r="D71" s="68">
        <v>2856244</v>
      </c>
      <c r="E71" s="69">
        <v>3238116</v>
      </c>
      <c r="F71" s="70">
        <f t="shared" si="3"/>
        <v>0.13369726115836045</v>
      </c>
      <c r="G71" s="68">
        <v>15184070</v>
      </c>
      <c r="H71" s="69">
        <v>30166086</v>
      </c>
      <c r="I71" s="71">
        <f t="shared" si="4"/>
        <v>0.98669302762698008</v>
      </c>
      <c r="J71" s="72">
        <f t="shared" si="5"/>
        <v>5.8772083270674921E-3</v>
      </c>
    </row>
    <row r="72" spans="3:10" s="1" customFormat="1" ht="14.25" customHeight="1" x14ac:dyDescent="0.3">
      <c r="C72" s="27" t="s">
        <v>77</v>
      </c>
      <c r="D72" s="68">
        <v>2133202</v>
      </c>
      <c r="E72" s="69">
        <v>3404126</v>
      </c>
      <c r="F72" s="70">
        <f t="shared" si="3"/>
        <v>0.59578230284801914</v>
      </c>
      <c r="G72" s="68">
        <v>19017384</v>
      </c>
      <c r="H72" s="69">
        <v>25439164</v>
      </c>
      <c r="I72" s="71">
        <f t="shared" si="4"/>
        <v>0.33767946211739752</v>
      </c>
      <c r="J72" s="72">
        <f t="shared" si="5"/>
        <v>4.9562699812775038E-3</v>
      </c>
    </row>
    <row r="73" spans="3:10" s="1" customFormat="1" ht="14.25" customHeight="1" x14ac:dyDescent="0.3">
      <c r="C73" s="27" t="s">
        <v>78</v>
      </c>
      <c r="D73" s="68">
        <v>3200000</v>
      </c>
      <c r="E73" s="69">
        <v>3126533</v>
      </c>
      <c r="F73" s="70">
        <f t="shared" si="3"/>
        <v>-2.295843750000004E-2</v>
      </c>
      <c r="G73" s="68">
        <v>23681900</v>
      </c>
      <c r="H73" s="69">
        <v>25190233</v>
      </c>
      <c r="I73" s="71">
        <f t="shared" si="4"/>
        <v>6.3691384559515951E-2</v>
      </c>
      <c r="J73" s="72">
        <f t="shared" si="5"/>
        <v>4.9077711688672613E-3</v>
      </c>
    </row>
    <row r="74" spans="3:10" s="1" customFormat="1" ht="14.25" customHeight="1" x14ac:dyDescent="0.3">
      <c r="C74" s="27" t="s">
        <v>79</v>
      </c>
      <c r="D74" s="68">
        <v>1453397</v>
      </c>
      <c r="E74" s="69">
        <v>4944830</v>
      </c>
      <c r="F74" s="70">
        <f t="shared" si="3"/>
        <v>2.4022569194789862</v>
      </c>
      <c r="G74" s="68">
        <v>24597290</v>
      </c>
      <c r="H74" s="69">
        <v>24815508</v>
      </c>
      <c r="I74" s="71">
        <f t="shared" si="4"/>
        <v>8.8716277280953548E-3</v>
      </c>
      <c r="J74" s="72">
        <f t="shared" si="5"/>
        <v>4.8347641208080477E-3</v>
      </c>
    </row>
    <row r="75" spans="3:10" s="1" customFormat="1" ht="14.25" customHeight="1" x14ac:dyDescent="0.3">
      <c r="C75" s="27" t="s">
        <v>81</v>
      </c>
      <c r="D75" s="68">
        <v>3002501</v>
      </c>
      <c r="E75" s="69">
        <v>2165401</v>
      </c>
      <c r="F75" s="70">
        <f t="shared" si="3"/>
        <v>-0.27880090631110532</v>
      </c>
      <c r="G75" s="68">
        <v>15402524</v>
      </c>
      <c r="H75" s="69">
        <v>24204719</v>
      </c>
      <c r="I75" s="71">
        <f t="shared" si="4"/>
        <v>0.57147744097006448</v>
      </c>
      <c r="J75" s="72">
        <f t="shared" si="5"/>
        <v>4.7157651165328088E-3</v>
      </c>
    </row>
    <row r="76" spans="3:10" s="1" customFormat="1" ht="14.25" customHeight="1" x14ac:dyDescent="0.3">
      <c r="C76" s="27" t="s">
        <v>74</v>
      </c>
      <c r="D76" s="68">
        <v>4039425</v>
      </c>
      <c r="E76" s="69">
        <v>2843337</v>
      </c>
      <c r="F76" s="70">
        <f t="shared" si="3"/>
        <v>-0.29610352958651298</v>
      </c>
      <c r="G76" s="68">
        <v>21661369</v>
      </c>
      <c r="H76" s="69">
        <v>21901675</v>
      </c>
      <c r="I76" s="71">
        <f t="shared" si="4"/>
        <v>1.1093758663175857E-2</v>
      </c>
      <c r="J76" s="72">
        <f t="shared" si="5"/>
        <v>4.2670668871900019E-3</v>
      </c>
    </row>
    <row r="77" spans="3:10" s="1" customFormat="1" ht="14.25" customHeight="1" x14ac:dyDescent="0.3">
      <c r="C77" s="27" t="s">
        <v>84</v>
      </c>
      <c r="D77" s="68">
        <v>2141394</v>
      </c>
      <c r="E77" s="69">
        <v>871115</v>
      </c>
      <c r="F77" s="70">
        <f t="shared" si="3"/>
        <v>-0.59320190492735114</v>
      </c>
      <c r="G77" s="68">
        <v>17498510</v>
      </c>
      <c r="H77" s="69">
        <v>21837442</v>
      </c>
      <c r="I77" s="71">
        <f t="shared" si="4"/>
        <v>0.24796008345853449</v>
      </c>
      <c r="J77" s="72">
        <f t="shared" si="5"/>
        <v>4.2545524787091496E-3</v>
      </c>
    </row>
    <row r="78" spans="3:10" s="1" customFormat="1" ht="14.25" customHeight="1" x14ac:dyDescent="0.3">
      <c r="C78" s="27" t="s">
        <v>89</v>
      </c>
      <c r="D78" s="68">
        <v>1778870</v>
      </c>
      <c r="E78" s="69">
        <v>3578741</v>
      </c>
      <c r="F78" s="70">
        <f t="shared" si="3"/>
        <v>1.0118058093059075</v>
      </c>
      <c r="G78" s="68">
        <v>60765449</v>
      </c>
      <c r="H78" s="69">
        <v>21714877</v>
      </c>
      <c r="I78" s="71">
        <f t="shared" si="4"/>
        <v>-0.6426443421820186</v>
      </c>
      <c r="J78" s="72">
        <f t="shared" si="5"/>
        <v>4.230673343755844E-3</v>
      </c>
    </row>
    <row r="79" spans="3:10" s="1" customFormat="1" ht="14.25" customHeight="1" x14ac:dyDescent="0.3">
      <c r="C79" s="27" t="s">
        <v>85</v>
      </c>
      <c r="D79" s="68">
        <v>2092903</v>
      </c>
      <c r="E79" s="69">
        <v>1446104</v>
      </c>
      <c r="F79" s="70">
        <f t="shared" si="3"/>
        <v>-0.30904394518045031</v>
      </c>
      <c r="G79" s="68">
        <v>21326307</v>
      </c>
      <c r="H79" s="69">
        <v>21266832</v>
      </c>
      <c r="I79" s="71">
        <f t="shared" si="4"/>
        <v>-2.78880914543711E-3</v>
      </c>
      <c r="J79" s="72">
        <f t="shared" si="5"/>
        <v>4.1433814821301446E-3</v>
      </c>
    </row>
    <row r="80" spans="3:10" s="1" customFormat="1" ht="14.25" customHeight="1" x14ac:dyDescent="0.3">
      <c r="C80" s="27" t="s">
        <v>82</v>
      </c>
      <c r="D80" s="68">
        <v>1903379</v>
      </c>
      <c r="E80" s="69">
        <v>1794891</v>
      </c>
      <c r="F80" s="70">
        <f t="shared" si="3"/>
        <v>-5.6997581669231412E-2</v>
      </c>
      <c r="G80" s="68">
        <v>29238846</v>
      </c>
      <c r="H80" s="69">
        <v>18316261</v>
      </c>
      <c r="I80" s="71">
        <f t="shared" si="4"/>
        <v>-0.37356416186876873</v>
      </c>
      <c r="J80" s="72">
        <f t="shared" si="5"/>
        <v>3.5685266451186788E-3</v>
      </c>
    </row>
    <row r="81" spans="3:10" s="1" customFormat="1" ht="14.25" customHeight="1" x14ac:dyDescent="0.3">
      <c r="C81" s="27" t="s">
        <v>83</v>
      </c>
      <c r="D81" s="68">
        <v>1783228</v>
      </c>
      <c r="E81" s="69">
        <v>2174747</v>
      </c>
      <c r="F81" s="70">
        <f t="shared" si="3"/>
        <v>0.21955633267310737</v>
      </c>
      <c r="G81" s="68">
        <v>10554290</v>
      </c>
      <c r="H81" s="69">
        <v>17179769</v>
      </c>
      <c r="I81" s="71">
        <f t="shared" si="4"/>
        <v>0.62775222208220538</v>
      </c>
      <c r="J81" s="72">
        <f t="shared" si="5"/>
        <v>3.347105800331404E-3</v>
      </c>
    </row>
    <row r="82" spans="3:10" s="1" customFormat="1" ht="14.25" customHeight="1" x14ac:dyDescent="0.3">
      <c r="C82" s="27" t="s">
        <v>94</v>
      </c>
      <c r="D82" s="68">
        <v>572103</v>
      </c>
      <c r="E82" s="69">
        <v>1381557</v>
      </c>
      <c r="F82" s="70">
        <f t="shared" si="3"/>
        <v>1.4148745942601244</v>
      </c>
      <c r="G82" s="68">
        <v>3381784</v>
      </c>
      <c r="H82" s="69">
        <v>16685592</v>
      </c>
      <c r="I82" s="71">
        <f t="shared" si="4"/>
        <v>3.933961483051549</v>
      </c>
      <c r="J82" s="72">
        <f t="shared" si="5"/>
        <v>3.25082611792762E-3</v>
      </c>
    </row>
    <row r="83" spans="3:10" s="1" customFormat="1" ht="14.25" customHeight="1" x14ac:dyDescent="0.3">
      <c r="C83" s="27" t="s">
        <v>88</v>
      </c>
      <c r="D83" s="68">
        <v>2359834</v>
      </c>
      <c r="E83" s="69">
        <v>1140340</v>
      </c>
      <c r="F83" s="70">
        <f t="shared" si="3"/>
        <v>-0.51677109491599826</v>
      </c>
      <c r="G83" s="68">
        <v>58579657</v>
      </c>
      <c r="H83" s="69">
        <v>16680907</v>
      </c>
      <c r="I83" s="71">
        <f t="shared" si="4"/>
        <v>-0.71524403087576971</v>
      </c>
      <c r="J83" s="72">
        <f t="shared" si="5"/>
        <v>3.2499133471753151E-3</v>
      </c>
    </row>
    <row r="84" spans="3:10" s="1" customFormat="1" ht="14.25" customHeight="1" x14ac:dyDescent="0.3">
      <c r="C84" s="27" t="s">
        <v>110</v>
      </c>
      <c r="D84" s="68">
        <v>1105432</v>
      </c>
      <c r="E84" s="69">
        <v>3411110</v>
      </c>
      <c r="F84" s="70">
        <f t="shared" si="3"/>
        <v>2.0857709926978774</v>
      </c>
      <c r="G84" s="68">
        <v>7096106</v>
      </c>
      <c r="H84" s="69">
        <v>16324567</v>
      </c>
      <c r="I84" s="71">
        <f t="shared" si="4"/>
        <v>1.300496497656602</v>
      </c>
      <c r="J84" s="72">
        <f t="shared" si="5"/>
        <v>3.1804882180661814E-3</v>
      </c>
    </row>
    <row r="85" spans="3:10" s="1" customFormat="1" ht="14.25" customHeight="1" x14ac:dyDescent="0.3">
      <c r="C85" s="27" t="s">
        <v>86</v>
      </c>
      <c r="D85" s="68">
        <v>2866933</v>
      </c>
      <c r="E85" s="69">
        <v>334460</v>
      </c>
      <c r="F85" s="70">
        <f t="shared" si="3"/>
        <v>-0.88333874562119175</v>
      </c>
      <c r="G85" s="68">
        <v>26858868</v>
      </c>
      <c r="H85" s="69">
        <v>15949979</v>
      </c>
      <c r="I85" s="71">
        <f t="shared" si="4"/>
        <v>-0.40615594819558287</v>
      </c>
      <c r="J85" s="72">
        <f t="shared" si="5"/>
        <v>3.1075078614889455E-3</v>
      </c>
    </row>
    <row r="86" spans="3:10" s="1" customFormat="1" ht="14.25" customHeight="1" x14ac:dyDescent="0.3">
      <c r="C86" s="27" t="s">
        <v>87</v>
      </c>
      <c r="D86" s="68">
        <v>745598</v>
      </c>
      <c r="E86" s="69">
        <v>1300832</v>
      </c>
      <c r="F86" s="70">
        <f t="shared" si="3"/>
        <v>0.74468279153109318</v>
      </c>
      <c r="G86" s="68">
        <v>10028212</v>
      </c>
      <c r="H86" s="69">
        <v>14628428</v>
      </c>
      <c r="I86" s="71">
        <f t="shared" si="4"/>
        <v>0.45872743815148698</v>
      </c>
      <c r="J86" s="72">
        <f t="shared" si="5"/>
        <v>2.8500322797431277E-3</v>
      </c>
    </row>
    <row r="87" spans="3:10" s="1" customFormat="1" ht="14.25" customHeight="1" x14ac:dyDescent="0.3">
      <c r="C87" s="27" t="s">
        <v>91</v>
      </c>
      <c r="D87" s="68">
        <v>379753</v>
      </c>
      <c r="E87" s="69">
        <v>1866600</v>
      </c>
      <c r="F87" s="70">
        <f t="shared" si="3"/>
        <v>3.9153002082932851</v>
      </c>
      <c r="G87" s="68">
        <v>11622898</v>
      </c>
      <c r="H87" s="69">
        <v>13790582</v>
      </c>
      <c r="I87" s="71">
        <f t="shared" si="4"/>
        <v>0.18650116347919421</v>
      </c>
      <c r="J87" s="72">
        <f t="shared" si="5"/>
        <v>2.6867961380706486E-3</v>
      </c>
    </row>
    <row r="88" spans="3:10" s="1" customFormat="1" ht="14.25" customHeight="1" x14ac:dyDescent="0.3">
      <c r="C88" s="27" t="s">
        <v>111</v>
      </c>
      <c r="D88" s="68">
        <v>702848</v>
      </c>
      <c r="E88" s="69">
        <v>1658361</v>
      </c>
      <c r="F88" s="70">
        <f t="shared" si="3"/>
        <v>1.3594873998360955</v>
      </c>
      <c r="G88" s="68">
        <v>17022450</v>
      </c>
      <c r="H88" s="69">
        <v>13474138</v>
      </c>
      <c r="I88" s="71">
        <f t="shared" si="4"/>
        <v>-0.20844896004981661</v>
      </c>
      <c r="J88" s="72">
        <f t="shared" si="5"/>
        <v>2.6251438802387729E-3</v>
      </c>
    </row>
    <row r="89" spans="3:10" s="1" customFormat="1" ht="14.25" customHeight="1" x14ac:dyDescent="0.3">
      <c r="C89" s="27" t="s">
        <v>90</v>
      </c>
      <c r="D89" s="68">
        <v>477153</v>
      </c>
      <c r="E89" s="69">
        <v>1180561</v>
      </c>
      <c r="F89" s="70">
        <f t="shared" si="3"/>
        <v>1.4741770459370476</v>
      </c>
      <c r="G89" s="68">
        <v>9214425</v>
      </c>
      <c r="H89" s="69">
        <v>13377999</v>
      </c>
      <c r="I89" s="71">
        <f t="shared" si="4"/>
        <v>0.45185391383618612</v>
      </c>
      <c r="J89" s="72">
        <f t="shared" si="5"/>
        <v>2.6064132788821384E-3</v>
      </c>
    </row>
    <row r="90" spans="3:10" s="1" customFormat="1" ht="14.25" customHeight="1" x14ac:dyDescent="0.3">
      <c r="C90" s="27" t="s">
        <v>92</v>
      </c>
      <c r="D90" s="68">
        <v>875263</v>
      </c>
      <c r="E90" s="69">
        <v>1044277</v>
      </c>
      <c r="F90" s="70">
        <f t="shared" si="3"/>
        <v>0.19310081655456712</v>
      </c>
      <c r="G90" s="68">
        <v>6467298</v>
      </c>
      <c r="H90" s="69">
        <v>12948528</v>
      </c>
      <c r="I90" s="71">
        <f t="shared" si="4"/>
        <v>1.0021542226753737</v>
      </c>
      <c r="J90" s="72">
        <f t="shared" si="5"/>
        <v>2.5227401587619479E-3</v>
      </c>
    </row>
    <row r="91" spans="3:10" s="1" customFormat="1" ht="14.25" customHeight="1" x14ac:dyDescent="0.3">
      <c r="C91" s="27" t="s">
        <v>93</v>
      </c>
      <c r="D91" s="68">
        <v>787161</v>
      </c>
      <c r="E91" s="69">
        <v>1679544</v>
      </c>
      <c r="F91" s="70">
        <f t="shared" si="3"/>
        <v>1.1336727810447926</v>
      </c>
      <c r="G91" s="68">
        <v>3819010</v>
      </c>
      <c r="H91" s="69">
        <v>12701532</v>
      </c>
      <c r="I91" s="71">
        <f t="shared" si="4"/>
        <v>2.3258703171764412</v>
      </c>
      <c r="J91" s="72">
        <f t="shared" si="5"/>
        <v>2.4746183391810995E-3</v>
      </c>
    </row>
    <row r="92" spans="3:10" x14ac:dyDescent="0.3">
      <c r="C92" s="74" t="s">
        <v>129</v>
      </c>
      <c r="D92" s="68">
        <v>30729092</v>
      </c>
      <c r="E92" s="69">
        <v>36873216</v>
      </c>
      <c r="F92" s="70">
        <f t="shared" si="3"/>
        <v>0.19994486006940915</v>
      </c>
      <c r="G92" s="75">
        <v>284460049</v>
      </c>
      <c r="H92" s="69">
        <v>344997125</v>
      </c>
      <c r="I92" s="71">
        <f t="shared" si="4"/>
        <v>0.21281398288727704</v>
      </c>
      <c r="J92" s="72">
        <f t="shared" si="5"/>
        <v>6.7215215651919319E-2</v>
      </c>
    </row>
    <row r="93" spans="3:10" s="1" customFormat="1" x14ac:dyDescent="0.3">
      <c r="C93" s="76" t="s">
        <v>95</v>
      </c>
      <c r="D93" s="61">
        <f>SUM(D42:D92)</f>
        <v>430581552</v>
      </c>
      <c r="E93" s="62">
        <f>SUM(E42:E92)</f>
        <v>650800111</v>
      </c>
      <c r="F93" s="49">
        <f>E93/D93-1</f>
        <v>0.51144448241479701</v>
      </c>
      <c r="G93" s="61">
        <f>+SUM(G42:G92)</f>
        <v>4239180883</v>
      </c>
      <c r="H93" s="62">
        <f>+SUM(H42:H92)</f>
        <v>5132723620</v>
      </c>
      <c r="I93" s="65">
        <f>H93/G93-1</f>
        <v>0.21078193209053486</v>
      </c>
      <c r="J93" s="66">
        <f>+E93/$E$93</f>
        <v>1</v>
      </c>
    </row>
    <row r="94" spans="3:10" s="1" customFormat="1" x14ac:dyDescent="0.3">
      <c r="D94" s="63"/>
      <c r="E94" s="63"/>
      <c r="F94" s="43"/>
      <c r="G94" s="43"/>
      <c r="H94" s="43"/>
    </row>
    <row r="95" spans="3:10" s="1" customFormat="1" ht="68.400000000000006" customHeight="1" x14ac:dyDescent="0.3">
      <c r="C95" s="103" t="s">
        <v>126</v>
      </c>
      <c r="D95" s="103"/>
      <c r="E95" s="103"/>
      <c r="F95" s="103"/>
      <c r="G95" s="103"/>
      <c r="H95" s="103"/>
      <c r="I95" s="103"/>
      <c r="J95" s="103"/>
    </row>
    <row r="96" spans="3:10" s="1" customFormat="1" ht="14.4" x14ac:dyDescent="0.3">
      <c r="C96" s="3"/>
      <c r="D96" s="3"/>
      <c r="E96" s="3"/>
      <c r="F96" s="3"/>
      <c r="G96" s="3"/>
      <c r="H96" s="3"/>
    </row>
    <row r="97" spans="3:8" s="1" customFormat="1" ht="14.4" x14ac:dyDescent="0.3">
      <c r="C97" s="3"/>
      <c r="D97" s="3"/>
      <c r="E97" s="3"/>
      <c r="F97" s="3"/>
      <c r="G97" s="3"/>
      <c r="H97" s="3"/>
    </row>
    <row r="98" spans="3:8" s="1" customFormat="1" ht="14.4" x14ac:dyDescent="0.3">
      <c r="C98" s="3"/>
      <c r="D98" s="3"/>
      <c r="E98" s="3"/>
      <c r="F98" s="3"/>
      <c r="G98" s="3"/>
      <c r="H98" s="3"/>
    </row>
    <row r="99" spans="3:8" s="1" customFormat="1" ht="14.4" x14ac:dyDescent="0.3">
      <c r="C99" s="3"/>
      <c r="D99" s="3"/>
      <c r="E99" s="3"/>
      <c r="F99" s="3"/>
      <c r="G99" s="3"/>
      <c r="H99" s="3"/>
    </row>
    <row r="100" spans="3:8" s="1" customFormat="1" ht="14.4" x14ac:dyDescent="0.3">
      <c r="C100" s="3"/>
      <c r="D100" s="3"/>
      <c r="E100" s="3"/>
      <c r="F100" s="3"/>
      <c r="G100" s="3"/>
      <c r="H100" s="3"/>
    </row>
    <row r="101" spans="3:8" s="1" customFormat="1" ht="14.4" x14ac:dyDescent="0.3">
      <c r="C101" s="3"/>
      <c r="D101" s="3"/>
      <c r="E101" s="3"/>
      <c r="F101" s="3"/>
      <c r="G101" s="3"/>
      <c r="H101" s="3"/>
    </row>
    <row r="102" spans="3:8" s="1" customFormat="1" ht="14.4" x14ac:dyDescent="0.3">
      <c r="C102" s="3"/>
      <c r="D102" s="3"/>
      <c r="E102" s="3"/>
      <c r="F102" s="3"/>
      <c r="G102" s="3"/>
      <c r="H102" s="3"/>
    </row>
    <row r="103" spans="3:8" s="1" customFormat="1" ht="14.4" x14ac:dyDescent="0.3">
      <c r="C103" s="3"/>
      <c r="D103" s="3"/>
      <c r="E103" s="3"/>
      <c r="F103" s="3"/>
      <c r="G103" s="3"/>
      <c r="H103" s="3"/>
    </row>
    <row r="104" spans="3:8" s="1" customFormat="1" ht="14.4" x14ac:dyDescent="0.3">
      <c r="C104" s="3"/>
      <c r="D104" s="3"/>
      <c r="E104" s="3"/>
      <c r="F104" s="3"/>
      <c r="G104" s="3"/>
      <c r="H104" s="3"/>
    </row>
    <row r="105" spans="3:8" s="1" customFormat="1" ht="14.4" x14ac:dyDescent="0.3">
      <c r="C105" s="3"/>
      <c r="D105" s="3"/>
      <c r="E105" s="3"/>
      <c r="F105" s="3"/>
      <c r="G105" s="3"/>
      <c r="H105" s="3"/>
    </row>
    <row r="106" spans="3:8" s="1" customFormat="1" ht="14.4" x14ac:dyDescent="0.3">
      <c r="C106" s="3"/>
      <c r="D106" s="3"/>
      <c r="E106" s="3"/>
      <c r="F106" s="3"/>
      <c r="G106" s="3"/>
      <c r="H106" s="3"/>
    </row>
    <row r="107" spans="3:8" s="1" customFormat="1" ht="14.4" x14ac:dyDescent="0.3">
      <c r="C107" s="3"/>
      <c r="D107" s="3"/>
      <c r="E107" s="3"/>
      <c r="F107" s="3"/>
      <c r="G107" s="3"/>
      <c r="H107" s="3"/>
    </row>
    <row r="108" spans="3:8" s="1" customFormat="1" ht="14.4" x14ac:dyDescent="0.3">
      <c r="C108" s="3"/>
      <c r="D108" s="3"/>
      <c r="E108" s="3"/>
      <c r="F108" s="3"/>
      <c r="G108" s="3"/>
      <c r="H108" s="3"/>
    </row>
    <row r="109" spans="3:8" s="1" customFormat="1" ht="14.4" x14ac:dyDescent="0.3">
      <c r="C109" s="3"/>
      <c r="D109" s="3"/>
      <c r="E109" s="3"/>
      <c r="F109" s="3"/>
      <c r="G109" s="3"/>
      <c r="H109" s="3"/>
    </row>
    <row r="110" spans="3:8" s="1" customFormat="1" ht="14.4" x14ac:dyDescent="0.3">
      <c r="C110" s="3"/>
      <c r="D110" s="3"/>
      <c r="E110" s="3"/>
      <c r="F110" s="3"/>
      <c r="G110" s="3"/>
      <c r="H110" s="3"/>
    </row>
    <row r="111" spans="3:8" s="1" customFormat="1" ht="14.4" x14ac:dyDescent="0.3">
      <c r="C111" s="3"/>
      <c r="D111" s="3"/>
      <c r="E111" s="3"/>
      <c r="F111" s="3"/>
      <c r="G111" s="3"/>
      <c r="H111" s="3"/>
    </row>
    <row r="112" spans="3:8" s="1" customFormat="1" ht="14.4" x14ac:dyDescent="0.3">
      <c r="C112" s="3"/>
      <c r="D112" s="3"/>
      <c r="E112" s="3"/>
      <c r="F112" s="3"/>
      <c r="G112" s="3"/>
      <c r="H112" s="3"/>
    </row>
    <row r="113" spans="3:8" s="1" customFormat="1" ht="14.4" x14ac:dyDescent="0.3">
      <c r="C113" s="3"/>
      <c r="D113" s="3"/>
      <c r="E113" s="3"/>
      <c r="F113" s="3"/>
      <c r="G113" s="3"/>
      <c r="H113" s="3"/>
    </row>
    <row r="114" spans="3:8" s="1" customFormat="1" ht="14.4" x14ac:dyDescent="0.3">
      <c r="C114" s="3"/>
      <c r="D114" s="3"/>
      <c r="E114" s="3"/>
      <c r="F114" s="3"/>
      <c r="G114" s="3"/>
      <c r="H114" s="3"/>
    </row>
    <row r="115" spans="3:8" s="1" customFormat="1" ht="14.4" x14ac:dyDescent="0.3">
      <c r="C115" s="3"/>
      <c r="D115" s="3"/>
      <c r="E115" s="3"/>
      <c r="F115" s="3"/>
      <c r="G115" s="3"/>
      <c r="H115" s="3"/>
    </row>
    <row r="116" spans="3:8" s="1" customFormat="1" ht="14.4" x14ac:dyDescent="0.3">
      <c r="C116" s="3"/>
      <c r="D116" s="3"/>
      <c r="E116" s="3"/>
      <c r="F116" s="3"/>
      <c r="G116" s="3"/>
      <c r="H116" s="3"/>
    </row>
    <row r="117" spans="3:8" s="1" customFormat="1" ht="14.4" x14ac:dyDescent="0.3">
      <c r="C117" s="3"/>
      <c r="D117" s="3"/>
      <c r="E117" s="3"/>
      <c r="F117" s="3"/>
      <c r="G117" s="3"/>
      <c r="H117" s="3"/>
    </row>
    <row r="118" spans="3:8" s="1" customFormat="1" ht="14.4" x14ac:dyDescent="0.3">
      <c r="C118" s="3"/>
      <c r="D118" s="3"/>
      <c r="E118" s="3"/>
      <c r="F118" s="3"/>
      <c r="G118" s="3"/>
      <c r="H118" s="3"/>
    </row>
    <row r="119" spans="3:8" s="1" customFormat="1" ht="14.4" x14ac:dyDescent="0.3">
      <c r="C119" s="3"/>
      <c r="D119" s="3"/>
      <c r="E119" s="3"/>
      <c r="F119" s="3"/>
      <c r="G119" s="3"/>
      <c r="H119" s="3"/>
    </row>
    <row r="120" spans="3:8" s="1" customFormat="1" ht="14.4" x14ac:dyDescent="0.3">
      <c r="C120" s="3"/>
      <c r="D120" s="3"/>
      <c r="E120" s="3"/>
      <c r="F120" s="3"/>
      <c r="G120" s="3"/>
      <c r="H120" s="3"/>
    </row>
    <row r="121" spans="3:8" s="1" customFormat="1" ht="14.4" x14ac:dyDescent="0.3">
      <c r="C121" s="3"/>
      <c r="D121" s="3"/>
      <c r="E121" s="3"/>
      <c r="F121" s="3"/>
      <c r="G121" s="3"/>
      <c r="H121" s="3"/>
    </row>
    <row r="122" spans="3:8" s="1" customFormat="1" ht="14.4" x14ac:dyDescent="0.3">
      <c r="C122" s="3"/>
      <c r="D122" s="3"/>
      <c r="E122" s="3"/>
      <c r="F122" s="3"/>
      <c r="G122" s="3"/>
      <c r="H122" s="3"/>
    </row>
    <row r="123" spans="3:8" s="1" customFormat="1" ht="14.4" x14ac:dyDescent="0.3">
      <c r="F123" s="43"/>
      <c r="G123" s="43"/>
      <c r="H123" s="3"/>
    </row>
    <row r="124" spans="3:8" s="1" customFormat="1" ht="14.4" x14ac:dyDescent="0.3">
      <c r="F124" s="43"/>
      <c r="G124" s="43"/>
      <c r="H124" s="3"/>
    </row>
    <row r="125" spans="3:8" s="1" customFormat="1" ht="14.4" x14ac:dyDescent="0.3">
      <c r="F125" s="43"/>
      <c r="G125" s="43"/>
      <c r="H125" s="3"/>
    </row>
    <row r="126" spans="3:8" s="1" customFormat="1" ht="14.4" x14ac:dyDescent="0.3">
      <c r="F126" s="43"/>
      <c r="G126" s="43"/>
      <c r="H126" s="3"/>
    </row>
    <row r="127" spans="3:8" s="1" customFormat="1" ht="14.4" x14ac:dyDescent="0.3">
      <c r="F127" s="43"/>
      <c r="G127" s="43"/>
      <c r="H127" s="3"/>
    </row>
    <row r="128" spans="3:8" s="1" customFormat="1" ht="14.4" x14ac:dyDescent="0.3">
      <c r="F128" s="43"/>
      <c r="G128" s="43"/>
      <c r="H128" s="3"/>
    </row>
    <row r="129" spans="6:8" s="1" customFormat="1" ht="14.4" x14ac:dyDescent="0.3">
      <c r="F129" s="43"/>
      <c r="G129" s="43"/>
      <c r="H129" s="3"/>
    </row>
    <row r="130" spans="6:8" s="1" customFormat="1" ht="14.4" x14ac:dyDescent="0.3">
      <c r="F130" s="43"/>
      <c r="G130" s="43"/>
      <c r="H130" s="3"/>
    </row>
    <row r="131" spans="6:8" s="1" customFormat="1" ht="14.4" x14ac:dyDescent="0.3">
      <c r="F131" s="43"/>
      <c r="G131" s="43"/>
      <c r="H131" s="3"/>
    </row>
    <row r="132" spans="6:8" s="1" customFormat="1" ht="14.4" x14ac:dyDescent="0.3">
      <c r="F132" s="43"/>
      <c r="G132" s="43"/>
      <c r="H132" s="3"/>
    </row>
    <row r="133" spans="6:8" s="1" customFormat="1" ht="14.4" x14ac:dyDescent="0.3">
      <c r="F133" s="43"/>
      <c r="G133" s="43"/>
      <c r="H133" s="3"/>
    </row>
    <row r="134" spans="6:8" s="1" customFormat="1" ht="14.4" x14ac:dyDescent="0.3">
      <c r="F134" s="43"/>
      <c r="G134" s="43"/>
      <c r="H134" s="3"/>
    </row>
    <row r="135" spans="6:8" s="1" customFormat="1" ht="14.4" x14ac:dyDescent="0.3">
      <c r="F135" s="43"/>
      <c r="G135" s="43"/>
      <c r="H135" s="3"/>
    </row>
    <row r="136" spans="6:8" s="1" customFormat="1" ht="14.4" x14ac:dyDescent="0.3">
      <c r="F136" s="43"/>
      <c r="G136" s="43"/>
      <c r="H136" s="3"/>
    </row>
    <row r="137" spans="6:8" s="1" customFormat="1" ht="14.4" x14ac:dyDescent="0.3">
      <c r="F137" s="43"/>
      <c r="G137" s="43"/>
      <c r="H137" s="3"/>
    </row>
    <row r="138" spans="6:8" s="1" customFormat="1" ht="14.4" x14ac:dyDescent="0.3">
      <c r="F138" s="43"/>
      <c r="G138" s="43"/>
      <c r="H138" s="3"/>
    </row>
    <row r="139" spans="6:8" s="1" customFormat="1" ht="14.4" x14ac:dyDescent="0.3">
      <c r="F139" s="43"/>
      <c r="G139" s="43"/>
      <c r="H139" s="3"/>
    </row>
    <row r="140" spans="6:8" s="1" customFormat="1" ht="14.4" x14ac:dyDescent="0.3">
      <c r="F140" s="43"/>
      <c r="G140" s="43"/>
      <c r="H140" s="3"/>
    </row>
    <row r="141" spans="6:8" s="1" customFormat="1" ht="14.4" x14ac:dyDescent="0.3">
      <c r="F141" s="43"/>
      <c r="G141" s="43"/>
      <c r="H141" s="3"/>
    </row>
    <row r="142" spans="6:8" s="1" customFormat="1" ht="14.4" x14ac:dyDescent="0.3">
      <c r="F142" s="43"/>
      <c r="G142" s="43"/>
      <c r="H142" s="3"/>
    </row>
    <row r="143" spans="6:8" s="1" customFormat="1" ht="14.4" x14ac:dyDescent="0.3">
      <c r="F143" s="43"/>
      <c r="G143" s="43"/>
      <c r="H143" s="3"/>
    </row>
    <row r="144" spans="6:8" s="1" customFormat="1" ht="14.4" x14ac:dyDescent="0.3">
      <c r="F144" s="43"/>
      <c r="G144" s="43"/>
      <c r="H144" s="3"/>
    </row>
    <row r="145" spans="6:8" s="1" customFormat="1" ht="14.4" x14ac:dyDescent="0.3">
      <c r="F145" s="43"/>
      <c r="G145" s="43"/>
      <c r="H145" s="3"/>
    </row>
    <row r="146" spans="6:8" s="1" customFormat="1" ht="14.4" x14ac:dyDescent="0.3">
      <c r="F146" s="43"/>
      <c r="G146" s="43"/>
      <c r="H146" s="3"/>
    </row>
    <row r="147" spans="6:8" s="1" customFormat="1" ht="14.4" x14ac:dyDescent="0.3">
      <c r="F147" s="43"/>
      <c r="G147" s="43"/>
      <c r="H147" s="3"/>
    </row>
    <row r="148" spans="6:8" s="1" customFormat="1" ht="14.4" x14ac:dyDescent="0.3">
      <c r="F148" s="43"/>
      <c r="G148" s="43"/>
      <c r="H148" s="3"/>
    </row>
    <row r="149" spans="6:8" s="1" customFormat="1" ht="14.4" x14ac:dyDescent="0.3">
      <c r="F149" s="43"/>
      <c r="G149" s="43"/>
      <c r="H149" s="3"/>
    </row>
    <row r="150" spans="6:8" s="1" customFormat="1" ht="14.4" x14ac:dyDescent="0.3">
      <c r="F150" s="43"/>
      <c r="G150" s="43"/>
      <c r="H150" s="3"/>
    </row>
    <row r="151" spans="6:8" s="1" customFormat="1" ht="14.4" x14ac:dyDescent="0.3">
      <c r="F151" s="43"/>
      <c r="G151" s="43"/>
      <c r="H151" s="3"/>
    </row>
    <row r="152" spans="6:8" s="1" customFormat="1" ht="14.4" x14ac:dyDescent="0.3">
      <c r="F152" s="43"/>
      <c r="G152" s="43"/>
      <c r="H152" s="3"/>
    </row>
    <row r="153" spans="6:8" s="1" customFormat="1" ht="14.4" x14ac:dyDescent="0.3">
      <c r="F153" s="43"/>
      <c r="G153" s="43"/>
      <c r="H153" s="3"/>
    </row>
    <row r="154" spans="6:8" s="1" customFormat="1" ht="14.4" x14ac:dyDescent="0.3">
      <c r="F154" s="43"/>
      <c r="G154" s="43"/>
      <c r="H154" s="3"/>
    </row>
    <row r="155" spans="6:8" s="1" customFormat="1" ht="14.4" x14ac:dyDescent="0.3">
      <c r="F155" s="43"/>
      <c r="G155" s="43"/>
      <c r="H155" s="3"/>
    </row>
    <row r="156" spans="6:8" s="1" customFormat="1" ht="14.4" x14ac:dyDescent="0.3">
      <c r="F156" s="43"/>
      <c r="G156" s="43"/>
      <c r="H156" s="3"/>
    </row>
    <row r="157" spans="6:8" s="1" customFormat="1" ht="14.4" x14ac:dyDescent="0.3">
      <c r="F157" s="43"/>
      <c r="G157" s="43"/>
      <c r="H157" s="3"/>
    </row>
    <row r="158" spans="6:8" s="1" customFormat="1" ht="14.4" x14ac:dyDescent="0.3">
      <c r="F158" s="43"/>
      <c r="G158" s="43"/>
      <c r="H158" s="3"/>
    </row>
    <row r="159" spans="6:8" s="1" customFormat="1" ht="14.4" x14ac:dyDescent="0.3">
      <c r="F159" s="43"/>
      <c r="G159" s="43"/>
      <c r="H159" s="3"/>
    </row>
    <row r="160" spans="6:8" s="1" customFormat="1" ht="14.4" x14ac:dyDescent="0.3">
      <c r="F160" s="43"/>
      <c r="G160" s="43"/>
      <c r="H160" s="3"/>
    </row>
    <row r="161" spans="6:8" s="1" customFormat="1" ht="14.4" x14ac:dyDescent="0.3">
      <c r="F161" s="43"/>
      <c r="G161" s="43"/>
      <c r="H161" s="3"/>
    </row>
    <row r="162" spans="6:8" s="1" customFormat="1" ht="14.4" x14ac:dyDescent="0.3">
      <c r="F162" s="43"/>
      <c r="G162" s="43"/>
      <c r="H162" s="3"/>
    </row>
    <row r="163" spans="6:8" s="1" customFormat="1" ht="14.4" x14ac:dyDescent="0.3">
      <c r="F163" s="43"/>
      <c r="G163" s="43"/>
      <c r="H163" s="3"/>
    </row>
    <row r="164" spans="6:8" s="1" customFormat="1" ht="14.4" x14ac:dyDescent="0.3">
      <c r="F164" s="43"/>
      <c r="G164" s="43"/>
      <c r="H164" s="3"/>
    </row>
    <row r="165" spans="6:8" s="1" customFormat="1" ht="14.4" x14ac:dyDescent="0.3">
      <c r="F165" s="43"/>
      <c r="G165" s="43"/>
      <c r="H165" s="3"/>
    </row>
    <row r="166" spans="6:8" s="1" customFormat="1" ht="14.4" x14ac:dyDescent="0.3">
      <c r="F166" s="43"/>
      <c r="G166" s="43"/>
      <c r="H166" s="3"/>
    </row>
    <row r="167" spans="6:8" s="1" customFormat="1" ht="14.4" x14ac:dyDescent="0.3">
      <c r="F167" s="43"/>
      <c r="G167" s="43"/>
      <c r="H167" s="3"/>
    </row>
    <row r="168" spans="6:8" s="1" customFormat="1" ht="14.4" x14ac:dyDescent="0.3">
      <c r="F168" s="43"/>
      <c r="G168" s="43"/>
      <c r="H168" s="3"/>
    </row>
    <row r="169" spans="6:8" s="1" customFormat="1" ht="14.4" x14ac:dyDescent="0.3">
      <c r="F169" s="43"/>
      <c r="G169" s="43"/>
      <c r="H169" s="3"/>
    </row>
    <row r="170" spans="6:8" s="1" customFormat="1" ht="14.4" x14ac:dyDescent="0.3">
      <c r="F170" s="43"/>
      <c r="G170" s="43"/>
      <c r="H170" s="3"/>
    </row>
    <row r="171" spans="6:8" s="1" customFormat="1" ht="14.4" x14ac:dyDescent="0.3">
      <c r="F171" s="43"/>
      <c r="G171" s="43"/>
      <c r="H171" s="3"/>
    </row>
    <row r="172" spans="6:8" s="1" customFormat="1" ht="14.4" x14ac:dyDescent="0.3">
      <c r="F172" s="43"/>
      <c r="G172" s="43"/>
      <c r="H172" s="3"/>
    </row>
    <row r="173" spans="6:8" s="1" customFormat="1" ht="14.4" x14ac:dyDescent="0.3">
      <c r="F173" s="43"/>
      <c r="G173" s="43"/>
      <c r="H173" s="3"/>
    </row>
    <row r="174" spans="6:8" s="1" customFormat="1" ht="14.4" x14ac:dyDescent="0.3">
      <c r="F174" s="43"/>
      <c r="G174" s="43"/>
      <c r="H174" s="3"/>
    </row>
    <row r="175" spans="6:8" s="1" customFormat="1" ht="14.4" x14ac:dyDescent="0.3">
      <c r="F175" s="43"/>
      <c r="G175" s="43"/>
      <c r="H175" s="3"/>
    </row>
    <row r="176" spans="6:8" s="1" customFormat="1" ht="14.4" x14ac:dyDescent="0.3">
      <c r="F176" s="43"/>
      <c r="G176" s="43"/>
      <c r="H176" s="3"/>
    </row>
    <row r="177" spans="6:8" s="1" customFormat="1" ht="14.4" x14ac:dyDescent="0.3">
      <c r="F177" s="43"/>
      <c r="G177" s="43"/>
      <c r="H177" s="3"/>
    </row>
    <row r="178" spans="6:8" s="1" customFormat="1" ht="14.4" x14ac:dyDescent="0.3">
      <c r="F178" s="43"/>
      <c r="G178" s="43"/>
      <c r="H178" s="3"/>
    </row>
    <row r="179" spans="6:8" s="1" customFormat="1" ht="14.4" x14ac:dyDescent="0.3">
      <c r="F179" s="43"/>
      <c r="G179" s="43"/>
      <c r="H179" s="3"/>
    </row>
    <row r="180" spans="6:8" s="1" customFormat="1" ht="14.4" x14ac:dyDescent="0.3">
      <c r="F180" s="43"/>
      <c r="G180" s="43"/>
      <c r="H180" s="3"/>
    </row>
    <row r="181" spans="6:8" s="1" customFormat="1" ht="14.4" x14ac:dyDescent="0.3">
      <c r="F181" s="43"/>
      <c r="G181" s="43"/>
      <c r="H181" s="3"/>
    </row>
    <row r="182" spans="6:8" s="1" customFormat="1" ht="14.4" x14ac:dyDescent="0.3">
      <c r="F182" s="43"/>
      <c r="G182" s="43"/>
      <c r="H182" s="3"/>
    </row>
    <row r="183" spans="6:8" s="1" customFormat="1" ht="14.4" x14ac:dyDescent="0.3">
      <c r="F183" s="43"/>
      <c r="G183" s="43"/>
      <c r="H183" s="3"/>
    </row>
    <row r="184" spans="6:8" s="1" customFormat="1" ht="14.4" x14ac:dyDescent="0.3">
      <c r="F184" s="43"/>
      <c r="G184" s="43"/>
      <c r="H184" s="3"/>
    </row>
    <row r="185" spans="6:8" s="1" customFormat="1" ht="14.4" x14ac:dyDescent="0.3">
      <c r="F185" s="43"/>
      <c r="G185" s="43"/>
      <c r="H185" s="3"/>
    </row>
    <row r="186" spans="6:8" s="1" customFormat="1" ht="14.4" x14ac:dyDescent="0.3">
      <c r="F186" s="43"/>
      <c r="G186" s="43"/>
      <c r="H186" s="3"/>
    </row>
    <row r="187" spans="6:8" s="1" customFormat="1" ht="14.4" x14ac:dyDescent="0.3">
      <c r="F187" s="43"/>
      <c r="G187" s="43"/>
      <c r="H187" s="3"/>
    </row>
    <row r="188" spans="6:8" s="1" customFormat="1" ht="14.4" x14ac:dyDescent="0.3">
      <c r="F188" s="43"/>
      <c r="G188" s="43"/>
      <c r="H188" s="3"/>
    </row>
    <row r="189" spans="6:8" s="1" customFormat="1" ht="14.4" x14ac:dyDescent="0.3">
      <c r="F189" s="43"/>
      <c r="G189" s="43"/>
      <c r="H189" s="3"/>
    </row>
    <row r="190" spans="6:8" s="1" customFormat="1" ht="14.4" x14ac:dyDescent="0.3">
      <c r="F190" s="43"/>
      <c r="G190" s="43"/>
      <c r="H190" s="3"/>
    </row>
    <row r="191" spans="6:8" s="1" customFormat="1" ht="14.4" x14ac:dyDescent="0.3">
      <c r="F191" s="43"/>
      <c r="G191" s="43"/>
      <c r="H191" s="3"/>
    </row>
    <row r="192" spans="6:8" s="1" customFormat="1" ht="14.4" x14ac:dyDescent="0.3">
      <c r="F192" s="43"/>
      <c r="G192" s="43"/>
      <c r="H192" s="3"/>
    </row>
    <row r="193" spans="6:8" s="1" customFormat="1" ht="14.4" x14ac:dyDescent="0.3">
      <c r="F193" s="43"/>
      <c r="G193" s="43"/>
      <c r="H193" s="3"/>
    </row>
    <row r="194" spans="6:8" s="1" customFormat="1" ht="14.4" x14ac:dyDescent="0.3">
      <c r="F194" s="43"/>
      <c r="G194" s="43"/>
      <c r="H194" s="3"/>
    </row>
    <row r="195" spans="6:8" s="1" customFormat="1" ht="14.4" x14ac:dyDescent="0.3">
      <c r="F195" s="43"/>
      <c r="G195" s="43"/>
      <c r="H195" s="3"/>
    </row>
    <row r="196" spans="6:8" s="1" customFormat="1" ht="14.4" x14ac:dyDescent="0.3">
      <c r="F196" s="43"/>
      <c r="G196" s="43"/>
      <c r="H196" s="3"/>
    </row>
    <row r="197" spans="6:8" s="1" customFormat="1" ht="14.4" x14ac:dyDescent="0.3">
      <c r="F197" s="43"/>
      <c r="G197" s="43"/>
      <c r="H197" s="3"/>
    </row>
    <row r="198" spans="6:8" s="1" customFormat="1" ht="14.4" x14ac:dyDescent="0.3">
      <c r="F198" s="43"/>
      <c r="G198" s="43"/>
      <c r="H198" s="3"/>
    </row>
    <row r="199" spans="6:8" s="1" customFormat="1" ht="14.4" x14ac:dyDescent="0.3">
      <c r="F199" s="43"/>
      <c r="G199" s="43"/>
      <c r="H199" s="3"/>
    </row>
    <row r="200" spans="6:8" s="1" customFormat="1" ht="14.4" x14ac:dyDescent="0.3">
      <c r="F200" s="43"/>
      <c r="G200" s="43"/>
      <c r="H200" s="3"/>
    </row>
    <row r="201" spans="6:8" s="1" customFormat="1" ht="14.4" x14ac:dyDescent="0.3">
      <c r="F201" s="43"/>
      <c r="G201" s="43"/>
      <c r="H201" s="3"/>
    </row>
    <row r="202" spans="6:8" s="1" customFormat="1" ht="14.4" x14ac:dyDescent="0.3">
      <c r="F202" s="43"/>
      <c r="G202" s="43"/>
      <c r="H202" s="3"/>
    </row>
    <row r="203" spans="6:8" s="1" customFormat="1" ht="14.4" x14ac:dyDescent="0.3">
      <c r="F203" s="43"/>
      <c r="G203" s="43"/>
      <c r="H203" s="3"/>
    </row>
    <row r="204" spans="6:8" s="1" customFormat="1" ht="14.4" x14ac:dyDescent="0.3">
      <c r="F204" s="43"/>
      <c r="G204" s="43"/>
      <c r="H204" s="3"/>
    </row>
    <row r="205" spans="6:8" s="1" customFormat="1" ht="14.4" x14ac:dyDescent="0.3">
      <c r="F205" s="43"/>
      <c r="G205" s="43"/>
      <c r="H205" s="3"/>
    </row>
    <row r="206" spans="6:8" s="1" customFormat="1" ht="14.4" x14ac:dyDescent="0.3">
      <c r="F206" s="43"/>
      <c r="G206" s="43"/>
      <c r="H206" s="3"/>
    </row>
    <row r="207" spans="6:8" s="1" customFormat="1" ht="14.4" x14ac:dyDescent="0.3">
      <c r="F207" s="43"/>
      <c r="G207" s="43"/>
      <c r="H207" s="3"/>
    </row>
    <row r="208" spans="6:8" s="1" customFormat="1" ht="14.4" x14ac:dyDescent="0.3">
      <c r="F208" s="43"/>
      <c r="G208" s="43"/>
      <c r="H208" s="3"/>
    </row>
    <row r="209" spans="6:8" s="1" customFormat="1" ht="14.4" x14ac:dyDescent="0.3">
      <c r="F209" s="43"/>
      <c r="G209" s="43"/>
      <c r="H209" s="3"/>
    </row>
    <row r="210" spans="6:8" s="1" customFormat="1" ht="14.4" x14ac:dyDescent="0.3">
      <c r="F210" s="43"/>
      <c r="G210" s="43"/>
      <c r="H210" s="3"/>
    </row>
    <row r="211" spans="6:8" s="1" customFormat="1" ht="14.4" x14ac:dyDescent="0.3">
      <c r="F211" s="43"/>
      <c r="G211" s="43"/>
      <c r="H211" s="3"/>
    </row>
    <row r="212" spans="6:8" s="1" customFormat="1" ht="14.4" x14ac:dyDescent="0.3">
      <c r="F212" s="43"/>
      <c r="G212" s="43"/>
      <c r="H212" s="3"/>
    </row>
    <row r="213" spans="6:8" s="1" customFormat="1" ht="14.4" x14ac:dyDescent="0.3">
      <c r="F213" s="43"/>
      <c r="G213" s="43"/>
      <c r="H213" s="3"/>
    </row>
    <row r="214" spans="6:8" s="1" customFormat="1" ht="14.4" x14ac:dyDescent="0.3">
      <c r="F214" s="43"/>
      <c r="G214" s="43"/>
      <c r="H214" s="3"/>
    </row>
    <row r="215" spans="6:8" s="1" customFormat="1" ht="14.4" x14ac:dyDescent="0.3">
      <c r="F215" s="43"/>
      <c r="G215" s="43"/>
      <c r="H215" s="3"/>
    </row>
    <row r="216" spans="6:8" s="1" customFormat="1" ht="14.4" x14ac:dyDescent="0.3">
      <c r="F216" s="43"/>
      <c r="G216" s="43"/>
      <c r="H216" s="3"/>
    </row>
    <row r="217" spans="6:8" s="1" customFormat="1" ht="14.4" x14ac:dyDescent="0.3">
      <c r="F217" s="43"/>
      <c r="G217" s="43"/>
      <c r="H217" s="3"/>
    </row>
    <row r="218" spans="6:8" s="1" customFormat="1" ht="14.4" x14ac:dyDescent="0.3">
      <c r="F218" s="43"/>
      <c r="G218" s="43"/>
      <c r="H218" s="3"/>
    </row>
    <row r="219" spans="6:8" s="1" customFormat="1" ht="14.4" x14ac:dyDescent="0.3">
      <c r="F219" s="43"/>
      <c r="G219" s="43"/>
      <c r="H219" s="3"/>
    </row>
    <row r="220" spans="6:8" s="1" customFormat="1" ht="14.4" x14ac:dyDescent="0.3">
      <c r="F220" s="43"/>
      <c r="G220" s="43"/>
      <c r="H220" s="3"/>
    </row>
    <row r="221" spans="6:8" s="1" customFormat="1" ht="14.4" x14ac:dyDescent="0.3">
      <c r="F221" s="43"/>
      <c r="G221" s="43"/>
      <c r="H221" s="3"/>
    </row>
    <row r="222" spans="6:8" s="1" customFormat="1" ht="14.4" x14ac:dyDescent="0.3">
      <c r="F222" s="43"/>
      <c r="G222" s="43"/>
      <c r="H222" s="3"/>
    </row>
    <row r="223" spans="6:8" s="1" customFormat="1" ht="14.4" x14ac:dyDescent="0.3">
      <c r="F223" s="43"/>
      <c r="G223" s="43"/>
      <c r="H223" s="3"/>
    </row>
    <row r="224" spans="6:8" s="1" customFormat="1" ht="14.4" x14ac:dyDescent="0.3">
      <c r="F224" s="43"/>
      <c r="G224" s="43"/>
      <c r="H224" s="3"/>
    </row>
    <row r="225" spans="6:8" s="1" customFormat="1" ht="14.4" x14ac:dyDescent="0.3">
      <c r="F225" s="43"/>
      <c r="G225" s="43"/>
      <c r="H225" s="3"/>
    </row>
    <row r="226" spans="6:8" s="1" customFormat="1" ht="14.4" x14ac:dyDescent="0.3">
      <c r="F226" s="43"/>
      <c r="G226" s="43"/>
      <c r="H226" s="3"/>
    </row>
    <row r="227" spans="6:8" s="1" customFormat="1" ht="14.4" x14ac:dyDescent="0.3">
      <c r="F227" s="43"/>
      <c r="G227" s="43"/>
      <c r="H227" s="3"/>
    </row>
    <row r="228" spans="6:8" s="1" customFormat="1" ht="14.4" x14ac:dyDescent="0.3">
      <c r="F228" s="43"/>
      <c r="G228" s="43"/>
      <c r="H228" s="3"/>
    </row>
    <row r="229" spans="6:8" s="1" customFormat="1" ht="14.4" x14ac:dyDescent="0.3">
      <c r="F229" s="43"/>
      <c r="G229" s="43"/>
      <c r="H229" s="3"/>
    </row>
    <row r="230" spans="6:8" s="1" customFormat="1" ht="14.4" x14ac:dyDescent="0.3">
      <c r="F230" s="43"/>
      <c r="G230" s="43"/>
      <c r="H230" s="3"/>
    </row>
    <row r="231" spans="6:8" s="1" customFormat="1" ht="14.4" x14ac:dyDescent="0.3">
      <c r="F231" s="43"/>
      <c r="G231" s="43"/>
      <c r="H231" s="3"/>
    </row>
    <row r="232" spans="6:8" s="1" customFormat="1" ht="14.4" x14ac:dyDescent="0.3">
      <c r="F232" s="43"/>
      <c r="G232" s="43"/>
      <c r="H232" s="3"/>
    </row>
    <row r="233" spans="6:8" s="1" customFormat="1" ht="14.4" x14ac:dyDescent="0.3">
      <c r="F233" s="43"/>
      <c r="G233" s="43"/>
      <c r="H233" s="3"/>
    </row>
    <row r="234" spans="6:8" s="1" customFormat="1" ht="14.4" x14ac:dyDescent="0.3">
      <c r="F234" s="43"/>
      <c r="G234" s="43"/>
      <c r="H234" s="3"/>
    </row>
    <row r="235" spans="6:8" s="1" customFormat="1" ht="14.4" x14ac:dyDescent="0.3">
      <c r="F235" s="43"/>
      <c r="G235" s="43"/>
      <c r="H235" s="3"/>
    </row>
    <row r="236" spans="6:8" s="1" customFormat="1" ht="14.4" x14ac:dyDescent="0.3">
      <c r="F236" s="43"/>
      <c r="G236" s="43"/>
      <c r="H236" s="3"/>
    </row>
    <row r="237" spans="6:8" s="1" customFormat="1" ht="14.4" x14ac:dyDescent="0.3">
      <c r="F237" s="43"/>
      <c r="G237" s="43"/>
      <c r="H237" s="3"/>
    </row>
    <row r="238" spans="6:8" s="1" customFormat="1" ht="14.4" x14ac:dyDescent="0.3">
      <c r="F238" s="43"/>
      <c r="G238" s="43"/>
      <c r="H238" s="3"/>
    </row>
    <row r="239" spans="6:8" s="1" customFormat="1" ht="14.4" x14ac:dyDescent="0.3">
      <c r="F239" s="43"/>
      <c r="G239" s="43"/>
      <c r="H239" s="3"/>
    </row>
    <row r="240" spans="6:8" s="1" customFormat="1" ht="14.4" x14ac:dyDescent="0.3">
      <c r="F240" s="43"/>
      <c r="G240" s="43"/>
      <c r="H240" s="3"/>
    </row>
    <row r="241" spans="6:8" s="1" customFormat="1" ht="14.4" x14ac:dyDescent="0.3">
      <c r="F241" s="43"/>
      <c r="G241" s="43"/>
      <c r="H241" s="3"/>
    </row>
    <row r="242" spans="6:8" s="1" customFormat="1" ht="14.4" x14ac:dyDescent="0.3">
      <c r="F242" s="43"/>
      <c r="G242" s="43"/>
      <c r="H242" s="3"/>
    </row>
    <row r="243" spans="6:8" s="1" customFormat="1" ht="14.4" x14ac:dyDescent="0.3">
      <c r="F243" s="43"/>
      <c r="G243" s="43"/>
      <c r="H243" s="3"/>
    </row>
    <row r="244" spans="6:8" s="1" customFormat="1" ht="14.4" x14ac:dyDescent="0.3">
      <c r="F244" s="43"/>
      <c r="G244" s="43"/>
      <c r="H244" s="3"/>
    </row>
    <row r="245" spans="6:8" s="1" customFormat="1" ht="14.4" x14ac:dyDescent="0.3">
      <c r="F245" s="43"/>
      <c r="G245" s="43"/>
      <c r="H245" s="3"/>
    </row>
    <row r="246" spans="6:8" s="1" customFormat="1" ht="14.4" x14ac:dyDescent="0.3">
      <c r="F246" s="43"/>
      <c r="G246" s="43"/>
      <c r="H246" s="3"/>
    </row>
    <row r="247" spans="6:8" s="1" customFormat="1" ht="14.4" x14ac:dyDescent="0.3">
      <c r="F247" s="43"/>
      <c r="G247" s="43"/>
      <c r="H247" s="3"/>
    </row>
    <row r="248" spans="6:8" s="1" customFormat="1" ht="14.4" x14ac:dyDescent="0.3">
      <c r="F248" s="43"/>
      <c r="G248" s="43"/>
      <c r="H248" s="3"/>
    </row>
    <row r="249" spans="6:8" s="1" customFormat="1" ht="14.4" x14ac:dyDescent="0.3">
      <c r="F249" s="43"/>
      <c r="G249" s="43"/>
      <c r="H249" s="3"/>
    </row>
    <row r="250" spans="6:8" s="1" customFormat="1" ht="14.4" x14ac:dyDescent="0.3">
      <c r="F250" s="43"/>
      <c r="G250" s="43"/>
      <c r="H250" s="3"/>
    </row>
    <row r="251" spans="6:8" s="1" customFormat="1" ht="14.4" x14ac:dyDescent="0.3">
      <c r="F251" s="43"/>
      <c r="G251" s="43"/>
      <c r="H251" s="3"/>
    </row>
    <row r="252" spans="6:8" s="1" customFormat="1" ht="14.4" x14ac:dyDescent="0.3">
      <c r="F252" s="43"/>
      <c r="G252" s="43"/>
      <c r="H252" s="3"/>
    </row>
    <row r="253" spans="6:8" s="1" customFormat="1" ht="14.4" x14ac:dyDescent="0.3">
      <c r="F253" s="43"/>
      <c r="G253" s="43"/>
      <c r="H253" s="3"/>
    </row>
    <row r="254" spans="6:8" s="1" customFormat="1" ht="14.4" x14ac:dyDescent="0.3">
      <c r="F254" s="43"/>
      <c r="G254" s="43"/>
      <c r="H254" s="3"/>
    </row>
    <row r="255" spans="6:8" s="1" customFormat="1" ht="14.4" x14ac:dyDescent="0.3">
      <c r="F255" s="43"/>
      <c r="G255" s="43"/>
      <c r="H255" s="3"/>
    </row>
    <row r="256" spans="6:8" s="1" customFormat="1" ht="14.4" x14ac:dyDescent="0.3">
      <c r="F256" s="43"/>
      <c r="G256" s="43"/>
      <c r="H256" s="3"/>
    </row>
    <row r="257" spans="6:8" s="1" customFormat="1" ht="14.4" x14ac:dyDescent="0.3">
      <c r="F257" s="43"/>
      <c r="G257" s="43"/>
      <c r="H257" s="3"/>
    </row>
    <row r="258" spans="6:8" s="1" customFormat="1" ht="14.4" x14ac:dyDescent="0.3">
      <c r="F258" s="43"/>
      <c r="G258" s="43"/>
      <c r="H258" s="3"/>
    </row>
    <row r="259" spans="6:8" s="1" customFormat="1" ht="14.4" x14ac:dyDescent="0.3">
      <c r="F259" s="43"/>
      <c r="G259" s="43"/>
      <c r="H259" s="3"/>
    </row>
    <row r="260" spans="6:8" s="1" customFormat="1" ht="14.4" x14ac:dyDescent="0.3">
      <c r="F260" s="43"/>
      <c r="G260" s="43"/>
      <c r="H260" s="3"/>
    </row>
    <row r="261" spans="6:8" s="1" customFormat="1" ht="14.4" x14ac:dyDescent="0.3">
      <c r="F261" s="43"/>
      <c r="G261" s="43"/>
      <c r="H261" s="3"/>
    </row>
    <row r="262" spans="6:8" s="1" customFormat="1" ht="14.4" x14ac:dyDescent="0.3">
      <c r="F262" s="43"/>
      <c r="G262" s="43"/>
      <c r="H262" s="3"/>
    </row>
    <row r="263" spans="6:8" s="1" customFormat="1" ht="14.4" x14ac:dyDescent="0.3">
      <c r="F263" s="43"/>
      <c r="G263" s="43"/>
      <c r="H263" s="3"/>
    </row>
    <row r="264" spans="6:8" s="1" customFormat="1" ht="14.4" x14ac:dyDescent="0.3">
      <c r="F264" s="43"/>
      <c r="G264" s="43"/>
      <c r="H264" s="3"/>
    </row>
    <row r="265" spans="6:8" s="1" customFormat="1" ht="14.4" x14ac:dyDescent="0.3">
      <c r="F265" s="43"/>
      <c r="G265" s="43"/>
      <c r="H265" s="3"/>
    </row>
    <row r="266" spans="6:8" s="1" customFormat="1" ht="14.4" x14ac:dyDescent="0.3">
      <c r="F266" s="43"/>
      <c r="G266" s="43"/>
      <c r="H266" s="3"/>
    </row>
    <row r="267" spans="6:8" s="1" customFormat="1" ht="14.4" x14ac:dyDescent="0.3">
      <c r="F267" s="43"/>
      <c r="G267" s="43"/>
      <c r="H267" s="3"/>
    </row>
    <row r="268" spans="6:8" s="1" customFormat="1" ht="14.4" x14ac:dyDescent="0.3">
      <c r="F268" s="43"/>
      <c r="G268" s="43"/>
      <c r="H268" s="3"/>
    </row>
    <row r="269" spans="6:8" s="1" customFormat="1" ht="14.4" x14ac:dyDescent="0.3">
      <c r="F269" s="43"/>
      <c r="G269" s="43"/>
      <c r="H269" s="3"/>
    </row>
    <row r="270" spans="6:8" s="1" customFormat="1" ht="14.4" x14ac:dyDescent="0.3">
      <c r="F270" s="43"/>
      <c r="G270" s="43"/>
      <c r="H270" s="3"/>
    </row>
    <row r="271" spans="6:8" s="1" customFormat="1" ht="14.4" x14ac:dyDescent="0.3">
      <c r="F271" s="43"/>
      <c r="G271" s="43"/>
      <c r="H271" s="3"/>
    </row>
    <row r="272" spans="6:8" s="1" customFormat="1" ht="14.4" x14ac:dyDescent="0.3">
      <c r="F272" s="43"/>
      <c r="G272" s="43"/>
      <c r="H272" s="3"/>
    </row>
    <row r="273" spans="6:8" s="1" customFormat="1" ht="14.4" x14ac:dyDescent="0.3">
      <c r="F273" s="43"/>
      <c r="G273" s="43"/>
      <c r="H273" s="3"/>
    </row>
    <row r="274" spans="6:8" s="1" customFormat="1" ht="14.4" x14ac:dyDescent="0.3">
      <c r="F274" s="43"/>
      <c r="G274" s="43"/>
      <c r="H274" s="3"/>
    </row>
    <row r="275" spans="6:8" s="1" customFormat="1" ht="14.4" x14ac:dyDescent="0.3">
      <c r="F275" s="43"/>
      <c r="G275" s="43"/>
      <c r="H275" s="3"/>
    </row>
    <row r="276" spans="6:8" s="1" customFormat="1" ht="14.4" x14ac:dyDescent="0.3">
      <c r="F276" s="43"/>
      <c r="G276" s="43"/>
      <c r="H276" s="3"/>
    </row>
    <row r="277" spans="6:8" s="1" customFormat="1" ht="14.4" x14ac:dyDescent="0.3">
      <c r="F277" s="43"/>
      <c r="G277" s="43"/>
      <c r="H277" s="3"/>
    </row>
    <row r="278" spans="6:8" s="1" customFormat="1" ht="14.4" x14ac:dyDescent="0.3">
      <c r="F278" s="43"/>
      <c r="G278" s="43"/>
      <c r="H278" s="3"/>
    </row>
    <row r="279" spans="6:8" s="1" customFormat="1" ht="14.4" x14ac:dyDescent="0.3">
      <c r="F279" s="43"/>
      <c r="G279" s="43"/>
      <c r="H279" s="3"/>
    </row>
    <row r="280" spans="6:8" s="1" customFormat="1" ht="14.4" x14ac:dyDescent="0.3">
      <c r="F280" s="43"/>
      <c r="G280" s="43"/>
      <c r="H280" s="3"/>
    </row>
    <row r="281" spans="6:8" s="1" customFormat="1" ht="14.4" x14ac:dyDescent="0.3">
      <c r="F281" s="43"/>
      <c r="G281" s="43"/>
      <c r="H281" s="3"/>
    </row>
    <row r="282" spans="6:8" s="1" customFormat="1" ht="14.4" x14ac:dyDescent="0.3">
      <c r="F282" s="43"/>
      <c r="G282" s="43"/>
      <c r="H282" s="3"/>
    </row>
    <row r="283" spans="6:8" s="1" customFormat="1" ht="14.4" x14ac:dyDescent="0.3">
      <c r="F283" s="43"/>
      <c r="G283" s="43"/>
      <c r="H283" s="3"/>
    </row>
    <row r="284" spans="6:8" s="1" customFormat="1" ht="14.4" x14ac:dyDescent="0.3">
      <c r="F284" s="43"/>
      <c r="G284" s="43"/>
      <c r="H284" s="3"/>
    </row>
    <row r="285" spans="6:8" s="1" customFormat="1" ht="14.4" x14ac:dyDescent="0.3">
      <c r="F285" s="43"/>
      <c r="G285" s="43"/>
      <c r="H285" s="3"/>
    </row>
    <row r="286" spans="6:8" s="1" customFormat="1" ht="14.4" x14ac:dyDescent="0.3">
      <c r="F286" s="43"/>
      <c r="G286" s="43"/>
      <c r="H286" s="3"/>
    </row>
    <row r="287" spans="6:8" s="1" customFormat="1" ht="14.4" x14ac:dyDescent="0.3">
      <c r="F287" s="43"/>
      <c r="G287" s="43"/>
      <c r="H287" s="3"/>
    </row>
    <row r="288" spans="6:8" ht="14.4" x14ac:dyDescent="0.3">
      <c r="H288" s="3"/>
    </row>
    <row r="289" spans="8:8" ht="14.4" x14ac:dyDescent="0.3">
      <c r="H289" s="3"/>
    </row>
    <row r="290" spans="8:8" ht="14.4" x14ac:dyDescent="0.3">
      <c r="H290" s="3"/>
    </row>
    <row r="291" spans="8:8" ht="14.4" x14ac:dyDescent="0.3">
      <c r="H291" s="3"/>
    </row>
    <row r="292" spans="8:8" ht="14.4" x14ac:dyDescent="0.3">
      <c r="H292" s="3"/>
    </row>
    <row r="293" spans="8:8" ht="14.4" x14ac:dyDescent="0.3">
      <c r="H293" s="3"/>
    </row>
    <row r="294" spans="8:8" ht="14.4" x14ac:dyDescent="0.3">
      <c r="H294" s="3"/>
    </row>
    <row r="295" spans="8:8" ht="14.4" x14ac:dyDescent="0.3">
      <c r="H295" s="3"/>
    </row>
    <row r="296" spans="8:8" ht="14.4" x14ac:dyDescent="0.3">
      <c r="H296" s="3"/>
    </row>
    <row r="297" spans="8:8" ht="14.4" x14ac:dyDescent="0.3">
      <c r="H297" s="3"/>
    </row>
    <row r="298" spans="8:8" ht="14.4" x14ac:dyDescent="0.3">
      <c r="H298" s="3"/>
    </row>
    <row r="299" spans="8:8" ht="14.4" x14ac:dyDescent="0.3">
      <c r="H299" s="3"/>
    </row>
    <row r="300" spans="8:8" ht="14.4" x14ac:dyDescent="0.3">
      <c r="H300" s="3"/>
    </row>
    <row r="301" spans="8:8" ht="14.4" x14ac:dyDescent="0.3">
      <c r="H301" s="3"/>
    </row>
    <row r="302" spans="8:8" ht="14.4" x14ac:dyDescent="0.3">
      <c r="H302" s="3"/>
    </row>
    <row r="303" spans="8:8" ht="14.4" x14ac:dyDescent="0.3">
      <c r="H303" s="3"/>
    </row>
    <row r="304" spans="8:8" ht="14.4" x14ac:dyDescent="0.3">
      <c r="H304" s="3"/>
    </row>
    <row r="305" spans="8:8" ht="14.4" x14ac:dyDescent="0.3">
      <c r="H305" s="3"/>
    </row>
    <row r="306" spans="8:8" ht="14.4" x14ac:dyDescent="0.3">
      <c r="H306" s="3"/>
    </row>
    <row r="307" spans="8:8" ht="14.4" x14ac:dyDescent="0.3">
      <c r="H307" s="3"/>
    </row>
    <row r="308" spans="8:8" ht="14.4" x14ac:dyDescent="0.3">
      <c r="H308" s="3"/>
    </row>
    <row r="309" spans="8:8" ht="14.4" x14ac:dyDescent="0.3">
      <c r="H309" s="3"/>
    </row>
    <row r="310" spans="8:8" ht="14.4" x14ac:dyDescent="0.3">
      <c r="H310" s="3"/>
    </row>
    <row r="311" spans="8:8" ht="14.4" x14ac:dyDescent="0.3">
      <c r="H311" s="3"/>
    </row>
    <row r="312" spans="8:8" ht="14.4" x14ac:dyDescent="0.3">
      <c r="H312" s="3"/>
    </row>
    <row r="313" spans="8:8" ht="14.4" x14ac:dyDescent="0.3">
      <c r="H313" s="3"/>
    </row>
    <row r="314" spans="8:8" ht="14.4" x14ac:dyDescent="0.3">
      <c r="H314" s="3"/>
    </row>
    <row r="315" spans="8:8" ht="14.4" x14ac:dyDescent="0.3">
      <c r="H315" s="3"/>
    </row>
    <row r="316" spans="8:8" ht="14.4" x14ac:dyDescent="0.3">
      <c r="H316" s="3"/>
    </row>
    <row r="317" spans="8:8" ht="14.4" x14ac:dyDescent="0.3">
      <c r="H317" s="3"/>
    </row>
    <row r="318" spans="8:8" ht="14.4" x14ac:dyDescent="0.3">
      <c r="H318" s="3"/>
    </row>
    <row r="319" spans="8:8" ht="14.4" x14ac:dyDescent="0.3">
      <c r="H319" s="3"/>
    </row>
    <row r="320" spans="8:8" ht="14.4" x14ac:dyDescent="0.3">
      <c r="H320" s="3"/>
    </row>
    <row r="321" spans="8:8" ht="14.4" x14ac:dyDescent="0.3">
      <c r="H321" s="3"/>
    </row>
    <row r="322" spans="8:8" ht="14.4" x14ac:dyDescent="0.3">
      <c r="H322" s="3"/>
    </row>
    <row r="323" spans="8:8" ht="14.4" x14ac:dyDescent="0.3">
      <c r="H323" s="3"/>
    </row>
    <row r="324" spans="8:8" ht="14.4" x14ac:dyDescent="0.3">
      <c r="H324" s="3"/>
    </row>
    <row r="325" spans="8:8" ht="14.4" x14ac:dyDescent="0.3">
      <c r="H325" s="3"/>
    </row>
    <row r="326" spans="8:8" ht="14.4" x14ac:dyDescent="0.3">
      <c r="H326" s="3"/>
    </row>
    <row r="327" spans="8:8" ht="14.4" x14ac:dyDescent="0.3">
      <c r="H327" s="3"/>
    </row>
    <row r="328" spans="8:8" ht="14.4" x14ac:dyDescent="0.3">
      <c r="H328" s="3"/>
    </row>
    <row r="329" spans="8:8" ht="14.4" x14ac:dyDescent="0.3">
      <c r="H329" s="3"/>
    </row>
    <row r="330" spans="8:8" ht="14.4" x14ac:dyDescent="0.3">
      <c r="H330" s="3"/>
    </row>
    <row r="331" spans="8:8" ht="14.4" x14ac:dyDescent="0.3">
      <c r="H331" s="3"/>
    </row>
    <row r="332" spans="8:8" ht="14.4" x14ac:dyDescent="0.3">
      <c r="H332" s="3"/>
    </row>
    <row r="333" spans="8:8" ht="14.4" x14ac:dyDescent="0.3">
      <c r="H333" s="3"/>
    </row>
    <row r="334" spans="8:8" ht="14.4" x14ac:dyDescent="0.3">
      <c r="H334" s="3"/>
    </row>
    <row r="335" spans="8:8" ht="14.4" x14ac:dyDescent="0.3">
      <c r="H335" s="3"/>
    </row>
    <row r="336" spans="8:8" ht="14.4" x14ac:dyDescent="0.3">
      <c r="H336" s="3"/>
    </row>
    <row r="337" spans="8:8" ht="14.4" x14ac:dyDescent="0.3">
      <c r="H337" s="3"/>
    </row>
    <row r="338" spans="8:8" ht="14.4" x14ac:dyDescent="0.3">
      <c r="H338" s="3"/>
    </row>
    <row r="339" spans="8:8" ht="14.4" x14ac:dyDescent="0.3">
      <c r="H339" s="3"/>
    </row>
    <row r="340" spans="8:8" ht="14.4" x14ac:dyDescent="0.3">
      <c r="H340" s="3"/>
    </row>
    <row r="341" spans="8:8" ht="14.4" x14ac:dyDescent="0.3">
      <c r="H341" s="3"/>
    </row>
    <row r="342" spans="8:8" ht="14.4" x14ac:dyDescent="0.3">
      <c r="H342" s="3"/>
    </row>
    <row r="343" spans="8:8" ht="14.4" x14ac:dyDescent="0.3">
      <c r="H343" s="3"/>
    </row>
    <row r="344" spans="8:8" ht="14.4" x14ac:dyDescent="0.3">
      <c r="H344" s="3"/>
    </row>
    <row r="345" spans="8:8" ht="14.4" x14ac:dyDescent="0.3">
      <c r="H345" s="3"/>
    </row>
    <row r="346" spans="8:8" ht="14.4" x14ac:dyDescent="0.3">
      <c r="H346" s="3"/>
    </row>
    <row r="347" spans="8:8" ht="14.4" x14ac:dyDescent="0.3">
      <c r="H347" s="3"/>
    </row>
    <row r="348" spans="8:8" ht="14.4" x14ac:dyDescent="0.3">
      <c r="H348" s="3"/>
    </row>
    <row r="349" spans="8:8" ht="14.4" x14ac:dyDescent="0.3">
      <c r="H349" s="3"/>
    </row>
    <row r="350" spans="8:8" ht="14.4" x14ac:dyDescent="0.3">
      <c r="H350" s="3"/>
    </row>
    <row r="351" spans="8:8" ht="14.4" x14ac:dyDescent="0.3">
      <c r="H351" s="3"/>
    </row>
    <row r="352" spans="8:8" ht="14.4" x14ac:dyDescent="0.3">
      <c r="H352" s="3"/>
    </row>
    <row r="353" spans="8:8" ht="14.4" x14ac:dyDescent="0.3">
      <c r="H353" s="3"/>
    </row>
    <row r="354" spans="8:8" ht="14.4" x14ac:dyDescent="0.3">
      <c r="H354" s="3"/>
    </row>
    <row r="355" spans="8:8" ht="14.4" x14ac:dyDescent="0.3">
      <c r="H355" s="3"/>
    </row>
    <row r="356" spans="8:8" ht="14.4" x14ac:dyDescent="0.3">
      <c r="H356" s="3"/>
    </row>
    <row r="357" spans="8:8" ht="14.4" x14ac:dyDescent="0.3">
      <c r="H357" s="3"/>
    </row>
    <row r="358" spans="8:8" ht="14.4" x14ac:dyDescent="0.3">
      <c r="H358" s="3"/>
    </row>
    <row r="359" spans="8:8" ht="14.4" x14ac:dyDescent="0.3">
      <c r="H359" s="3"/>
    </row>
    <row r="360" spans="8:8" ht="14.4" x14ac:dyDescent="0.3">
      <c r="H360" s="3"/>
    </row>
    <row r="361" spans="8:8" ht="14.4" x14ac:dyDescent="0.3">
      <c r="H361" s="3"/>
    </row>
    <row r="362" spans="8:8" ht="14.4" x14ac:dyDescent="0.3">
      <c r="H362" s="3"/>
    </row>
    <row r="363" spans="8:8" ht="14.4" x14ac:dyDescent="0.3">
      <c r="H363" s="3"/>
    </row>
    <row r="364" spans="8:8" ht="14.4" x14ac:dyDescent="0.3">
      <c r="H364" s="3"/>
    </row>
    <row r="365" spans="8:8" ht="14.4" x14ac:dyDescent="0.3">
      <c r="H365" s="3"/>
    </row>
    <row r="366" spans="8:8" ht="14.4" x14ac:dyDescent="0.3">
      <c r="H366" s="3"/>
    </row>
    <row r="367" spans="8:8" ht="14.4" x14ac:dyDescent="0.3">
      <c r="H367" s="3"/>
    </row>
    <row r="368" spans="8:8" ht="14.4" x14ac:dyDescent="0.3">
      <c r="H368" s="3"/>
    </row>
    <row r="369" spans="8:8" ht="14.4" x14ac:dyDescent="0.3">
      <c r="H369" s="3"/>
    </row>
    <row r="370" spans="8:8" ht="14.4" x14ac:dyDescent="0.3">
      <c r="H370" s="3"/>
    </row>
    <row r="371" spans="8:8" ht="14.4" x14ac:dyDescent="0.3">
      <c r="H371" s="3"/>
    </row>
    <row r="372" spans="8:8" ht="14.4" x14ac:dyDescent="0.3">
      <c r="H372" s="3"/>
    </row>
    <row r="373" spans="8:8" ht="14.4" x14ac:dyDescent="0.3">
      <c r="H373" s="3"/>
    </row>
    <row r="374" spans="8:8" ht="14.4" x14ac:dyDescent="0.3">
      <c r="H374" s="3"/>
    </row>
    <row r="375" spans="8:8" ht="14.4" x14ac:dyDescent="0.3">
      <c r="H375" s="3"/>
    </row>
    <row r="376" spans="8:8" ht="14.4" x14ac:dyDescent="0.3">
      <c r="H376" s="3"/>
    </row>
    <row r="377" spans="8:8" ht="14.4" x14ac:dyDescent="0.3">
      <c r="H377" s="3"/>
    </row>
    <row r="378" spans="8:8" ht="14.4" x14ac:dyDescent="0.3">
      <c r="H378" s="3"/>
    </row>
    <row r="379" spans="8:8" ht="14.4" x14ac:dyDescent="0.3">
      <c r="H379" s="3"/>
    </row>
    <row r="380" spans="8:8" ht="14.4" x14ac:dyDescent="0.3">
      <c r="H380" s="3"/>
    </row>
    <row r="381" spans="8:8" ht="14.4" x14ac:dyDescent="0.3">
      <c r="H381" s="3"/>
    </row>
    <row r="382" spans="8:8" ht="14.4" x14ac:dyDescent="0.3">
      <c r="H382" s="3"/>
    </row>
    <row r="383" spans="8:8" ht="14.4" x14ac:dyDescent="0.3">
      <c r="H383" s="3"/>
    </row>
    <row r="384" spans="8:8" ht="14.4" x14ac:dyDescent="0.3">
      <c r="H384" s="3"/>
    </row>
    <row r="385" spans="8:8" ht="14.4" x14ac:dyDescent="0.3">
      <c r="H385" s="3"/>
    </row>
    <row r="386" spans="8:8" ht="14.4" x14ac:dyDescent="0.3">
      <c r="H386" s="3"/>
    </row>
    <row r="387" spans="8:8" ht="14.4" x14ac:dyDescent="0.3">
      <c r="H387" s="3"/>
    </row>
    <row r="388" spans="8:8" ht="14.4" x14ac:dyDescent="0.3">
      <c r="H388" s="3"/>
    </row>
    <row r="389" spans="8:8" ht="14.4" x14ac:dyDescent="0.3">
      <c r="H389" s="3"/>
    </row>
    <row r="390" spans="8:8" ht="14.4" x14ac:dyDescent="0.3">
      <c r="H390" s="3"/>
    </row>
    <row r="391" spans="8:8" ht="14.4" x14ac:dyDescent="0.3">
      <c r="H391" s="3"/>
    </row>
    <row r="392" spans="8:8" ht="14.4" x14ac:dyDescent="0.3">
      <c r="H392" s="3"/>
    </row>
    <row r="393" spans="8:8" ht="14.4" x14ac:dyDescent="0.3">
      <c r="H393" s="3"/>
    </row>
    <row r="394" spans="8:8" ht="14.4" x14ac:dyDescent="0.3">
      <c r="H394" s="3"/>
    </row>
    <row r="395" spans="8:8" ht="14.4" x14ac:dyDescent="0.3">
      <c r="H395" s="3"/>
    </row>
    <row r="396" spans="8:8" ht="14.4" x14ac:dyDescent="0.3">
      <c r="H396" s="3"/>
    </row>
    <row r="397" spans="8:8" ht="14.4" x14ac:dyDescent="0.3">
      <c r="H397" s="3"/>
    </row>
    <row r="398" spans="8:8" ht="14.4" x14ac:dyDescent="0.3">
      <c r="H398" s="3"/>
    </row>
    <row r="399" spans="8:8" ht="14.4" x14ac:dyDescent="0.3">
      <c r="H399" s="3"/>
    </row>
    <row r="400" spans="8:8" ht="14.4" x14ac:dyDescent="0.3">
      <c r="H400" s="3"/>
    </row>
    <row r="401" spans="8:8" ht="14.4" x14ac:dyDescent="0.3">
      <c r="H401" s="3"/>
    </row>
    <row r="402" spans="8:8" ht="14.4" x14ac:dyDescent="0.3">
      <c r="H402" s="3"/>
    </row>
    <row r="403" spans="8:8" ht="14.4" x14ac:dyDescent="0.3">
      <c r="H403" s="3"/>
    </row>
    <row r="404" spans="8:8" ht="14.4" x14ac:dyDescent="0.3">
      <c r="H404" s="3"/>
    </row>
    <row r="405" spans="8:8" ht="14.4" x14ac:dyDescent="0.3">
      <c r="H405" s="3"/>
    </row>
    <row r="406" spans="8:8" ht="14.4" x14ac:dyDescent="0.3">
      <c r="H406" s="3"/>
    </row>
    <row r="407" spans="8:8" ht="14.4" x14ac:dyDescent="0.3">
      <c r="H407" s="3"/>
    </row>
    <row r="408" spans="8:8" ht="14.4" x14ac:dyDescent="0.3">
      <c r="H408" s="3"/>
    </row>
    <row r="409" spans="8:8" ht="14.4" x14ac:dyDescent="0.3">
      <c r="H409" s="3"/>
    </row>
    <row r="410" spans="8:8" ht="14.4" x14ac:dyDescent="0.3">
      <c r="H410" s="3"/>
    </row>
    <row r="411" spans="8:8" ht="14.4" x14ac:dyDescent="0.3">
      <c r="H411" s="3"/>
    </row>
    <row r="412" spans="8:8" ht="14.4" x14ac:dyDescent="0.3">
      <c r="H412" s="3"/>
    </row>
    <row r="413" spans="8:8" ht="14.4" x14ac:dyDescent="0.3">
      <c r="H413" s="3"/>
    </row>
    <row r="414" spans="8:8" ht="14.4" x14ac:dyDescent="0.3">
      <c r="H414" s="3"/>
    </row>
    <row r="415" spans="8:8" ht="14.4" x14ac:dyDescent="0.3">
      <c r="H415" s="3"/>
    </row>
    <row r="416" spans="8:8" ht="14.4" x14ac:dyDescent="0.3">
      <c r="H416" s="3"/>
    </row>
    <row r="417" spans="8:8" ht="14.4" x14ac:dyDescent="0.3">
      <c r="H417" s="3"/>
    </row>
    <row r="418" spans="8:8" ht="14.4" x14ac:dyDescent="0.3">
      <c r="H418" s="3"/>
    </row>
    <row r="419" spans="8:8" ht="14.4" x14ac:dyDescent="0.3">
      <c r="H419" s="3"/>
    </row>
    <row r="420" spans="8:8" ht="14.4" x14ac:dyDescent="0.3">
      <c r="H420" s="3"/>
    </row>
    <row r="421" spans="8:8" ht="14.4" x14ac:dyDescent="0.3">
      <c r="H421" s="3"/>
    </row>
    <row r="422" spans="8:8" ht="14.4" x14ac:dyDescent="0.3">
      <c r="H422" s="3"/>
    </row>
    <row r="423" spans="8:8" ht="14.4" x14ac:dyDescent="0.3">
      <c r="H423" s="3"/>
    </row>
    <row r="424" spans="8:8" ht="14.4" x14ac:dyDescent="0.3">
      <c r="H424" s="3"/>
    </row>
    <row r="425" spans="8:8" ht="14.4" x14ac:dyDescent="0.3">
      <c r="H425" s="3"/>
    </row>
    <row r="426" spans="8:8" ht="14.4" x14ac:dyDescent="0.3">
      <c r="H426" s="3"/>
    </row>
    <row r="427" spans="8:8" ht="14.4" x14ac:dyDescent="0.3">
      <c r="H427" s="3"/>
    </row>
    <row r="428" spans="8:8" ht="14.4" x14ac:dyDescent="0.3">
      <c r="H428" s="3"/>
    </row>
    <row r="429" spans="8:8" ht="14.4" x14ac:dyDescent="0.3">
      <c r="H429" s="3"/>
    </row>
    <row r="430" spans="8:8" ht="14.4" x14ac:dyDescent="0.3">
      <c r="H430" s="3"/>
    </row>
    <row r="431" spans="8:8" ht="14.4" x14ac:dyDescent="0.3">
      <c r="H431" s="3"/>
    </row>
    <row r="432" spans="8:8" ht="14.4" x14ac:dyDescent="0.3">
      <c r="H432" s="3"/>
    </row>
    <row r="433" spans="8:8" ht="14.4" x14ac:dyDescent="0.3">
      <c r="H433" s="3"/>
    </row>
    <row r="434" spans="8:8" ht="14.4" x14ac:dyDescent="0.3">
      <c r="H434" s="3"/>
    </row>
    <row r="435" spans="8:8" ht="14.4" x14ac:dyDescent="0.3">
      <c r="H435" s="3"/>
    </row>
    <row r="436" spans="8:8" ht="14.4" x14ac:dyDescent="0.3">
      <c r="H436" s="3"/>
    </row>
    <row r="437" spans="8:8" ht="14.4" x14ac:dyDescent="0.3">
      <c r="H437" s="3"/>
    </row>
    <row r="438" spans="8:8" ht="14.4" x14ac:dyDescent="0.3">
      <c r="H438" s="3"/>
    </row>
    <row r="439" spans="8:8" ht="14.4" x14ac:dyDescent="0.3">
      <c r="H439" s="3"/>
    </row>
    <row r="440" spans="8:8" ht="14.4" x14ac:dyDescent="0.3">
      <c r="H440" s="3"/>
    </row>
    <row r="441" spans="8:8" ht="14.4" x14ac:dyDescent="0.3">
      <c r="H441" s="3"/>
    </row>
    <row r="442" spans="8:8" ht="14.4" x14ac:dyDescent="0.3">
      <c r="H442" s="3"/>
    </row>
    <row r="443" spans="8:8" ht="14.4" x14ac:dyDescent="0.3">
      <c r="H443" s="3"/>
    </row>
    <row r="444" spans="8:8" ht="14.4" x14ac:dyDescent="0.3">
      <c r="H444" s="3"/>
    </row>
    <row r="445" spans="8:8" ht="14.4" x14ac:dyDescent="0.3">
      <c r="H445" s="3"/>
    </row>
    <row r="446" spans="8:8" ht="14.4" x14ac:dyDescent="0.3">
      <c r="H446" s="3"/>
    </row>
    <row r="447" spans="8:8" ht="14.4" x14ac:dyDescent="0.3">
      <c r="H447" s="3"/>
    </row>
    <row r="448" spans="8:8" ht="14.4" x14ac:dyDescent="0.3">
      <c r="H448" s="3"/>
    </row>
    <row r="449" spans="8:8" ht="14.4" x14ac:dyDescent="0.3">
      <c r="H449" s="3"/>
    </row>
    <row r="450" spans="8:8" ht="14.4" x14ac:dyDescent="0.3">
      <c r="H450" s="3"/>
    </row>
    <row r="451" spans="8:8" ht="14.4" x14ac:dyDescent="0.3">
      <c r="H451" s="3"/>
    </row>
    <row r="452" spans="8:8" ht="14.4" x14ac:dyDescent="0.3">
      <c r="H452" s="3"/>
    </row>
    <row r="453" spans="8:8" ht="14.4" x14ac:dyDescent="0.3">
      <c r="H453" s="3"/>
    </row>
    <row r="454" spans="8:8" ht="14.4" x14ac:dyDescent="0.3">
      <c r="H454" s="3"/>
    </row>
    <row r="455" spans="8:8" ht="14.4" x14ac:dyDescent="0.3">
      <c r="H455" s="3"/>
    </row>
    <row r="456" spans="8:8" ht="14.4" x14ac:dyDescent="0.3">
      <c r="H456" s="3"/>
    </row>
    <row r="457" spans="8:8" ht="14.4" x14ac:dyDescent="0.3">
      <c r="H457" s="3"/>
    </row>
    <row r="458" spans="8:8" ht="14.4" x14ac:dyDescent="0.3">
      <c r="H458" s="3"/>
    </row>
    <row r="459" spans="8:8" ht="14.4" x14ac:dyDescent="0.3">
      <c r="H459" s="3"/>
    </row>
    <row r="460" spans="8:8" ht="14.4" x14ac:dyDescent="0.3">
      <c r="H460" s="3"/>
    </row>
    <row r="461" spans="8:8" ht="14.4" x14ac:dyDescent="0.3">
      <c r="H461" s="3"/>
    </row>
    <row r="462" spans="8:8" ht="14.4" x14ac:dyDescent="0.3">
      <c r="H462" s="3"/>
    </row>
    <row r="463" spans="8:8" ht="14.4" x14ac:dyDescent="0.3">
      <c r="H463" s="3"/>
    </row>
    <row r="464" spans="8:8" ht="14.4" x14ac:dyDescent="0.3">
      <c r="H464" s="3"/>
    </row>
    <row r="465" spans="8:8" ht="14.4" x14ac:dyDescent="0.3">
      <c r="H465" s="3"/>
    </row>
    <row r="466" spans="8:8" ht="14.4" x14ac:dyDescent="0.3">
      <c r="H466" s="3"/>
    </row>
    <row r="467" spans="8:8" ht="14.4" x14ac:dyDescent="0.3">
      <c r="H467" s="3"/>
    </row>
    <row r="468" spans="8:8" ht="14.4" x14ac:dyDescent="0.3">
      <c r="H468" s="3"/>
    </row>
    <row r="469" spans="8:8" ht="14.4" x14ac:dyDescent="0.3">
      <c r="H469" s="3"/>
    </row>
    <row r="470" spans="8:8" ht="14.4" x14ac:dyDescent="0.3">
      <c r="H470" s="3"/>
    </row>
    <row r="471" spans="8:8" ht="14.4" x14ac:dyDescent="0.3">
      <c r="H471" s="3"/>
    </row>
    <row r="472" spans="8:8" ht="14.4" x14ac:dyDescent="0.3">
      <c r="H472" s="3"/>
    </row>
    <row r="473" spans="8:8" ht="14.4" x14ac:dyDescent="0.3">
      <c r="H473" s="3"/>
    </row>
    <row r="474" spans="8:8" ht="14.4" x14ac:dyDescent="0.3">
      <c r="H474" s="3"/>
    </row>
    <row r="475" spans="8:8" ht="14.4" x14ac:dyDescent="0.3">
      <c r="H475" s="3"/>
    </row>
    <row r="476" spans="8:8" ht="14.4" x14ac:dyDescent="0.3">
      <c r="H476" s="3"/>
    </row>
    <row r="477" spans="8:8" ht="14.4" x14ac:dyDescent="0.3">
      <c r="H477" s="3"/>
    </row>
    <row r="478" spans="8:8" ht="14.4" x14ac:dyDescent="0.3">
      <c r="H478" s="3"/>
    </row>
    <row r="479" spans="8:8" ht="14.4" x14ac:dyDescent="0.3">
      <c r="H479" s="3"/>
    </row>
    <row r="480" spans="8:8" ht="14.4" x14ac:dyDescent="0.3">
      <c r="H480" s="3"/>
    </row>
    <row r="481" spans="8:8" ht="14.4" x14ac:dyDescent="0.3">
      <c r="H481" s="3"/>
    </row>
    <row r="482" spans="8:8" ht="14.4" x14ac:dyDescent="0.3">
      <c r="H482" s="3"/>
    </row>
    <row r="483" spans="8:8" ht="14.4" x14ac:dyDescent="0.3">
      <c r="H483" s="3"/>
    </row>
    <row r="484" spans="8:8" ht="14.4" x14ac:dyDescent="0.3">
      <c r="H484" s="3"/>
    </row>
    <row r="485" spans="8:8" ht="14.4" x14ac:dyDescent="0.3">
      <c r="H485" s="3"/>
    </row>
    <row r="486" spans="8:8" ht="14.4" x14ac:dyDescent="0.3">
      <c r="H486" s="3"/>
    </row>
    <row r="487" spans="8:8" ht="14.4" x14ac:dyDescent="0.3">
      <c r="H487" s="3"/>
    </row>
    <row r="488" spans="8:8" ht="14.4" x14ac:dyDescent="0.3">
      <c r="H488" s="3"/>
    </row>
    <row r="489" spans="8:8" ht="14.4" x14ac:dyDescent="0.3">
      <c r="H489" s="3"/>
    </row>
    <row r="490" spans="8:8" ht="14.4" x14ac:dyDescent="0.3">
      <c r="H490" s="3"/>
    </row>
    <row r="491" spans="8:8" ht="14.4" x14ac:dyDescent="0.3">
      <c r="H491" s="3"/>
    </row>
    <row r="492" spans="8:8" ht="14.4" x14ac:dyDescent="0.3">
      <c r="H492" s="3"/>
    </row>
    <row r="493" spans="8:8" ht="14.4" x14ac:dyDescent="0.3">
      <c r="H493" s="3"/>
    </row>
    <row r="494" spans="8:8" ht="14.4" x14ac:dyDescent="0.3">
      <c r="H494" s="3"/>
    </row>
    <row r="495" spans="8:8" ht="14.4" x14ac:dyDescent="0.3">
      <c r="H495" s="3"/>
    </row>
    <row r="496" spans="8:8" ht="14.4" x14ac:dyDescent="0.3">
      <c r="H496" s="3"/>
    </row>
    <row r="497" spans="8:8" ht="14.4" x14ac:dyDescent="0.3">
      <c r="H497" s="3"/>
    </row>
    <row r="498" spans="8:8" ht="14.4" x14ac:dyDescent="0.3">
      <c r="H498" s="3"/>
    </row>
    <row r="499" spans="8:8" ht="14.4" x14ac:dyDescent="0.3">
      <c r="H499" s="3"/>
    </row>
    <row r="500" spans="8:8" ht="14.4" x14ac:dyDescent="0.3">
      <c r="H500" s="3"/>
    </row>
    <row r="501" spans="8:8" ht="14.4" x14ac:dyDescent="0.3">
      <c r="H501" s="3"/>
    </row>
    <row r="502" spans="8:8" ht="14.4" x14ac:dyDescent="0.3">
      <c r="H502" s="3"/>
    </row>
    <row r="503" spans="8:8" ht="14.4" x14ac:dyDescent="0.3">
      <c r="H503" s="3"/>
    </row>
    <row r="504" spans="8:8" ht="14.4" x14ac:dyDescent="0.3">
      <c r="H504" s="3"/>
    </row>
    <row r="505" spans="8:8" ht="14.4" x14ac:dyDescent="0.3">
      <c r="H505" s="3"/>
    </row>
    <row r="506" spans="8:8" ht="14.4" x14ac:dyDescent="0.3">
      <c r="H506" s="3"/>
    </row>
    <row r="507" spans="8:8" ht="14.4" x14ac:dyDescent="0.3">
      <c r="H507" s="3"/>
    </row>
    <row r="508" spans="8:8" ht="14.4" x14ac:dyDescent="0.3">
      <c r="H508" s="3"/>
    </row>
    <row r="509" spans="8:8" ht="14.4" x14ac:dyDescent="0.3">
      <c r="H509" s="3"/>
    </row>
    <row r="510" spans="8:8" ht="14.4" x14ac:dyDescent="0.3">
      <c r="H510" s="3"/>
    </row>
    <row r="511" spans="8:8" ht="14.4" x14ac:dyDescent="0.3">
      <c r="H511" s="3"/>
    </row>
    <row r="512" spans="8:8" ht="14.4" x14ac:dyDescent="0.3">
      <c r="H512" s="3"/>
    </row>
    <row r="513" spans="8:8" ht="14.4" x14ac:dyDescent="0.3">
      <c r="H513" s="3"/>
    </row>
    <row r="514" spans="8:8" ht="14.4" x14ac:dyDescent="0.3">
      <c r="H514" s="3"/>
    </row>
    <row r="515" spans="8:8" ht="14.4" x14ac:dyDescent="0.3">
      <c r="H515" s="3"/>
    </row>
    <row r="516" spans="8:8" ht="14.4" x14ac:dyDescent="0.3">
      <c r="H516" s="3"/>
    </row>
    <row r="517" spans="8:8" ht="14.4" x14ac:dyDescent="0.3">
      <c r="H517" s="3"/>
    </row>
    <row r="518" spans="8:8" ht="14.4" x14ac:dyDescent="0.3">
      <c r="H518" s="3"/>
    </row>
    <row r="519" spans="8:8" ht="14.4" x14ac:dyDescent="0.3">
      <c r="H519" s="3"/>
    </row>
    <row r="520" spans="8:8" ht="14.4" x14ac:dyDescent="0.3">
      <c r="H520" s="3"/>
    </row>
    <row r="521" spans="8:8" ht="14.4" x14ac:dyDescent="0.3">
      <c r="H521" s="3"/>
    </row>
    <row r="522" spans="8:8" ht="14.4" x14ac:dyDescent="0.3">
      <c r="H522" s="3"/>
    </row>
    <row r="523" spans="8:8" ht="14.4" x14ac:dyDescent="0.3">
      <c r="H523" s="3"/>
    </row>
    <row r="524" spans="8:8" ht="14.4" x14ac:dyDescent="0.3">
      <c r="H524" s="3"/>
    </row>
    <row r="525" spans="8:8" ht="14.4" x14ac:dyDescent="0.3">
      <c r="H525" s="3"/>
    </row>
    <row r="526" spans="8:8" ht="14.4" x14ac:dyDescent="0.3">
      <c r="H526" s="3"/>
    </row>
    <row r="527" spans="8:8" ht="14.4" x14ac:dyDescent="0.3">
      <c r="H527" s="3"/>
    </row>
    <row r="528" spans="8:8" ht="14.4" x14ac:dyDescent="0.3">
      <c r="H528" s="3"/>
    </row>
    <row r="529" spans="8:8" ht="14.4" x14ac:dyDescent="0.3">
      <c r="H529" s="3"/>
    </row>
    <row r="530" spans="8:8" ht="14.4" x14ac:dyDescent="0.3">
      <c r="H530" s="3"/>
    </row>
    <row r="531" spans="8:8" ht="14.4" x14ac:dyDescent="0.3">
      <c r="H531" s="3"/>
    </row>
    <row r="532" spans="8:8" ht="14.4" x14ac:dyDescent="0.3">
      <c r="H532" s="3"/>
    </row>
    <row r="533" spans="8:8" ht="14.4" x14ac:dyDescent="0.3">
      <c r="H533" s="3"/>
    </row>
    <row r="534" spans="8:8" ht="14.4" x14ac:dyDescent="0.3">
      <c r="H534" s="3"/>
    </row>
    <row r="535" spans="8:8" ht="14.4" x14ac:dyDescent="0.3">
      <c r="H535" s="3"/>
    </row>
    <row r="536" spans="8:8" ht="14.4" x14ac:dyDescent="0.3">
      <c r="H536" s="3"/>
    </row>
    <row r="537" spans="8:8" ht="14.4" x14ac:dyDescent="0.3">
      <c r="H537" s="3"/>
    </row>
    <row r="538" spans="8:8" ht="14.4" x14ac:dyDescent="0.3">
      <c r="H538" s="3"/>
    </row>
    <row r="539" spans="8:8" ht="14.4" x14ac:dyDescent="0.3">
      <c r="H539" s="3"/>
    </row>
    <row r="540" spans="8:8" ht="14.4" x14ac:dyDescent="0.3">
      <c r="H540" s="3"/>
    </row>
    <row r="541" spans="8:8" ht="14.4" x14ac:dyDescent="0.3">
      <c r="H541" s="3"/>
    </row>
    <row r="542" spans="8:8" ht="14.4" x14ac:dyDescent="0.3">
      <c r="H542" s="3"/>
    </row>
    <row r="543" spans="8:8" ht="14.4" x14ac:dyDescent="0.3">
      <c r="H543" s="3"/>
    </row>
    <row r="544" spans="8:8" ht="14.4" x14ac:dyDescent="0.3">
      <c r="H544" s="3"/>
    </row>
    <row r="545" spans="8:8" ht="14.4" x14ac:dyDescent="0.3">
      <c r="H545" s="3"/>
    </row>
    <row r="546" spans="8:8" ht="14.4" x14ac:dyDescent="0.3">
      <c r="H546" s="3"/>
    </row>
    <row r="547" spans="8:8" ht="14.4" x14ac:dyDescent="0.3">
      <c r="H547" s="3"/>
    </row>
    <row r="548" spans="8:8" ht="14.4" x14ac:dyDescent="0.3">
      <c r="H548" s="3"/>
    </row>
    <row r="549" spans="8:8" ht="14.4" x14ac:dyDescent="0.3">
      <c r="H549" s="3"/>
    </row>
    <row r="550" spans="8:8" ht="14.4" x14ac:dyDescent="0.3">
      <c r="H550" s="3"/>
    </row>
    <row r="551" spans="8:8" ht="14.4" x14ac:dyDescent="0.3">
      <c r="H551" s="3"/>
    </row>
    <row r="552" spans="8:8" ht="14.4" x14ac:dyDescent="0.3">
      <c r="H552" s="3"/>
    </row>
    <row r="553" spans="8:8" ht="14.4" x14ac:dyDescent="0.3">
      <c r="H553" s="3"/>
    </row>
    <row r="554" spans="8:8" ht="14.4" x14ac:dyDescent="0.3">
      <c r="H554" s="3"/>
    </row>
    <row r="555" spans="8:8" ht="14.4" x14ac:dyDescent="0.3">
      <c r="H555" s="3"/>
    </row>
    <row r="556" spans="8:8" ht="14.4" x14ac:dyDescent="0.3">
      <c r="H556" s="3"/>
    </row>
    <row r="557" spans="8:8" ht="14.4" x14ac:dyDescent="0.3">
      <c r="H557" s="3"/>
    </row>
    <row r="558" spans="8:8" ht="14.4" x14ac:dyDescent="0.3">
      <c r="H558" s="3"/>
    </row>
    <row r="559" spans="8:8" ht="14.4" x14ac:dyDescent="0.3">
      <c r="H559" s="3"/>
    </row>
    <row r="560" spans="8:8" ht="14.4" x14ac:dyDescent="0.3">
      <c r="H560" s="3"/>
    </row>
    <row r="561" spans="8:8" ht="14.4" x14ac:dyDescent="0.3">
      <c r="H561" s="3"/>
    </row>
    <row r="562" spans="8:8" ht="14.4" x14ac:dyDescent="0.3">
      <c r="H562" s="3"/>
    </row>
    <row r="563" spans="8:8" ht="14.4" x14ac:dyDescent="0.3">
      <c r="H563" s="3"/>
    </row>
    <row r="564" spans="8:8" ht="14.4" x14ac:dyDescent="0.3">
      <c r="H564" s="3"/>
    </row>
    <row r="565" spans="8:8" ht="14.4" x14ac:dyDescent="0.3">
      <c r="H565" s="3"/>
    </row>
    <row r="566" spans="8:8" ht="14.4" x14ac:dyDescent="0.3">
      <c r="H566" s="3"/>
    </row>
    <row r="567" spans="8:8" ht="14.4" x14ac:dyDescent="0.3">
      <c r="H567" s="3"/>
    </row>
    <row r="568" spans="8:8" ht="14.4" x14ac:dyDescent="0.3">
      <c r="H568" s="3"/>
    </row>
    <row r="569" spans="8:8" ht="14.4" x14ac:dyDescent="0.3">
      <c r="H569" s="3"/>
    </row>
    <row r="570" spans="8:8" ht="14.4" x14ac:dyDescent="0.3">
      <c r="H570" s="3"/>
    </row>
    <row r="571" spans="8:8" ht="14.4" x14ac:dyDescent="0.3">
      <c r="H571" s="3"/>
    </row>
    <row r="572" spans="8:8" ht="14.4" x14ac:dyDescent="0.3">
      <c r="H572" s="3"/>
    </row>
    <row r="573" spans="8:8" ht="14.4" x14ac:dyDescent="0.3">
      <c r="H573" s="3"/>
    </row>
    <row r="574" spans="8:8" ht="14.4" x14ac:dyDescent="0.3">
      <c r="H574" s="3"/>
    </row>
    <row r="575" spans="8:8" ht="14.4" x14ac:dyDescent="0.3">
      <c r="H575" s="3"/>
    </row>
    <row r="576" spans="8:8" ht="14.4" x14ac:dyDescent="0.3">
      <c r="H576" s="3"/>
    </row>
    <row r="577" spans="8:8" ht="14.4" x14ac:dyDescent="0.3">
      <c r="H577" s="3"/>
    </row>
    <row r="578" spans="8:8" ht="14.4" x14ac:dyDescent="0.3">
      <c r="H578" s="3"/>
    </row>
    <row r="579" spans="8:8" ht="14.4" x14ac:dyDescent="0.3">
      <c r="H579" s="3"/>
    </row>
    <row r="580" spans="8:8" ht="14.4" x14ac:dyDescent="0.3">
      <c r="H580" s="3"/>
    </row>
    <row r="581" spans="8:8" ht="14.4" x14ac:dyDescent="0.3">
      <c r="H581" s="3"/>
    </row>
    <row r="582" spans="8:8" ht="14.4" x14ac:dyDescent="0.3">
      <c r="H582" s="3"/>
    </row>
    <row r="583" spans="8:8" ht="14.4" x14ac:dyDescent="0.3">
      <c r="H583" s="3"/>
    </row>
    <row r="584" spans="8:8" ht="14.4" x14ac:dyDescent="0.3">
      <c r="H584" s="3"/>
    </row>
    <row r="585" spans="8:8" ht="14.4" x14ac:dyDescent="0.3">
      <c r="H585" s="3"/>
    </row>
    <row r="586" spans="8:8" ht="14.4" x14ac:dyDescent="0.3">
      <c r="H586" s="3"/>
    </row>
    <row r="587" spans="8:8" ht="14.4" x14ac:dyDescent="0.3">
      <c r="H587" s="3"/>
    </row>
    <row r="588" spans="8:8" ht="14.4" x14ac:dyDescent="0.3">
      <c r="H588" s="3"/>
    </row>
    <row r="589" spans="8:8" ht="14.4" x14ac:dyDescent="0.3">
      <c r="H589" s="3"/>
    </row>
    <row r="590" spans="8:8" ht="14.4" x14ac:dyDescent="0.3">
      <c r="H590" s="3"/>
    </row>
    <row r="591" spans="8:8" ht="14.4" x14ac:dyDescent="0.3">
      <c r="H591" s="3"/>
    </row>
    <row r="592" spans="8:8" ht="14.4" x14ac:dyDescent="0.3">
      <c r="H592" s="3"/>
    </row>
    <row r="593" spans="8:8" ht="14.4" x14ac:dyDescent="0.3">
      <c r="H593" s="3"/>
    </row>
    <row r="594" spans="8:8" ht="14.4" x14ac:dyDescent="0.3">
      <c r="H594" s="3"/>
    </row>
    <row r="595" spans="8:8" ht="14.4" x14ac:dyDescent="0.3">
      <c r="H595" s="3"/>
    </row>
    <row r="596" spans="8:8" ht="14.4" x14ac:dyDescent="0.3">
      <c r="H596" s="3"/>
    </row>
    <row r="597" spans="8:8" ht="14.4" x14ac:dyDescent="0.3">
      <c r="H597" s="3"/>
    </row>
    <row r="598" spans="8:8" ht="14.4" x14ac:dyDescent="0.3">
      <c r="H598" s="3"/>
    </row>
    <row r="599" spans="8:8" ht="14.4" x14ac:dyDescent="0.3">
      <c r="H599" s="3"/>
    </row>
    <row r="600" spans="8:8" ht="14.4" x14ac:dyDescent="0.3">
      <c r="H600" s="3"/>
    </row>
    <row r="601" spans="8:8" ht="14.4" x14ac:dyDescent="0.3">
      <c r="H601" s="3"/>
    </row>
    <row r="602" spans="8:8" ht="14.4" x14ac:dyDescent="0.3">
      <c r="H602" s="3"/>
    </row>
    <row r="603" spans="8:8" ht="14.4" x14ac:dyDescent="0.3">
      <c r="H603" s="3"/>
    </row>
    <row r="604" spans="8:8" ht="14.4" x14ac:dyDescent="0.3">
      <c r="H604" s="3"/>
    </row>
    <row r="605" spans="8:8" ht="14.4" x14ac:dyDescent="0.3">
      <c r="H605" s="3"/>
    </row>
    <row r="606" spans="8:8" ht="14.4" x14ac:dyDescent="0.3">
      <c r="H606" s="3"/>
    </row>
    <row r="607" spans="8:8" ht="14.4" x14ac:dyDescent="0.3">
      <c r="H607" s="3"/>
    </row>
    <row r="608" spans="8:8" ht="14.4" x14ac:dyDescent="0.3">
      <c r="H608" s="3"/>
    </row>
    <row r="609" spans="8:8" ht="14.4" x14ac:dyDescent="0.3">
      <c r="H609" s="3"/>
    </row>
    <row r="610" spans="8:8" ht="14.4" x14ac:dyDescent="0.3">
      <c r="H610" s="3"/>
    </row>
    <row r="611" spans="8:8" ht="14.4" x14ac:dyDescent="0.3">
      <c r="H611" s="3"/>
    </row>
    <row r="612" spans="8:8" ht="14.4" x14ac:dyDescent="0.3">
      <c r="H612" s="3"/>
    </row>
  </sheetData>
  <mergeCells count="7">
    <mergeCell ref="C95:J95"/>
    <mergeCell ref="C3:J3"/>
    <mergeCell ref="C4:J4"/>
    <mergeCell ref="D9:F9"/>
    <mergeCell ref="G9:J9"/>
    <mergeCell ref="D40:F40"/>
    <mergeCell ref="G40:J40"/>
  </mergeCells>
  <printOptions horizontalCentered="1" verticalCentered="1"/>
  <pageMargins left="0" right="0" top="0" bottom="0" header="0.31496062992125984" footer="0.31496062992125984"/>
  <pageSetup paperSize="9" scale="57" orientation="portrait" r:id="rId1"/>
  <ignoredErrors>
    <ignoredError sqref="D35:F35 D93:I9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979B-5109-4E79-A9AE-856DB2AEED08}">
  <sheetPr>
    <tabColor rgb="FFC00000"/>
    <pageSetUpPr fitToPage="1"/>
  </sheetPr>
  <dimension ref="C1:K260"/>
  <sheetViews>
    <sheetView showGridLines="0" tabSelected="1" view="pageBreakPreview" zoomScaleNormal="130" zoomScaleSheetLayoutView="100" workbookViewId="0"/>
  </sheetViews>
  <sheetFormatPr baseColWidth="10" defaultColWidth="11.5546875" defaultRowHeight="14.4" x14ac:dyDescent="0.3"/>
  <cols>
    <col min="1" max="1" width="3.6640625" style="3" customWidth="1"/>
    <col min="2" max="2" width="3.33203125" style="3" customWidth="1"/>
    <col min="3" max="3" width="57.109375" style="77" customWidth="1"/>
    <col min="4" max="4" width="13.88671875" style="77" customWidth="1"/>
    <col min="5" max="5" width="14" style="77" customWidth="1"/>
    <col min="6" max="6" width="8.44140625" style="78" customWidth="1"/>
    <col min="7" max="7" width="13.88671875" style="3" customWidth="1"/>
    <col min="8" max="8" width="14" style="3" customWidth="1"/>
    <col min="9" max="9" width="8.44140625" style="3" customWidth="1"/>
    <col min="10" max="10" width="7.5546875" style="3" bestFit="1" customWidth="1"/>
    <col min="11" max="11" width="3.33203125" style="3" customWidth="1"/>
    <col min="12" max="16384" width="11.5546875" style="3"/>
  </cols>
  <sheetData>
    <row r="1" spans="3:11" ht="11.25" customHeight="1" x14ac:dyDescent="0.3"/>
    <row r="3" spans="3:11" ht="15.6" x14ac:dyDescent="0.3">
      <c r="C3" s="119" t="s">
        <v>0</v>
      </c>
      <c r="D3" s="119"/>
      <c r="E3" s="119"/>
      <c r="F3" s="119"/>
      <c r="G3" s="119"/>
      <c r="H3" s="119"/>
      <c r="I3" s="119"/>
      <c r="J3" s="119"/>
      <c r="K3" s="119"/>
    </row>
    <row r="4" spans="3:11" x14ac:dyDescent="0.3">
      <c r="C4" s="120" t="s">
        <v>1</v>
      </c>
      <c r="D4" s="120"/>
      <c r="E4" s="120"/>
      <c r="F4" s="120"/>
      <c r="G4" s="120"/>
      <c r="H4" s="120"/>
      <c r="I4" s="120"/>
      <c r="J4" s="120"/>
      <c r="K4" s="120"/>
    </row>
    <row r="5" spans="3:11" ht="15.6" x14ac:dyDescent="0.3">
      <c r="C5" s="79"/>
      <c r="D5" s="79"/>
      <c r="E5" s="79"/>
      <c r="F5" s="79"/>
      <c r="G5" s="79"/>
      <c r="H5" s="79"/>
      <c r="I5" s="79"/>
      <c r="J5" s="79"/>
      <c r="K5" s="79"/>
    </row>
    <row r="6" spans="3:11" ht="15.6" x14ac:dyDescent="0.3">
      <c r="C6" s="64" t="s">
        <v>96</v>
      </c>
      <c r="D6" s="79"/>
      <c r="E6" s="79"/>
      <c r="F6" s="79"/>
      <c r="G6" s="79"/>
      <c r="H6" s="79"/>
      <c r="I6" s="79"/>
      <c r="J6" s="79"/>
      <c r="K6" s="79"/>
    </row>
    <row r="7" spans="3:11" s="1" customFormat="1" ht="15.75" customHeight="1" x14ac:dyDescent="0.3">
      <c r="C7" s="80" t="s">
        <v>3</v>
      </c>
      <c r="F7" s="43"/>
      <c r="G7" s="43"/>
    </row>
    <row r="8" spans="3:11" s="1" customFormat="1" ht="14.25" customHeight="1" x14ac:dyDescent="0.3">
      <c r="C8" s="42"/>
      <c r="F8" s="43"/>
      <c r="G8" s="43"/>
    </row>
    <row r="9" spans="3:11" ht="30" customHeight="1" x14ac:dyDescent="0.3">
      <c r="D9" s="114" t="s">
        <v>127</v>
      </c>
      <c r="E9" s="115"/>
      <c r="F9" s="116"/>
      <c r="G9" s="114" t="s">
        <v>128</v>
      </c>
      <c r="H9" s="117"/>
      <c r="I9" s="117"/>
      <c r="J9" s="118"/>
    </row>
    <row r="10" spans="3:11" ht="24" x14ac:dyDescent="0.3">
      <c r="C10" s="81" t="s">
        <v>97</v>
      </c>
      <c r="D10" s="47">
        <v>2024</v>
      </c>
      <c r="E10" s="48">
        <v>2025</v>
      </c>
      <c r="F10" s="49" t="s">
        <v>16</v>
      </c>
      <c r="G10" s="47">
        <v>2024</v>
      </c>
      <c r="H10" s="48">
        <v>2025</v>
      </c>
      <c r="I10" s="49" t="s">
        <v>16</v>
      </c>
      <c r="J10" s="49" t="s">
        <v>20</v>
      </c>
    </row>
    <row r="11" spans="3:11" ht="5.25" customHeight="1" x14ac:dyDescent="0.3">
      <c r="C11" s="82"/>
      <c r="D11" s="83"/>
      <c r="E11" s="83"/>
      <c r="F11" s="84"/>
      <c r="G11" s="83"/>
      <c r="H11" s="83"/>
      <c r="I11" s="84"/>
      <c r="J11" s="84"/>
    </row>
    <row r="12" spans="3:11" x14ac:dyDescent="0.3">
      <c r="C12" s="85" t="s">
        <v>98</v>
      </c>
      <c r="D12" s="59">
        <f>SUM(D13:D23)</f>
        <v>101448468</v>
      </c>
      <c r="E12" s="60">
        <f>SUM(E13:E23)</f>
        <v>101952996</v>
      </c>
      <c r="F12" s="49">
        <f t="shared" ref="F12:F19" si="0">E12/D12-1</f>
        <v>4.9732441499263924E-3</v>
      </c>
      <c r="G12" s="60">
        <f>+SUM(G13:G23)</f>
        <v>953968752</v>
      </c>
      <c r="H12" s="60">
        <f>+SUM(H13:H23)</f>
        <v>975085553</v>
      </c>
      <c r="I12" s="65">
        <f t="shared" ref="I12:I34" si="1">H12/G12-1</f>
        <v>2.2135736580185084E-2</v>
      </c>
      <c r="J12" s="86">
        <f>SUM(J13:J23)</f>
        <v>1</v>
      </c>
    </row>
    <row r="13" spans="3:11" x14ac:dyDescent="0.3">
      <c r="C13" s="87" t="s">
        <v>51</v>
      </c>
      <c r="D13" s="88">
        <v>14969270</v>
      </c>
      <c r="E13" s="89">
        <v>16517778</v>
      </c>
      <c r="F13" s="70">
        <f t="shared" si="0"/>
        <v>0.10344579261380149</v>
      </c>
      <c r="G13" s="89">
        <v>150509055</v>
      </c>
      <c r="H13" s="89">
        <v>211087899</v>
      </c>
      <c r="I13" s="71">
        <f t="shared" si="1"/>
        <v>0.40249301943992677</v>
      </c>
      <c r="J13" s="90">
        <f t="shared" ref="J13:J23" si="2">+H13/$H$12</f>
        <v>0.21648141370832102</v>
      </c>
    </row>
    <row r="14" spans="3:11" x14ac:dyDescent="0.3">
      <c r="C14" s="87" t="s">
        <v>49</v>
      </c>
      <c r="D14" s="88">
        <v>26358192</v>
      </c>
      <c r="E14" s="89">
        <v>16560752</v>
      </c>
      <c r="F14" s="70">
        <f t="shared" si="0"/>
        <v>-0.37170379516167118</v>
      </c>
      <c r="G14" s="89">
        <v>192355820</v>
      </c>
      <c r="H14" s="89">
        <v>156765352</v>
      </c>
      <c r="I14" s="71">
        <f t="shared" si="1"/>
        <v>-0.18502412872144969</v>
      </c>
      <c r="J14" s="90">
        <f t="shared" si="2"/>
        <v>0.16077086930237802</v>
      </c>
    </row>
    <row r="15" spans="3:11" x14ac:dyDescent="0.3">
      <c r="C15" s="87" t="s">
        <v>56</v>
      </c>
      <c r="D15" s="88">
        <v>14042627</v>
      </c>
      <c r="E15" s="89">
        <v>12175236</v>
      </c>
      <c r="F15" s="70">
        <f t="shared" si="0"/>
        <v>-0.1329801752905635</v>
      </c>
      <c r="G15" s="89">
        <v>143853347</v>
      </c>
      <c r="H15" s="89">
        <v>139185827</v>
      </c>
      <c r="I15" s="71">
        <f t="shared" si="1"/>
        <v>-3.2446377490264466E-2</v>
      </c>
      <c r="J15" s="90">
        <f t="shared" si="2"/>
        <v>0.14274216920943347</v>
      </c>
    </row>
    <row r="16" spans="3:11" x14ac:dyDescent="0.3">
      <c r="C16" s="87" t="s">
        <v>48</v>
      </c>
      <c r="D16" s="88">
        <v>10650258</v>
      </c>
      <c r="E16" s="89">
        <v>8544282</v>
      </c>
      <c r="F16" s="70">
        <f t="shared" si="0"/>
        <v>-0.19773943504467217</v>
      </c>
      <c r="G16" s="89">
        <v>76747169</v>
      </c>
      <c r="H16" s="89">
        <v>78477316</v>
      </c>
      <c r="I16" s="71">
        <f t="shared" si="1"/>
        <v>2.2543463459870461E-2</v>
      </c>
      <c r="J16" s="90">
        <f t="shared" si="2"/>
        <v>8.0482492801326536E-2</v>
      </c>
    </row>
    <row r="17" spans="3:10" x14ac:dyDescent="0.3">
      <c r="C17" s="87" t="s">
        <v>60</v>
      </c>
      <c r="D17" s="88">
        <v>3058907</v>
      </c>
      <c r="E17" s="89">
        <v>7375171</v>
      </c>
      <c r="F17" s="70">
        <f t="shared" si="0"/>
        <v>1.4110478023686239</v>
      </c>
      <c r="G17" s="89">
        <v>47198678</v>
      </c>
      <c r="H17" s="89">
        <v>57326961</v>
      </c>
      <c r="I17" s="71">
        <f t="shared" si="1"/>
        <v>0.21458827723946006</v>
      </c>
      <c r="J17" s="90">
        <f t="shared" si="2"/>
        <v>5.8791724299088244E-2</v>
      </c>
    </row>
    <row r="18" spans="3:10" x14ac:dyDescent="0.3">
      <c r="C18" s="87" t="s">
        <v>62</v>
      </c>
      <c r="D18" s="88">
        <v>740530</v>
      </c>
      <c r="E18" s="89">
        <v>3952733</v>
      </c>
      <c r="F18" s="70">
        <f t="shared" si="0"/>
        <v>4.3377081279624052</v>
      </c>
      <c r="G18" s="89">
        <v>23776475</v>
      </c>
      <c r="H18" s="89">
        <v>51639815</v>
      </c>
      <c r="I18" s="71">
        <f t="shared" si="1"/>
        <v>1.1718869176360247</v>
      </c>
      <c r="J18" s="90">
        <f t="shared" si="2"/>
        <v>5.2959265821467871E-2</v>
      </c>
    </row>
    <row r="19" spans="3:10" x14ac:dyDescent="0.3">
      <c r="C19" s="87" t="s">
        <v>50</v>
      </c>
      <c r="D19" s="88">
        <v>4697657</v>
      </c>
      <c r="E19" s="89">
        <v>5686029</v>
      </c>
      <c r="F19" s="70">
        <f t="shared" si="0"/>
        <v>0.21039679993664917</v>
      </c>
      <c r="G19" s="89">
        <v>88558678</v>
      </c>
      <c r="H19" s="89">
        <v>40529476</v>
      </c>
      <c r="I19" s="71">
        <f t="shared" si="1"/>
        <v>-0.5423432585567729</v>
      </c>
      <c r="J19" s="90">
        <f t="shared" si="2"/>
        <v>4.156504613908478E-2</v>
      </c>
    </row>
    <row r="20" spans="3:10" x14ac:dyDescent="0.3">
      <c r="C20" s="87" t="s">
        <v>63</v>
      </c>
      <c r="D20" s="88">
        <v>4075868</v>
      </c>
      <c r="E20" s="89">
        <v>1820351</v>
      </c>
      <c r="F20" s="70">
        <f t="shared" ref="F20:F34" si="3">E20/D20-1</f>
        <v>-0.55338323027144165</v>
      </c>
      <c r="G20" s="89">
        <v>28203971</v>
      </c>
      <c r="H20" s="89">
        <v>35236651</v>
      </c>
      <c r="I20" s="71">
        <f t="shared" si="1"/>
        <v>0.24935070313325736</v>
      </c>
      <c r="J20" s="90">
        <f t="shared" si="2"/>
        <v>3.6136983971907947E-2</v>
      </c>
    </row>
    <row r="21" spans="3:10" x14ac:dyDescent="0.3">
      <c r="C21" s="87" t="s">
        <v>59</v>
      </c>
      <c r="D21" s="88">
        <v>3519442</v>
      </c>
      <c r="E21" s="89">
        <v>5205568</v>
      </c>
      <c r="F21" s="70">
        <f t="shared" si="3"/>
        <v>0.47908901467903142</v>
      </c>
      <c r="G21" s="89">
        <v>25660885</v>
      </c>
      <c r="H21" s="89">
        <v>31699821</v>
      </c>
      <c r="I21" s="71">
        <f t="shared" si="1"/>
        <v>0.23533623255784053</v>
      </c>
      <c r="J21" s="90">
        <f t="shared" si="2"/>
        <v>3.2509784297870735E-2</v>
      </c>
    </row>
    <row r="22" spans="3:10" x14ac:dyDescent="0.3">
      <c r="C22" s="87" t="s">
        <v>80</v>
      </c>
      <c r="D22" s="88">
        <v>2157223</v>
      </c>
      <c r="E22" s="89">
        <v>2195286</v>
      </c>
      <c r="F22" s="70">
        <f t="shared" si="3"/>
        <v>1.7644443805763244E-2</v>
      </c>
      <c r="G22" s="89">
        <v>7868600</v>
      </c>
      <c r="H22" s="89">
        <v>15183000</v>
      </c>
      <c r="I22" s="71">
        <f t="shared" si="1"/>
        <v>0.92956815697836981</v>
      </c>
      <c r="J22" s="90">
        <f t="shared" si="2"/>
        <v>1.5570941394103498E-2</v>
      </c>
    </row>
    <row r="23" spans="3:10" x14ac:dyDescent="0.3">
      <c r="C23" s="54" t="s">
        <v>130</v>
      </c>
      <c r="D23" s="88">
        <v>17178494</v>
      </c>
      <c r="E23" s="89">
        <v>21919810</v>
      </c>
      <c r="F23" s="70">
        <f t="shared" si="3"/>
        <v>0.27600300701563252</v>
      </c>
      <c r="G23" s="89">
        <v>169236074</v>
      </c>
      <c r="H23" s="91">
        <v>157953435</v>
      </c>
      <c r="I23" s="71">
        <f t="shared" si="1"/>
        <v>-6.6668049744524338E-2</v>
      </c>
      <c r="J23" s="90">
        <f t="shared" si="2"/>
        <v>0.16198930905501785</v>
      </c>
    </row>
    <row r="24" spans="3:10" x14ac:dyDescent="0.3">
      <c r="C24" s="85" t="s">
        <v>99</v>
      </c>
      <c r="D24" s="59">
        <f>SUM(D25:D35)</f>
        <v>89119982</v>
      </c>
      <c r="E24" s="60">
        <f>SUM(E25:E35)</f>
        <v>139134891</v>
      </c>
      <c r="F24" s="49">
        <f t="shared" si="3"/>
        <v>0.56120869728182843</v>
      </c>
      <c r="G24" s="60">
        <f>+SUM(G25:G35)</f>
        <v>787937867</v>
      </c>
      <c r="H24" s="60">
        <f>+SUM(H25:H35)</f>
        <v>939037395</v>
      </c>
      <c r="I24" s="65">
        <f t="shared" si="1"/>
        <v>0.19176579058866317</v>
      </c>
      <c r="J24" s="86">
        <f>SUM(J25:J35)</f>
        <v>1</v>
      </c>
    </row>
    <row r="25" spans="3:10" x14ac:dyDescent="0.3">
      <c r="C25" s="56" t="s">
        <v>48</v>
      </c>
      <c r="D25" s="92">
        <v>8061129</v>
      </c>
      <c r="E25" s="93">
        <v>40322182</v>
      </c>
      <c r="F25" s="70">
        <f t="shared" si="3"/>
        <v>4.0020514496170447</v>
      </c>
      <c r="G25" s="93">
        <v>97480874</v>
      </c>
      <c r="H25" s="93">
        <v>230565621</v>
      </c>
      <c r="I25" s="71">
        <f t="shared" si="1"/>
        <v>1.3652395750985984</v>
      </c>
      <c r="J25" s="90">
        <f t="shared" ref="J25:J35" si="4">+H25/$H$24</f>
        <v>0.24553401411665826</v>
      </c>
    </row>
    <row r="26" spans="3:10" x14ac:dyDescent="0.3">
      <c r="C26" s="56" t="s">
        <v>49</v>
      </c>
      <c r="D26" s="92">
        <v>31392704</v>
      </c>
      <c r="E26" s="93">
        <v>40214367</v>
      </c>
      <c r="F26" s="70">
        <f t="shared" si="3"/>
        <v>0.28100997607596967</v>
      </c>
      <c r="G26" s="93">
        <v>179088865</v>
      </c>
      <c r="H26" s="93">
        <v>179591514</v>
      </c>
      <c r="I26" s="71">
        <f t="shared" si="1"/>
        <v>2.8067015780126603E-3</v>
      </c>
      <c r="J26" s="90">
        <f t="shared" si="4"/>
        <v>0.1912506519508736</v>
      </c>
    </row>
    <row r="27" spans="3:10" x14ac:dyDescent="0.3">
      <c r="C27" s="56" t="s">
        <v>51</v>
      </c>
      <c r="D27" s="92">
        <v>8356482</v>
      </c>
      <c r="E27" s="93">
        <v>8202336</v>
      </c>
      <c r="F27" s="70">
        <f t="shared" si="3"/>
        <v>-1.8446279187820935E-2</v>
      </c>
      <c r="G27" s="93">
        <v>137464438</v>
      </c>
      <c r="H27" s="93">
        <v>105016269</v>
      </c>
      <c r="I27" s="71">
        <f t="shared" si="1"/>
        <v>-0.23604773330539497</v>
      </c>
      <c r="J27" s="90">
        <f t="shared" si="4"/>
        <v>0.11183395843357229</v>
      </c>
    </row>
    <row r="28" spans="3:10" x14ac:dyDescent="0.3">
      <c r="C28" s="56" t="s">
        <v>50</v>
      </c>
      <c r="D28" s="92">
        <v>1205480</v>
      </c>
      <c r="E28" s="93">
        <v>11297466</v>
      </c>
      <c r="F28" s="70">
        <f t="shared" si="3"/>
        <v>8.3717573082921319</v>
      </c>
      <c r="G28" s="93">
        <v>41808068</v>
      </c>
      <c r="H28" s="93">
        <v>88640747</v>
      </c>
      <c r="I28" s="71">
        <f t="shared" si="1"/>
        <v>1.1201828077776756</v>
      </c>
      <c r="J28" s="90">
        <f t="shared" si="4"/>
        <v>9.4395332360539277E-2</v>
      </c>
    </row>
    <row r="29" spans="3:10" x14ac:dyDescent="0.3">
      <c r="C29" s="56" t="s">
        <v>52</v>
      </c>
      <c r="D29" s="92">
        <v>6588598</v>
      </c>
      <c r="E29" s="93">
        <v>12461392</v>
      </c>
      <c r="F29" s="70">
        <f t="shared" si="3"/>
        <v>0.8913571597477945</v>
      </c>
      <c r="G29" s="93">
        <v>56974269</v>
      </c>
      <c r="H29" s="93">
        <v>73662955</v>
      </c>
      <c r="I29" s="71">
        <f t="shared" si="1"/>
        <v>0.29291619344866016</v>
      </c>
      <c r="J29" s="90">
        <f t="shared" si="4"/>
        <v>7.844517736165342E-2</v>
      </c>
    </row>
    <row r="30" spans="3:10" x14ac:dyDescent="0.3">
      <c r="C30" s="56" t="s">
        <v>60</v>
      </c>
      <c r="D30" s="92">
        <v>3500384</v>
      </c>
      <c r="E30" s="93">
        <v>2498026</v>
      </c>
      <c r="F30" s="70">
        <f t="shared" si="3"/>
        <v>-0.2863565825920813</v>
      </c>
      <c r="G30" s="93">
        <v>27019744</v>
      </c>
      <c r="H30" s="93">
        <v>33013821</v>
      </c>
      <c r="I30" s="71">
        <f t="shared" si="1"/>
        <v>0.22184062883793421</v>
      </c>
      <c r="J30" s="90">
        <f t="shared" si="4"/>
        <v>3.5157088712106078E-2</v>
      </c>
    </row>
    <row r="31" spans="3:10" x14ac:dyDescent="0.3">
      <c r="C31" s="56" t="s">
        <v>66</v>
      </c>
      <c r="D31" s="92">
        <v>0</v>
      </c>
      <c r="E31" s="93">
        <v>803035</v>
      </c>
      <c r="F31" s="70" t="s">
        <v>39</v>
      </c>
      <c r="G31" s="93">
        <v>0</v>
      </c>
      <c r="H31" s="93">
        <v>29520943</v>
      </c>
      <c r="I31" s="71" t="s">
        <v>39</v>
      </c>
      <c r="J31" s="90">
        <f t="shared" si="4"/>
        <v>3.1437451966436332E-2</v>
      </c>
    </row>
    <row r="32" spans="3:10" x14ac:dyDescent="0.3">
      <c r="C32" s="56" t="s">
        <v>58</v>
      </c>
      <c r="D32" s="92">
        <v>14293927</v>
      </c>
      <c r="E32" s="93">
        <v>3962628</v>
      </c>
      <c r="F32" s="70">
        <f t="shared" si="3"/>
        <v>-0.72277541364245113</v>
      </c>
      <c r="G32" s="93">
        <v>40423806</v>
      </c>
      <c r="H32" s="93">
        <v>28610960</v>
      </c>
      <c r="I32" s="71">
        <f t="shared" si="1"/>
        <v>-0.29222498247690976</v>
      </c>
      <c r="J32" s="90">
        <f t="shared" si="4"/>
        <v>3.0468392581958891E-2</v>
      </c>
    </row>
    <row r="33" spans="3:10" x14ac:dyDescent="0.3">
      <c r="C33" s="56" t="s">
        <v>54</v>
      </c>
      <c r="D33" s="92">
        <v>143548</v>
      </c>
      <c r="E33" s="93">
        <v>1272787</v>
      </c>
      <c r="F33" s="70">
        <f t="shared" si="3"/>
        <v>7.8666299774291524</v>
      </c>
      <c r="G33" s="93">
        <v>21476283</v>
      </c>
      <c r="H33" s="93">
        <v>25254136</v>
      </c>
      <c r="I33" s="71">
        <f t="shared" si="1"/>
        <v>0.1759081401562832</v>
      </c>
      <c r="J33" s="90">
        <f t="shared" si="4"/>
        <v>2.6893642505046351E-2</v>
      </c>
    </row>
    <row r="34" spans="3:10" x14ac:dyDescent="0.3">
      <c r="C34" s="56" t="s">
        <v>63</v>
      </c>
      <c r="D34" s="92">
        <v>2215652</v>
      </c>
      <c r="E34" s="93">
        <v>4723056</v>
      </c>
      <c r="F34" s="70">
        <f t="shared" si="3"/>
        <v>1.1316777183420501</v>
      </c>
      <c r="G34" s="93">
        <v>17621551</v>
      </c>
      <c r="H34" s="93">
        <v>24103091</v>
      </c>
      <c r="I34" s="71">
        <f t="shared" si="1"/>
        <v>0.36781892808413974</v>
      </c>
      <c r="J34" s="90">
        <f t="shared" si="4"/>
        <v>2.5667871299204222E-2</v>
      </c>
    </row>
    <row r="35" spans="3:10" x14ac:dyDescent="0.3">
      <c r="C35" s="54" t="s">
        <v>131</v>
      </c>
      <c r="D35" s="92">
        <v>13362078</v>
      </c>
      <c r="E35" s="93">
        <v>13377616</v>
      </c>
      <c r="F35" s="70">
        <f t="shared" ref="F35:F60" si="5">E35/D35-1</f>
        <v>1.1628430847356874E-3</v>
      </c>
      <c r="G35" s="89">
        <v>168579969</v>
      </c>
      <c r="H35" s="91">
        <v>121057338</v>
      </c>
      <c r="I35" s="71">
        <f t="shared" ref="I35:I60" si="6">H35/G35-1</f>
        <v>-0.28189963067320289</v>
      </c>
      <c r="J35" s="90">
        <f t="shared" si="4"/>
        <v>0.12891641871195131</v>
      </c>
    </row>
    <row r="36" spans="3:10" x14ac:dyDescent="0.3">
      <c r="C36" s="85" t="s">
        <v>100</v>
      </c>
      <c r="D36" s="59">
        <f>SUM(D37:D47)</f>
        <v>53314051</v>
      </c>
      <c r="E36" s="60">
        <f>SUM(E37:E47)</f>
        <v>97254507</v>
      </c>
      <c r="F36" s="49">
        <f t="shared" si="5"/>
        <v>0.82418152768019826</v>
      </c>
      <c r="G36" s="60">
        <f>+SUM(G37:G47)</f>
        <v>491771378</v>
      </c>
      <c r="H36" s="60">
        <f>+SUM(H37:H47)</f>
        <v>694478492</v>
      </c>
      <c r="I36" s="65">
        <f t="shared" si="6"/>
        <v>0.41219786890484711</v>
      </c>
      <c r="J36" s="86">
        <f>SUM(J37:J47)</f>
        <v>1</v>
      </c>
    </row>
    <row r="37" spans="3:10" x14ac:dyDescent="0.3">
      <c r="C37" s="87" t="s">
        <v>57</v>
      </c>
      <c r="D37" s="88">
        <v>7221562</v>
      </c>
      <c r="E37" s="89">
        <v>15494078</v>
      </c>
      <c r="F37" s="70">
        <f t="shared" si="5"/>
        <v>1.1455300113742704</v>
      </c>
      <c r="G37" s="89">
        <v>37677537</v>
      </c>
      <c r="H37" s="89">
        <v>128813736</v>
      </c>
      <c r="I37" s="71">
        <f t="shared" si="6"/>
        <v>2.4188470440623546</v>
      </c>
      <c r="J37" s="90">
        <f t="shared" ref="J37:J47" si="7">+H37/$H$36</f>
        <v>0.18548268590584371</v>
      </c>
    </row>
    <row r="38" spans="3:10" x14ac:dyDescent="0.3">
      <c r="C38" s="87" t="s">
        <v>48</v>
      </c>
      <c r="D38" s="88">
        <v>1259700</v>
      </c>
      <c r="E38" s="89">
        <v>1591280</v>
      </c>
      <c r="F38" s="70">
        <f t="shared" si="5"/>
        <v>0.26322140192109234</v>
      </c>
      <c r="G38" s="89">
        <v>26765077</v>
      </c>
      <c r="H38" s="89">
        <v>64213010</v>
      </c>
      <c r="I38" s="71">
        <f t="shared" si="6"/>
        <v>1.3991341403576012</v>
      </c>
      <c r="J38" s="90">
        <f t="shared" si="7"/>
        <v>9.2462201118821696E-2</v>
      </c>
    </row>
    <row r="39" spans="3:10" x14ac:dyDescent="0.3">
      <c r="C39" s="87" t="s">
        <v>55</v>
      </c>
      <c r="D39" s="88">
        <v>4230910</v>
      </c>
      <c r="E39" s="89">
        <v>5700128</v>
      </c>
      <c r="F39" s="70">
        <f t="shared" si="5"/>
        <v>0.34725815486502909</v>
      </c>
      <c r="G39" s="89">
        <v>45752113</v>
      </c>
      <c r="H39" s="89">
        <v>54416879</v>
      </c>
      <c r="I39" s="71">
        <f t="shared" si="6"/>
        <v>0.18938504545134349</v>
      </c>
      <c r="J39" s="90">
        <f t="shared" si="7"/>
        <v>7.8356464061668879E-2</v>
      </c>
    </row>
    <row r="40" spans="3:10" x14ac:dyDescent="0.3">
      <c r="C40" s="87" t="s">
        <v>52</v>
      </c>
      <c r="D40" s="88">
        <v>6200472</v>
      </c>
      <c r="E40" s="89">
        <v>3677347</v>
      </c>
      <c r="F40" s="70">
        <f t="shared" si="5"/>
        <v>-0.40692466638023683</v>
      </c>
      <c r="G40" s="89">
        <v>45591303</v>
      </c>
      <c r="H40" s="89">
        <v>49854741</v>
      </c>
      <c r="I40" s="71">
        <f t="shared" si="6"/>
        <v>9.3514282756954836E-2</v>
      </c>
      <c r="J40" s="90">
        <f t="shared" si="7"/>
        <v>7.1787307417434026E-2</v>
      </c>
    </row>
    <row r="41" spans="3:10" x14ac:dyDescent="0.3">
      <c r="C41" s="87" t="s">
        <v>53</v>
      </c>
      <c r="D41" s="88">
        <v>1430525</v>
      </c>
      <c r="E41" s="89">
        <v>27706513</v>
      </c>
      <c r="F41" s="70" t="s">
        <v>39</v>
      </c>
      <c r="G41" s="89">
        <v>18644969</v>
      </c>
      <c r="H41" s="89">
        <v>38914536</v>
      </c>
      <c r="I41" s="71">
        <f t="shared" si="6"/>
        <v>1.0871333173039868</v>
      </c>
      <c r="J41" s="90">
        <f t="shared" si="7"/>
        <v>5.6034184569102537E-2</v>
      </c>
    </row>
    <row r="42" spans="3:10" x14ac:dyDescent="0.3">
      <c r="C42" s="87" t="s">
        <v>49</v>
      </c>
      <c r="D42" s="88">
        <v>2369917</v>
      </c>
      <c r="E42" s="89">
        <v>3655535</v>
      </c>
      <c r="F42" s="70">
        <f t="shared" si="5"/>
        <v>0.54247385035003326</v>
      </c>
      <c r="G42" s="89">
        <v>28957228</v>
      </c>
      <c r="H42" s="89">
        <v>30649416</v>
      </c>
      <c r="I42" s="71">
        <f t="shared" si="6"/>
        <v>5.8437499611496024E-2</v>
      </c>
      <c r="J42" s="90">
        <f t="shared" si="7"/>
        <v>4.4132995266324242E-2</v>
      </c>
    </row>
    <row r="43" spans="3:10" x14ac:dyDescent="0.3">
      <c r="C43" s="87" t="s">
        <v>63</v>
      </c>
      <c r="D43" s="88">
        <v>701381</v>
      </c>
      <c r="E43" s="89">
        <v>5059743</v>
      </c>
      <c r="F43" s="70">
        <f t="shared" si="5"/>
        <v>6.213972149231302</v>
      </c>
      <c r="G43" s="89">
        <v>8135535</v>
      </c>
      <c r="H43" s="89">
        <v>23353609</v>
      </c>
      <c r="I43" s="71">
        <f t="shared" si="6"/>
        <v>1.8705683154211741</v>
      </c>
      <c r="J43" s="90">
        <f t="shared" si="7"/>
        <v>3.3627548252423055E-2</v>
      </c>
    </row>
    <row r="44" spans="3:10" x14ac:dyDescent="0.3">
      <c r="C44" s="87" t="s">
        <v>84</v>
      </c>
      <c r="D44" s="88">
        <v>2141394</v>
      </c>
      <c r="E44" s="89">
        <v>871115</v>
      </c>
      <c r="F44" s="70">
        <f t="shared" si="5"/>
        <v>-0.59320190492735114</v>
      </c>
      <c r="G44" s="89">
        <v>17498510</v>
      </c>
      <c r="H44" s="89">
        <v>21837442</v>
      </c>
      <c r="I44" s="71">
        <f t="shared" si="6"/>
        <v>0.24796008345853449</v>
      </c>
      <c r="J44" s="90">
        <f t="shared" si="7"/>
        <v>3.1444374810098513E-2</v>
      </c>
    </row>
    <row r="45" spans="3:10" x14ac:dyDescent="0.3">
      <c r="C45" s="87" t="s">
        <v>64</v>
      </c>
      <c r="D45" s="88">
        <v>4436051</v>
      </c>
      <c r="E45" s="89">
        <v>2337337</v>
      </c>
      <c r="F45" s="70">
        <f t="shared" si="5"/>
        <v>-0.47310411895625182</v>
      </c>
      <c r="G45" s="89">
        <v>36111195</v>
      </c>
      <c r="H45" s="89">
        <v>18441645</v>
      </c>
      <c r="I45" s="71">
        <f t="shared" si="6"/>
        <v>-0.48930947868105723</v>
      </c>
      <c r="J45" s="90">
        <f t="shared" si="7"/>
        <v>2.6554666865046702E-2</v>
      </c>
    </row>
    <row r="46" spans="3:10" x14ac:dyDescent="0.3">
      <c r="C46" s="87" t="s">
        <v>82</v>
      </c>
      <c r="D46" s="88">
        <v>1903379</v>
      </c>
      <c r="E46" s="89">
        <v>1794891</v>
      </c>
      <c r="F46" s="70">
        <f t="shared" si="5"/>
        <v>-5.6997581669231412E-2</v>
      </c>
      <c r="G46" s="89">
        <v>29238846</v>
      </c>
      <c r="H46" s="89">
        <v>16951350</v>
      </c>
      <c r="I46" s="71">
        <f t="shared" si="6"/>
        <v>-0.42024558698383652</v>
      </c>
      <c r="J46" s="90">
        <f t="shared" si="7"/>
        <v>2.4408747276222342E-2</v>
      </c>
    </row>
    <row r="47" spans="3:10" x14ac:dyDescent="0.3">
      <c r="C47" s="54" t="s">
        <v>132</v>
      </c>
      <c r="D47" s="88">
        <v>21418760</v>
      </c>
      <c r="E47" s="89">
        <v>29366540</v>
      </c>
      <c r="F47" s="70">
        <f t="shared" si="5"/>
        <v>0.37106629888938492</v>
      </c>
      <c r="G47" s="89">
        <v>197399065</v>
      </c>
      <c r="H47" s="91">
        <v>247032128</v>
      </c>
      <c r="I47" s="71">
        <f t="shared" si="6"/>
        <v>0.25143514737519146</v>
      </c>
      <c r="J47" s="90">
        <f t="shared" si="7"/>
        <v>0.35570882445701429</v>
      </c>
    </row>
    <row r="48" spans="3:10" x14ac:dyDescent="0.3">
      <c r="C48" s="85" t="s">
        <v>101</v>
      </c>
      <c r="D48" s="59">
        <f>SUM(D49:D59)</f>
        <v>94454001</v>
      </c>
      <c r="E48" s="60">
        <f>SUM(E49:E59)</f>
        <v>179835140</v>
      </c>
      <c r="F48" s="49">
        <f t="shared" si="5"/>
        <v>0.90394412196472218</v>
      </c>
      <c r="G48" s="60">
        <f>+SUM(G49:G59)</f>
        <v>937997664</v>
      </c>
      <c r="H48" s="60">
        <f>+SUM(H49:H59)</f>
        <v>1280799007</v>
      </c>
      <c r="I48" s="65">
        <f t="shared" si="6"/>
        <v>0.3654607640899199</v>
      </c>
      <c r="J48" s="86">
        <f>SUM(J49:J59)</f>
        <v>1</v>
      </c>
    </row>
    <row r="49" spans="3:10" x14ac:dyDescent="0.3">
      <c r="C49" s="87" t="s">
        <v>50</v>
      </c>
      <c r="D49" s="88">
        <v>7323759</v>
      </c>
      <c r="E49" s="89">
        <v>32883492</v>
      </c>
      <c r="F49" s="70">
        <f t="shared" si="5"/>
        <v>3.4899746154945843</v>
      </c>
      <c r="G49" s="89">
        <v>156215850</v>
      </c>
      <c r="H49" s="89">
        <v>241278827</v>
      </c>
      <c r="I49" s="71">
        <f t="shared" si="6"/>
        <v>0.54452206354220789</v>
      </c>
      <c r="J49" s="90">
        <f t="shared" ref="J49:J59" si="8">+H49/$H$48</f>
        <v>0.18838149130451348</v>
      </c>
    </row>
    <row r="50" spans="3:10" x14ac:dyDescent="0.3">
      <c r="C50" s="87" t="s">
        <v>52</v>
      </c>
      <c r="D50" s="88">
        <v>6566982</v>
      </c>
      <c r="E50" s="89">
        <v>17597013</v>
      </c>
      <c r="F50" s="70">
        <f t="shared" si="5"/>
        <v>1.6796194964444853</v>
      </c>
      <c r="G50" s="89">
        <v>78765632</v>
      </c>
      <c r="H50" s="89">
        <v>148736516</v>
      </c>
      <c r="I50" s="71">
        <f t="shared" si="6"/>
        <v>0.88834282444404189</v>
      </c>
      <c r="J50" s="90">
        <f t="shared" si="8"/>
        <v>0.11612791326906455</v>
      </c>
    </row>
    <row r="51" spans="3:10" x14ac:dyDescent="0.3">
      <c r="C51" s="87" t="s">
        <v>53</v>
      </c>
      <c r="D51" s="88">
        <v>11288367</v>
      </c>
      <c r="E51" s="89">
        <v>21728316</v>
      </c>
      <c r="F51" s="70">
        <f t="shared" si="5"/>
        <v>0.92484138759840118</v>
      </c>
      <c r="G51" s="89">
        <v>35354366</v>
      </c>
      <c r="H51" s="89">
        <v>121210422</v>
      </c>
      <c r="I51" s="71">
        <f t="shared" si="6"/>
        <v>2.4284428124096471</v>
      </c>
      <c r="J51" s="90">
        <f t="shared" si="8"/>
        <v>9.4636567749931122E-2</v>
      </c>
    </row>
    <row r="52" spans="3:10" x14ac:dyDescent="0.3">
      <c r="C52" s="87" t="s">
        <v>54</v>
      </c>
      <c r="D52" s="88">
        <v>9534873</v>
      </c>
      <c r="E52" s="89">
        <v>23656111</v>
      </c>
      <c r="F52" s="70">
        <f t="shared" si="5"/>
        <v>1.4810095530375706</v>
      </c>
      <c r="G52" s="89">
        <v>139792301</v>
      </c>
      <c r="H52" s="89">
        <v>108890065</v>
      </c>
      <c r="I52" s="71">
        <f t="shared" si="6"/>
        <v>-0.2210582112100723</v>
      </c>
      <c r="J52" s="90">
        <f t="shared" si="8"/>
        <v>8.5017293427679871E-2</v>
      </c>
    </row>
    <row r="53" spans="3:10" x14ac:dyDescent="0.3">
      <c r="C53" s="87" t="s">
        <v>48</v>
      </c>
      <c r="D53" s="88">
        <v>9104543</v>
      </c>
      <c r="E53" s="89">
        <v>9677496</v>
      </c>
      <c r="F53" s="70">
        <f t="shared" si="5"/>
        <v>6.2930451314250568E-2</v>
      </c>
      <c r="G53" s="89">
        <v>66296219</v>
      </c>
      <c r="H53" s="89">
        <v>103987368</v>
      </c>
      <c r="I53" s="71">
        <f t="shared" si="6"/>
        <v>0.56852637403047068</v>
      </c>
      <c r="J53" s="90">
        <f t="shared" si="8"/>
        <v>8.1189450828485846E-2</v>
      </c>
    </row>
    <row r="54" spans="3:10" x14ac:dyDescent="0.3">
      <c r="C54" s="87" t="s">
        <v>49</v>
      </c>
      <c r="D54" s="88">
        <v>7584030</v>
      </c>
      <c r="E54" s="89">
        <v>9457613</v>
      </c>
      <c r="F54" s="70">
        <f t="shared" si="5"/>
        <v>0.2470431947131011</v>
      </c>
      <c r="G54" s="89">
        <v>92148520</v>
      </c>
      <c r="H54" s="89">
        <v>67519616</v>
      </c>
      <c r="I54" s="71">
        <f t="shared" si="6"/>
        <v>-0.26727400505184462</v>
      </c>
      <c r="J54" s="90">
        <f t="shared" si="8"/>
        <v>5.2716792901136282E-2</v>
      </c>
    </row>
    <row r="55" spans="3:10" x14ac:dyDescent="0.3">
      <c r="C55" s="87" t="s">
        <v>63</v>
      </c>
      <c r="D55" s="88">
        <v>1186875</v>
      </c>
      <c r="E55" s="89">
        <v>4570807</v>
      </c>
      <c r="F55" s="70">
        <f t="shared" si="5"/>
        <v>2.8511275408109533</v>
      </c>
      <c r="G55" s="89">
        <v>9977786</v>
      </c>
      <c r="H55" s="89">
        <v>37364127</v>
      </c>
      <c r="I55" s="71">
        <f t="shared" si="6"/>
        <v>2.7447312459898416</v>
      </c>
      <c r="J55" s="94">
        <f t="shared" si="8"/>
        <v>2.9172514028971291E-2</v>
      </c>
    </row>
    <row r="56" spans="3:10" x14ac:dyDescent="0.3">
      <c r="C56" s="87" t="s">
        <v>65</v>
      </c>
      <c r="D56" s="88">
        <v>3771212</v>
      </c>
      <c r="E56" s="89">
        <v>5943410</v>
      </c>
      <c r="F56" s="70">
        <f t="shared" si="5"/>
        <v>0.57599466696648194</v>
      </c>
      <c r="G56" s="89">
        <v>36507117</v>
      </c>
      <c r="H56" s="89">
        <v>37245414</v>
      </c>
      <c r="I56" s="71">
        <f t="shared" si="6"/>
        <v>2.0223371788026911E-2</v>
      </c>
      <c r="J56" s="94">
        <f t="shared" si="8"/>
        <v>2.9079827354987948E-2</v>
      </c>
    </row>
    <row r="57" spans="3:10" x14ac:dyDescent="0.3">
      <c r="C57" s="87" t="s">
        <v>71</v>
      </c>
      <c r="D57" s="88">
        <v>2450847</v>
      </c>
      <c r="E57" s="89">
        <v>2135967</v>
      </c>
      <c r="F57" s="70">
        <f t="shared" si="5"/>
        <v>-0.12847803228842924</v>
      </c>
      <c r="G57" s="89">
        <v>32611807</v>
      </c>
      <c r="H57" s="89">
        <v>36546647</v>
      </c>
      <c r="I57" s="71">
        <f t="shared" si="6"/>
        <v>0.12065691422741454</v>
      </c>
      <c r="J57" s="94">
        <f t="shared" si="8"/>
        <v>2.8534256194969083E-2</v>
      </c>
    </row>
    <row r="58" spans="3:10" x14ac:dyDescent="0.3">
      <c r="C58" s="87" t="s">
        <v>58</v>
      </c>
      <c r="D58" s="88">
        <v>7258421</v>
      </c>
      <c r="E58" s="89">
        <v>5810756</v>
      </c>
      <c r="F58" s="70">
        <f t="shared" si="5"/>
        <v>-0.19944627075227517</v>
      </c>
      <c r="G58" s="89">
        <v>49233671</v>
      </c>
      <c r="H58" s="89">
        <v>32391880</v>
      </c>
      <c r="I58" s="71">
        <f t="shared" si="6"/>
        <v>-0.34207871681963342</v>
      </c>
      <c r="J58" s="90">
        <f t="shared" si="8"/>
        <v>2.5290369388926297E-2</v>
      </c>
    </row>
    <row r="59" spans="3:10" x14ac:dyDescent="0.3">
      <c r="C59" s="54" t="s">
        <v>133</v>
      </c>
      <c r="D59" s="88">
        <v>28384092</v>
      </c>
      <c r="E59" s="89">
        <v>46374159</v>
      </c>
      <c r="F59" s="70">
        <f t="shared" si="5"/>
        <v>0.63380808517672516</v>
      </c>
      <c r="G59" s="89">
        <v>241094395</v>
      </c>
      <c r="H59" s="91">
        <v>345628125</v>
      </c>
      <c r="I59" s="71">
        <f t="shared" si="6"/>
        <v>0.43358009214606597</v>
      </c>
      <c r="J59" s="90">
        <f t="shared" si="8"/>
        <v>0.26985352355133424</v>
      </c>
    </row>
    <row r="60" spans="3:10" x14ac:dyDescent="0.3">
      <c r="C60" s="85" t="s">
        <v>102</v>
      </c>
      <c r="D60" s="59">
        <f>SUM(D61:D71)</f>
        <v>61690000</v>
      </c>
      <c r="E60" s="60">
        <f>SUM(E61:E71)</f>
        <v>53491017</v>
      </c>
      <c r="F60" s="49">
        <f t="shared" si="5"/>
        <v>-0.13290619225158051</v>
      </c>
      <c r="G60" s="60">
        <f>+SUM(G61:G71)</f>
        <v>650895872</v>
      </c>
      <c r="H60" s="60">
        <f>+SUM(H61:H71)</f>
        <v>685404095</v>
      </c>
      <c r="I60" s="65">
        <f t="shared" si="6"/>
        <v>5.3016503075932864E-2</v>
      </c>
      <c r="J60" s="86">
        <f>SUM(J61:J71)</f>
        <v>1</v>
      </c>
    </row>
    <row r="61" spans="3:10" x14ac:dyDescent="0.3">
      <c r="C61" s="87" t="s">
        <v>53</v>
      </c>
      <c r="D61" s="88">
        <v>19001457</v>
      </c>
      <c r="E61" s="89">
        <v>0</v>
      </c>
      <c r="F61" s="70" t="s">
        <v>44</v>
      </c>
      <c r="G61" s="89">
        <v>152635935</v>
      </c>
      <c r="H61" s="89">
        <v>159423470</v>
      </c>
      <c r="I61" s="71">
        <f>(H61-G61)/G61</f>
        <v>4.4468787772682754E-2</v>
      </c>
      <c r="J61" s="90">
        <f t="shared" ref="J61:J71" si="9">+H61/$H$60</f>
        <v>0.23259777868703863</v>
      </c>
    </row>
    <row r="62" spans="3:10" x14ac:dyDescent="0.3">
      <c r="C62" s="87" t="s">
        <v>61</v>
      </c>
      <c r="D62" s="88">
        <v>6713794</v>
      </c>
      <c r="E62" s="89">
        <v>6610205</v>
      </c>
      <c r="F62" s="70">
        <f>(E62-D62)/D62</f>
        <v>-1.5429278884636615E-2</v>
      </c>
      <c r="G62" s="89">
        <v>76960111</v>
      </c>
      <c r="H62" s="89">
        <v>74227716</v>
      </c>
      <c r="I62" s="71">
        <f>(H62-G62)/G62</f>
        <v>-3.5504041827590399E-2</v>
      </c>
      <c r="J62" s="90">
        <f t="shared" si="9"/>
        <v>0.10829774222460693</v>
      </c>
    </row>
    <row r="63" spans="3:10" x14ac:dyDescent="0.3">
      <c r="C63" s="87" t="s">
        <v>55</v>
      </c>
      <c r="D63" s="88">
        <v>6315286</v>
      </c>
      <c r="E63" s="89">
        <v>6151791</v>
      </c>
      <c r="F63" s="70">
        <f>(E63-D63)/D63</f>
        <v>-2.5888772099949234E-2</v>
      </c>
      <c r="G63" s="89">
        <v>58582500</v>
      </c>
      <c r="H63" s="89">
        <v>56582704</v>
      </c>
      <c r="I63" s="71">
        <f>(H63-G63)/G63</f>
        <v>-3.41364059232706E-2</v>
      </c>
      <c r="J63" s="90">
        <f t="shared" si="9"/>
        <v>8.2553787485031005E-2</v>
      </c>
    </row>
    <row r="64" spans="3:10" x14ac:dyDescent="0.3">
      <c r="C64" s="87" t="s">
        <v>59</v>
      </c>
      <c r="D64" s="88">
        <v>4088878</v>
      </c>
      <c r="E64" s="89">
        <v>5458356</v>
      </c>
      <c r="F64" s="70">
        <f>(E64-D64)/D64</f>
        <v>0.33492757670930756</v>
      </c>
      <c r="G64" s="89">
        <v>47221974</v>
      </c>
      <c r="H64" s="89">
        <v>47746019</v>
      </c>
      <c r="I64" s="71">
        <f t="shared" ref="I64:I67" si="10">(H64-G64)/G64</f>
        <v>1.1097481862998781E-2</v>
      </c>
      <c r="J64" s="90">
        <f t="shared" si="9"/>
        <v>6.9661123048878199E-2</v>
      </c>
    </row>
    <row r="65" spans="3:10" x14ac:dyDescent="0.3">
      <c r="C65" s="87" t="s">
        <v>62</v>
      </c>
      <c r="D65" s="88">
        <v>2692727</v>
      </c>
      <c r="E65" s="89">
        <v>2492338</v>
      </c>
      <c r="F65" s="70">
        <f t="shared" ref="F65:F67" si="11">(E65-D65)/D65</f>
        <v>-7.4418609833079991E-2</v>
      </c>
      <c r="G65" s="89">
        <v>27950379</v>
      </c>
      <c r="H65" s="89">
        <v>42399890</v>
      </c>
      <c r="I65" s="71">
        <f t="shared" si="10"/>
        <v>0.51697012766803629</v>
      </c>
      <c r="J65" s="90">
        <f t="shared" si="9"/>
        <v>6.1861156519644078E-2</v>
      </c>
    </row>
    <row r="66" spans="3:10" x14ac:dyDescent="0.3">
      <c r="C66" s="87" t="s">
        <v>64</v>
      </c>
      <c r="D66" s="88">
        <v>0</v>
      </c>
      <c r="E66" s="89">
        <v>3667576</v>
      </c>
      <c r="F66" s="70" t="s">
        <v>39</v>
      </c>
      <c r="G66" s="89">
        <v>0</v>
      </c>
      <c r="H66" s="89">
        <v>36774673</v>
      </c>
      <c r="I66" s="71" t="s">
        <v>39</v>
      </c>
      <c r="J66" s="90">
        <f t="shared" si="9"/>
        <v>5.3654002461132069E-2</v>
      </c>
    </row>
    <row r="67" spans="3:10" x14ac:dyDescent="0.3">
      <c r="C67" s="87" t="s">
        <v>70</v>
      </c>
      <c r="D67" s="88">
        <v>5799397</v>
      </c>
      <c r="E67" s="89">
        <v>3319700</v>
      </c>
      <c r="F67" s="70">
        <f t="shared" si="11"/>
        <v>-0.42757841892872656</v>
      </c>
      <c r="G67" s="89">
        <v>48968944</v>
      </c>
      <c r="H67" s="89">
        <v>32628074</v>
      </c>
      <c r="I67" s="71">
        <f t="shared" si="10"/>
        <v>-0.333698639692945</v>
      </c>
      <c r="J67" s="90">
        <f t="shared" si="9"/>
        <v>4.7604142195853093E-2</v>
      </c>
    </row>
    <row r="68" spans="3:10" x14ac:dyDescent="0.3">
      <c r="C68" s="87" t="s">
        <v>69</v>
      </c>
      <c r="D68" s="88">
        <v>2375386</v>
      </c>
      <c r="E68" s="89">
        <v>3073286</v>
      </c>
      <c r="F68" s="70">
        <f t="shared" ref="F68:F71" si="12">(E68-D68)/D68</f>
        <v>0.29380488055414994</v>
      </c>
      <c r="G68" s="89">
        <v>22318680</v>
      </c>
      <c r="H68" s="89">
        <v>26694196</v>
      </c>
      <c r="I68" s="71">
        <f t="shared" ref="I68:I71" si="13">(H68-G68)/G68</f>
        <v>0.19604725727507183</v>
      </c>
      <c r="J68" s="90">
        <f t="shared" si="9"/>
        <v>3.8946653798442803E-2</v>
      </c>
    </row>
    <row r="69" spans="3:10" x14ac:dyDescent="0.3">
      <c r="C69" s="87" t="s">
        <v>68</v>
      </c>
      <c r="D69" s="88">
        <v>1498306</v>
      </c>
      <c r="E69" s="89">
        <v>1965900</v>
      </c>
      <c r="F69" s="70">
        <f t="shared" si="12"/>
        <v>0.31208177768760187</v>
      </c>
      <c r="G69" s="89">
        <v>11657141</v>
      </c>
      <c r="H69" s="89">
        <v>21680306</v>
      </c>
      <c r="I69" s="71">
        <f t="shared" si="13"/>
        <v>0.85983046786514805</v>
      </c>
      <c r="J69" s="90">
        <f t="shared" si="9"/>
        <v>3.1631421752739891E-2</v>
      </c>
    </row>
    <row r="70" spans="3:10" x14ac:dyDescent="0.3">
      <c r="C70" s="87" t="s">
        <v>67</v>
      </c>
      <c r="D70" s="88">
        <v>832721</v>
      </c>
      <c r="E70" s="89">
        <v>2940348</v>
      </c>
      <c r="F70" s="70">
        <f t="shared" si="12"/>
        <v>2.5310121877555627</v>
      </c>
      <c r="G70" s="89">
        <v>13746012</v>
      </c>
      <c r="H70" s="89">
        <v>21310094</v>
      </c>
      <c r="I70" s="71">
        <f t="shared" si="13"/>
        <v>0.55027465420516142</v>
      </c>
      <c r="J70" s="90">
        <f t="shared" si="9"/>
        <v>3.1091284915652568E-2</v>
      </c>
    </row>
    <row r="71" spans="3:10" x14ac:dyDescent="0.3">
      <c r="C71" s="54" t="s">
        <v>134</v>
      </c>
      <c r="D71" s="88">
        <v>12372048</v>
      </c>
      <c r="E71" s="89">
        <v>17811517</v>
      </c>
      <c r="F71" s="70">
        <f t="shared" si="12"/>
        <v>0.43965792890554578</v>
      </c>
      <c r="G71" s="89">
        <v>190854196</v>
      </c>
      <c r="H71" s="91">
        <v>165936953</v>
      </c>
      <c r="I71" s="71">
        <f t="shared" si="13"/>
        <v>-0.13055643272312442</v>
      </c>
      <c r="J71" s="90">
        <f t="shared" si="9"/>
        <v>0.24210090691098074</v>
      </c>
    </row>
    <row r="72" spans="3:10" ht="16.5" customHeight="1" x14ac:dyDescent="0.3">
      <c r="C72" s="95" t="s">
        <v>103</v>
      </c>
      <c r="D72" s="59">
        <f>SUM(D73:D83)</f>
        <v>30555050</v>
      </c>
      <c r="E72" s="60">
        <f>SUM(E73:E83)</f>
        <v>79131560</v>
      </c>
      <c r="F72" s="49">
        <f>E72/D72-1</f>
        <v>1.5898029949222798</v>
      </c>
      <c r="G72" s="60">
        <f>+SUM(G73:G83)</f>
        <v>416609350</v>
      </c>
      <c r="H72" s="60">
        <f>+SUM(H73:H83)</f>
        <v>557919078</v>
      </c>
      <c r="I72" s="65">
        <f t="shared" ref="I72:I84" si="14">H72/G72-1</f>
        <v>0.3391900061772497</v>
      </c>
      <c r="J72" s="86">
        <f>SUM(J73:J83)</f>
        <v>1</v>
      </c>
    </row>
    <row r="73" spans="3:10" x14ac:dyDescent="0.3">
      <c r="C73" s="87" t="s">
        <v>50</v>
      </c>
      <c r="D73" s="88">
        <v>2999817</v>
      </c>
      <c r="E73" s="89">
        <v>10504824</v>
      </c>
      <c r="F73" s="70">
        <f>E73/D73-1</f>
        <v>2.5018216111182783</v>
      </c>
      <c r="G73" s="89">
        <v>58171284</v>
      </c>
      <c r="H73" s="89">
        <v>104531377</v>
      </c>
      <c r="I73" s="71">
        <f t="shared" si="14"/>
        <v>0.79695839273549463</v>
      </c>
      <c r="J73" s="90">
        <f t="shared" ref="J73:J83" si="15">+H73/$H$72</f>
        <v>0.18735938798637031</v>
      </c>
    </row>
    <row r="74" spans="3:10" x14ac:dyDescent="0.3">
      <c r="C74" s="87" t="s">
        <v>52</v>
      </c>
      <c r="D74" s="88">
        <v>4891818</v>
      </c>
      <c r="E74" s="89">
        <v>7520828</v>
      </c>
      <c r="F74" s="70">
        <f>E74/D74-1</f>
        <v>0.53743005156774015</v>
      </c>
      <c r="G74" s="89">
        <v>38599294</v>
      </c>
      <c r="H74" s="89">
        <v>72677873</v>
      </c>
      <c r="I74" s="71">
        <f t="shared" si="14"/>
        <v>0.88288088896133687</v>
      </c>
      <c r="J74" s="90">
        <f t="shared" si="15"/>
        <v>0.13026597559727113</v>
      </c>
    </row>
    <row r="75" spans="3:10" x14ac:dyDescent="0.3">
      <c r="C75" s="87" t="s">
        <v>54</v>
      </c>
      <c r="D75" s="88">
        <v>1841450</v>
      </c>
      <c r="E75" s="89">
        <v>7382220</v>
      </c>
      <c r="F75" s="70">
        <f t="shared" ref="F75:F81" si="16">E75/D75-1</f>
        <v>3.0089168861495015</v>
      </c>
      <c r="G75" s="89">
        <v>108776964</v>
      </c>
      <c r="H75" s="89">
        <v>47403410</v>
      </c>
      <c r="I75" s="71">
        <f t="shared" si="14"/>
        <v>-0.56421462544220302</v>
      </c>
      <c r="J75" s="90">
        <f t="shared" si="15"/>
        <v>8.496466937450739E-2</v>
      </c>
    </row>
    <row r="76" spans="3:10" x14ac:dyDescent="0.3">
      <c r="C76" s="87" t="s">
        <v>58</v>
      </c>
      <c r="D76" s="88">
        <v>0</v>
      </c>
      <c r="E76" s="89">
        <v>4073400</v>
      </c>
      <c r="F76" s="70" t="s">
        <v>39</v>
      </c>
      <c r="G76" s="89">
        <v>5815799</v>
      </c>
      <c r="H76" s="89">
        <v>44088380</v>
      </c>
      <c r="I76" s="71">
        <f t="shared" si="14"/>
        <v>6.5807950034036597</v>
      </c>
      <c r="J76" s="90">
        <f t="shared" si="15"/>
        <v>7.9022893710761405E-2</v>
      </c>
    </row>
    <row r="77" spans="3:10" x14ac:dyDescent="0.3">
      <c r="C77" s="87" t="s">
        <v>73</v>
      </c>
      <c r="D77" s="88">
        <v>1848422</v>
      </c>
      <c r="E77" s="89">
        <v>9990732</v>
      </c>
      <c r="F77" s="70">
        <f t="shared" si="16"/>
        <v>4.4050059997121869</v>
      </c>
      <c r="G77" s="89">
        <v>8747074</v>
      </c>
      <c r="H77" s="89">
        <v>38137018</v>
      </c>
      <c r="I77" s="71">
        <f t="shared" si="14"/>
        <v>3.3599743182691721</v>
      </c>
      <c r="J77" s="90">
        <f t="shared" si="15"/>
        <v>6.8355823458684448E-2</v>
      </c>
    </row>
    <row r="78" spans="3:10" x14ac:dyDescent="0.3">
      <c r="C78" s="87" t="s">
        <v>65</v>
      </c>
      <c r="D78" s="88">
        <v>2331545</v>
      </c>
      <c r="E78" s="89">
        <v>3993477</v>
      </c>
      <c r="F78" s="70">
        <f t="shared" si="16"/>
        <v>0.71280288392460789</v>
      </c>
      <c r="G78" s="89">
        <v>33492620</v>
      </c>
      <c r="H78" s="89">
        <v>35722557</v>
      </c>
      <c r="I78" s="71">
        <f t="shared" si="14"/>
        <v>6.6579951045931951E-2</v>
      </c>
      <c r="J78" s="90">
        <f t="shared" si="15"/>
        <v>6.4028204821488466E-2</v>
      </c>
    </row>
    <row r="79" spans="3:10" x14ac:dyDescent="0.3">
      <c r="C79" s="87" t="s">
        <v>49</v>
      </c>
      <c r="D79" s="88">
        <v>2300465</v>
      </c>
      <c r="E79" s="89">
        <v>5891244</v>
      </c>
      <c r="F79" s="70">
        <f t="shared" si="16"/>
        <v>1.5608926890867716</v>
      </c>
      <c r="G79" s="89">
        <v>24204849</v>
      </c>
      <c r="H79" s="89">
        <v>25889159</v>
      </c>
      <c r="I79" s="71">
        <f t="shared" si="14"/>
        <v>6.9585643769147332E-2</v>
      </c>
      <c r="J79" s="90">
        <f t="shared" si="15"/>
        <v>4.640307173722423E-2</v>
      </c>
    </row>
    <row r="80" spans="3:10" x14ac:dyDescent="0.3">
      <c r="C80" s="87" t="s">
        <v>66</v>
      </c>
      <c r="D80" s="88">
        <v>0</v>
      </c>
      <c r="E80" s="89">
        <v>6503553</v>
      </c>
      <c r="F80" s="70" t="s">
        <v>39</v>
      </c>
      <c r="G80" s="89">
        <v>0</v>
      </c>
      <c r="H80" s="89">
        <v>17369987</v>
      </c>
      <c r="I80" s="71" t="s">
        <v>39</v>
      </c>
      <c r="J80" s="90">
        <f t="shared" si="15"/>
        <v>3.1133523991090335E-2</v>
      </c>
    </row>
    <row r="81" spans="3:10" x14ac:dyDescent="0.3">
      <c r="C81" s="87" t="s">
        <v>94</v>
      </c>
      <c r="D81" s="88">
        <v>572103</v>
      </c>
      <c r="E81" s="89">
        <v>1381557</v>
      </c>
      <c r="F81" s="70">
        <f t="shared" si="16"/>
        <v>1.4148745942601244</v>
      </c>
      <c r="G81" s="89">
        <v>3381784</v>
      </c>
      <c r="H81" s="89">
        <v>16685592</v>
      </c>
      <c r="I81" s="71">
        <f t="shared" si="14"/>
        <v>3.933961483051549</v>
      </c>
      <c r="J81" s="90">
        <f t="shared" si="15"/>
        <v>2.9906831757418411E-2</v>
      </c>
    </row>
    <row r="82" spans="3:10" x14ac:dyDescent="0.3">
      <c r="C82" s="87" t="s">
        <v>64</v>
      </c>
      <c r="D82" s="88">
        <v>0</v>
      </c>
      <c r="E82" s="89">
        <v>1912067</v>
      </c>
      <c r="F82" s="70" t="s">
        <v>39</v>
      </c>
      <c r="G82" s="89">
        <v>1320759</v>
      </c>
      <c r="H82" s="89">
        <v>15665660</v>
      </c>
      <c r="I82" s="71" t="s">
        <v>39</v>
      </c>
      <c r="J82" s="90">
        <f t="shared" si="15"/>
        <v>2.8078731518121701E-2</v>
      </c>
    </row>
    <row r="83" spans="3:10" x14ac:dyDescent="0.3">
      <c r="C83" s="54" t="s">
        <v>135</v>
      </c>
      <c r="D83" s="88">
        <v>13769430</v>
      </c>
      <c r="E83" s="89">
        <v>19977658</v>
      </c>
      <c r="F83" s="70">
        <f>E83/D83-1</f>
        <v>0.45087037008794129</v>
      </c>
      <c r="G83" s="89">
        <v>134098923</v>
      </c>
      <c r="H83" s="91">
        <v>139748065</v>
      </c>
      <c r="I83" s="71">
        <f t="shared" si="14"/>
        <v>4.2126676886137249E-2</v>
      </c>
      <c r="J83" s="90">
        <f t="shared" si="15"/>
        <v>0.2504808860470622</v>
      </c>
    </row>
    <row r="84" spans="3:10" s="77" customFormat="1" ht="16.5" customHeight="1" x14ac:dyDescent="0.3">
      <c r="C84" s="96" t="s">
        <v>11</v>
      </c>
      <c r="D84" s="59">
        <f>+D72+D60+D48+D36+D24+D12</f>
        <v>430581552</v>
      </c>
      <c r="E84" s="60">
        <f>+E72+E60+E48+E36+E24+E12</f>
        <v>650800111</v>
      </c>
      <c r="F84" s="49">
        <f>E84/D84-1</f>
        <v>0.51144448241479701</v>
      </c>
      <c r="G84" s="60">
        <f>+G12+G24+G36+G48+G60+G72</f>
        <v>4239180883</v>
      </c>
      <c r="H84" s="60">
        <f>+H12+H24+H36+H48+H60+H72</f>
        <v>5132723620</v>
      </c>
      <c r="I84" s="65">
        <f t="shared" si="14"/>
        <v>0.21078193209053486</v>
      </c>
      <c r="J84" s="86">
        <f>+H84/$H$84</f>
        <v>1</v>
      </c>
    </row>
    <row r="85" spans="3:10" s="77" customFormat="1" x14ac:dyDescent="0.3">
      <c r="D85" s="97"/>
      <c r="E85" s="97"/>
      <c r="F85" s="98"/>
      <c r="G85" s="97"/>
    </row>
    <row r="86" spans="3:10" s="77" customFormat="1" ht="69" customHeight="1" x14ac:dyDescent="0.3">
      <c r="C86" s="103" t="s">
        <v>136</v>
      </c>
      <c r="D86" s="103"/>
      <c r="E86" s="103"/>
      <c r="F86" s="103"/>
      <c r="G86" s="103"/>
      <c r="H86" s="103"/>
      <c r="I86" s="103"/>
      <c r="J86" s="103"/>
    </row>
    <row r="87" spans="3:10" s="77" customFormat="1" x14ac:dyDescent="0.3">
      <c r="D87" s="99"/>
      <c r="E87" s="99"/>
      <c r="F87" s="78"/>
      <c r="G87" s="99"/>
    </row>
    <row r="88" spans="3:10" s="77" customFormat="1" x14ac:dyDescent="0.3">
      <c r="F88" s="78"/>
    </row>
    <row r="89" spans="3:10" s="77" customFormat="1" x14ac:dyDescent="0.3">
      <c r="F89" s="78"/>
    </row>
    <row r="90" spans="3:10" s="77" customFormat="1" x14ac:dyDescent="0.3">
      <c r="F90" s="78"/>
    </row>
    <row r="91" spans="3:10" s="77" customFormat="1" x14ac:dyDescent="0.3">
      <c r="F91" s="78"/>
    </row>
    <row r="92" spans="3:10" s="77" customFormat="1" x14ac:dyDescent="0.3">
      <c r="F92" s="78"/>
    </row>
    <row r="93" spans="3:10" s="77" customFormat="1" x14ac:dyDescent="0.3">
      <c r="F93" s="78"/>
    </row>
    <row r="94" spans="3:10" s="77" customFormat="1" x14ac:dyDescent="0.3">
      <c r="F94" s="78"/>
    </row>
    <row r="95" spans="3:10" s="77" customFormat="1" x14ac:dyDescent="0.3">
      <c r="F95" s="78"/>
    </row>
    <row r="96" spans="3:10" s="77" customFormat="1" x14ac:dyDescent="0.3">
      <c r="F96" s="78"/>
    </row>
    <row r="97" spans="6:6" s="77" customFormat="1" x14ac:dyDescent="0.3">
      <c r="F97" s="78"/>
    </row>
    <row r="98" spans="6:6" s="77" customFormat="1" x14ac:dyDescent="0.3">
      <c r="F98" s="78"/>
    </row>
    <row r="99" spans="6:6" s="77" customFormat="1" x14ac:dyDescent="0.3">
      <c r="F99" s="78"/>
    </row>
    <row r="100" spans="6:6" s="77" customFormat="1" x14ac:dyDescent="0.3">
      <c r="F100" s="78"/>
    </row>
    <row r="101" spans="6:6" s="77" customFormat="1" x14ac:dyDescent="0.3">
      <c r="F101" s="78"/>
    </row>
    <row r="102" spans="6:6" s="77" customFormat="1" x14ac:dyDescent="0.3">
      <c r="F102" s="78"/>
    </row>
    <row r="103" spans="6:6" s="77" customFormat="1" x14ac:dyDescent="0.3">
      <c r="F103" s="78"/>
    </row>
    <row r="104" spans="6:6" s="77" customFormat="1" x14ac:dyDescent="0.3">
      <c r="F104" s="78"/>
    </row>
    <row r="105" spans="6:6" s="77" customFormat="1" x14ac:dyDescent="0.3">
      <c r="F105" s="78"/>
    </row>
    <row r="106" spans="6:6" s="77" customFormat="1" x14ac:dyDescent="0.3">
      <c r="F106" s="78"/>
    </row>
    <row r="107" spans="6:6" s="77" customFormat="1" x14ac:dyDescent="0.3">
      <c r="F107" s="78"/>
    </row>
    <row r="108" spans="6:6" s="77" customFormat="1" x14ac:dyDescent="0.3">
      <c r="F108" s="78"/>
    </row>
    <row r="109" spans="6:6" s="77" customFormat="1" x14ac:dyDescent="0.3">
      <c r="F109" s="78"/>
    </row>
    <row r="110" spans="6:6" s="77" customFormat="1" x14ac:dyDescent="0.3">
      <c r="F110" s="78"/>
    </row>
    <row r="111" spans="6:6" s="77" customFormat="1" x14ac:dyDescent="0.3">
      <c r="F111" s="78"/>
    </row>
    <row r="112" spans="6:6" s="77" customFormat="1" x14ac:dyDescent="0.3">
      <c r="F112" s="78"/>
    </row>
    <row r="113" spans="6:6" s="77" customFormat="1" x14ac:dyDescent="0.3">
      <c r="F113" s="78"/>
    </row>
    <row r="114" spans="6:6" s="77" customFormat="1" x14ac:dyDescent="0.3">
      <c r="F114" s="78"/>
    </row>
    <row r="115" spans="6:6" s="77" customFormat="1" x14ac:dyDescent="0.3">
      <c r="F115" s="78"/>
    </row>
    <row r="116" spans="6:6" s="77" customFormat="1" x14ac:dyDescent="0.3">
      <c r="F116" s="78"/>
    </row>
    <row r="117" spans="6:6" s="77" customFormat="1" x14ac:dyDescent="0.3">
      <c r="F117" s="78"/>
    </row>
    <row r="118" spans="6:6" s="77" customFormat="1" x14ac:dyDescent="0.3">
      <c r="F118" s="78"/>
    </row>
    <row r="119" spans="6:6" s="77" customFormat="1" x14ac:dyDescent="0.3">
      <c r="F119" s="78"/>
    </row>
    <row r="120" spans="6:6" s="77" customFormat="1" x14ac:dyDescent="0.3">
      <c r="F120" s="78"/>
    </row>
    <row r="121" spans="6:6" s="77" customFormat="1" x14ac:dyDescent="0.3">
      <c r="F121" s="78"/>
    </row>
    <row r="122" spans="6:6" s="77" customFormat="1" x14ac:dyDescent="0.3">
      <c r="F122" s="78"/>
    </row>
    <row r="123" spans="6:6" s="77" customFormat="1" x14ac:dyDescent="0.3">
      <c r="F123" s="78"/>
    </row>
    <row r="124" spans="6:6" s="77" customFormat="1" x14ac:dyDescent="0.3">
      <c r="F124" s="78"/>
    </row>
    <row r="125" spans="6:6" s="77" customFormat="1" x14ac:dyDescent="0.3">
      <c r="F125" s="78"/>
    </row>
    <row r="126" spans="6:6" s="77" customFormat="1" x14ac:dyDescent="0.3">
      <c r="F126" s="78"/>
    </row>
    <row r="127" spans="6:6" s="77" customFormat="1" x14ac:dyDescent="0.3">
      <c r="F127" s="78"/>
    </row>
    <row r="128" spans="6:6" s="77" customFormat="1" x14ac:dyDescent="0.3">
      <c r="F128" s="78"/>
    </row>
    <row r="129" spans="6:6" s="77" customFormat="1" x14ac:dyDescent="0.3">
      <c r="F129" s="78"/>
    </row>
    <row r="130" spans="6:6" s="77" customFormat="1" x14ac:dyDescent="0.3">
      <c r="F130" s="78"/>
    </row>
    <row r="131" spans="6:6" s="77" customFormat="1" x14ac:dyDescent="0.3">
      <c r="F131" s="78"/>
    </row>
    <row r="132" spans="6:6" s="77" customFormat="1" x14ac:dyDescent="0.3">
      <c r="F132" s="78"/>
    </row>
    <row r="133" spans="6:6" s="77" customFormat="1" x14ac:dyDescent="0.3">
      <c r="F133" s="78"/>
    </row>
    <row r="134" spans="6:6" s="77" customFormat="1" x14ac:dyDescent="0.3">
      <c r="F134" s="78"/>
    </row>
    <row r="135" spans="6:6" s="77" customFormat="1" x14ac:dyDescent="0.3">
      <c r="F135" s="78"/>
    </row>
    <row r="136" spans="6:6" s="77" customFormat="1" x14ac:dyDescent="0.3">
      <c r="F136" s="78"/>
    </row>
    <row r="137" spans="6:6" s="77" customFormat="1" x14ac:dyDescent="0.3">
      <c r="F137" s="78"/>
    </row>
    <row r="138" spans="6:6" s="77" customFormat="1" x14ac:dyDescent="0.3">
      <c r="F138" s="78"/>
    </row>
    <row r="139" spans="6:6" s="77" customFormat="1" x14ac:dyDescent="0.3">
      <c r="F139" s="78"/>
    </row>
    <row r="140" spans="6:6" s="77" customFormat="1" x14ac:dyDescent="0.3">
      <c r="F140" s="78"/>
    </row>
    <row r="141" spans="6:6" s="77" customFormat="1" x14ac:dyDescent="0.3">
      <c r="F141" s="78"/>
    </row>
    <row r="142" spans="6:6" s="77" customFormat="1" x14ac:dyDescent="0.3">
      <c r="F142" s="78"/>
    </row>
    <row r="143" spans="6:6" s="77" customFormat="1" x14ac:dyDescent="0.3">
      <c r="F143" s="78"/>
    </row>
    <row r="144" spans="6:6" s="77" customFormat="1" x14ac:dyDescent="0.3">
      <c r="F144" s="78"/>
    </row>
    <row r="145" spans="6:6" s="77" customFormat="1" x14ac:dyDescent="0.3">
      <c r="F145" s="78"/>
    </row>
    <row r="146" spans="6:6" s="77" customFormat="1" x14ac:dyDescent="0.3">
      <c r="F146" s="78"/>
    </row>
    <row r="147" spans="6:6" s="77" customFormat="1" x14ac:dyDescent="0.3">
      <c r="F147" s="78"/>
    </row>
    <row r="148" spans="6:6" s="77" customFormat="1" x14ac:dyDescent="0.3">
      <c r="F148" s="78"/>
    </row>
    <row r="149" spans="6:6" s="77" customFormat="1" x14ac:dyDescent="0.3">
      <c r="F149" s="78"/>
    </row>
    <row r="150" spans="6:6" s="77" customFormat="1" x14ac:dyDescent="0.3">
      <c r="F150" s="78"/>
    </row>
    <row r="151" spans="6:6" s="77" customFormat="1" x14ac:dyDescent="0.3">
      <c r="F151" s="78"/>
    </row>
    <row r="152" spans="6:6" s="77" customFormat="1" x14ac:dyDescent="0.3">
      <c r="F152" s="78"/>
    </row>
    <row r="153" spans="6:6" s="77" customFormat="1" x14ac:dyDescent="0.3">
      <c r="F153" s="78"/>
    </row>
    <row r="154" spans="6:6" s="77" customFormat="1" x14ac:dyDescent="0.3">
      <c r="F154" s="78"/>
    </row>
    <row r="155" spans="6:6" s="77" customFormat="1" x14ac:dyDescent="0.3">
      <c r="F155" s="78"/>
    </row>
    <row r="156" spans="6:6" s="77" customFormat="1" x14ac:dyDescent="0.3">
      <c r="F156" s="78"/>
    </row>
    <row r="157" spans="6:6" s="77" customFormat="1" x14ac:dyDescent="0.3">
      <c r="F157" s="78"/>
    </row>
    <row r="158" spans="6:6" s="77" customFormat="1" x14ac:dyDescent="0.3">
      <c r="F158" s="78"/>
    </row>
    <row r="159" spans="6:6" s="77" customFormat="1" x14ac:dyDescent="0.3">
      <c r="F159" s="78"/>
    </row>
    <row r="160" spans="6:6" s="77" customFormat="1" x14ac:dyDescent="0.3">
      <c r="F160" s="78"/>
    </row>
    <row r="161" spans="6:6" s="77" customFormat="1" x14ac:dyDescent="0.3">
      <c r="F161" s="78"/>
    </row>
    <row r="162" spans="6:6" s="77" customFormat="1" x14ac:dyDescent="0.3">
      <c r="F162" s="78"/>
    </row>
    <row r="163" spans="6:6" s="77" customFormat="1" x14ac:dyDescent="0.3">
      <c r="F163" s="78"/>
    </row>
    <row r="164" spans="6:6" s="77" customFormat="1" x14ac:dyDescent="0.3">
      <c r="F164" s="78"/>
    </row>
    <row r="165" spans="6:6" s="77" customFormat="1" x14ac:dyDescent="0.3">
      <c r="F165" s="78"/>
    </row>
    <row r="166" spans="6:6" s="77" customFormat="1" x14ac:dyDescent="0.3">
      <c r="F166" s="78"/>
    </row>
    <row r="167" spans="6:6" s="77" customFormat="1" x14ac:dyDescent="0.3">
      <c r="F167" s="78"/>
    </row>
    <row r="168" spans="6:6" s="77" customFormat="1" x14ac:dyDescent="0.3">
      <c r="F168" s="78"/>
    </row>
    <row r="169" spans="6:6" s="77" customFormat="1" x14ac:dyDescent="0.3">
      <c r="F169" s="78"/>
    </row>
    <row r="170" spans="6:6" s="77" customFormat="1" x14ac:dyDescent="0.3">
      <c r="F170" s="78"/>
    </row>
    <row r="171" spans="6:6" s="77" customFormat="1" x14ac:dyDescent="0.3">
      <c r="F171" s="78"/>
    </row>
    <row r="172" spans="6:6" s="77" customFormat="1" x14ac:dyDescent="0.3">
      <c r="F172" s="78"/>
    </row>
    <row r="173" spans="6:6" s="77" customFormat="1" x14ac:dyDescent="0.3">
      <c r="F173" s="78"/>
    </row>
    <row r="174" spans="6:6" s="77" customFormat="1" x14ac:dyDescent="0.3">
      <c r="F174" s="78"/>
    </row>
    <row r="175" spans="6:6" s="77" customFormat="1" x14ac:dyDescent="0.3">
      <c r="F175" s="78"/>
    </row>
    <row r="176" spans="6:6" s="77" customFormat="1" x14ac:dyDescent="0.3">
      <c r="F176" s="78"/>
    </row>
    <row r="177" spans="6:6" s="77" customFormat="1" x14ac:dyDescent="0.3">
      <c r="F177" s="78"/>
    </row>
    <row r="178" spans="6:6" s="77" customFormat="1" x14ac:dyDescent="0.3">
      <c r="F178" s="78"/>
    </row>
    <row r="179" spans="6:6" s="77" customFormat="1" x14ac:dyDescent="0.3">
      <c r="F179" s="78"/>
    </row>
    <row r="180" spans="6:6" s="77" customFormat="1" x14ac:dyDescent="0.3">
      <c r="F180" s="78"/>
    </row>
    <row r="181" spans="6:6" s="77" customFormat="1" x14ac:dyDescent="0.3">
      <c r="F181" s="78"/>
    </row>
    <row r="182" spans="6:6" s="77" customFormat="1" x14ac:dyDescent="0.3">
      <c r="F182" s="78"/>
    </row>
    <row r="183" spans="6:6" s="77" customFormat="1" x14ac:dyDescent="0.3">
      <c r="F183" s="78"/>
    </row>
    <row r="184" spans="6:6" s="77" customFormat="1" x14ac:dyDescent="0.3">
      <c r="F184" s="78"/>
    </row>
    <row r="185" spans="6:6" s="77" customFormat="1" x14ac:dyDescent="0.3">
      <c r="F185" s="78"/>
    </row>
    <row r="186" spans="6:6" s="77" customFormat="1" x14ac:dyDescent="0.3">
      <c r="F186" s="78"/>
    </row>
    <row r="187" spans="6:6" s="77" customFormat="1" x14ac:dyDescent="0.3">
      <c r="F187" s="78"/>
    </row>
    <row r="188" spans="6:6" s="77" customFormat="1" x14ac:dyDescent="0.3">
      <c r="F188" s="78"/>
    </row>
    <row r="189" spans="6:6" s="77" customFormat="1" x14ac:dyDescent="0.3">
      <c r="F189" s="78"/>
    </row>
    <row r="190" spans="6:6" s="77" customFormat="1" x14ac:dyDescent="0.3">
      <c r="F190" s="78"/>
    </row>
    <row r="191" spans="6:6" s="77" customFormat="1" x14ac:dyDescent="0.3">
      <c r="F191" s="78"/>
    </row>
    <row r="192" spans="6:6" s="77" customFormat="1" x14ac:dyDescent="0.3">
      <c r="F192" s="78"/>
    </row>
    <row r="193" spans="6:6" s="77" customFormat="1" x14ac:dyDescent="0.3">
      <c r="F193" s="78"/>
    </row>
    <row r="194" spans="6:6" s="77" customFormat="1" x14ac:dyDescent="0.3">
      <c r="F194" s="78"/>
    </row>
    <row r="195" spans="6:6" s="77" customFormat="1" x14ac:dyDescent="0.3">
      <c r="F195" s="78"/>
    </row>
    <row r="196" spans="6:6" s="77" customFormat="1" x14ac:dyDescent="0.3">
      <c r="F196" s="78"/>
    </row>
    <row r="197" spans="6:6" s="77" customFormat="1" x14ac:dyDescent="0.3">
      <c r="F197" s="78"/>
    </row>
    <row r="198" spans="6:6" s="77" customFormat="1" x14ac:dyDescent="0.3">
      <c r="F198" s="78"/>
    </row>
    <row r="199" spans="6:6" s="77" customFormat="1" x14ac:dyDescent="0.3">
      <c r="F199" s="78"/>
    </row>
    <row r="200" spans="6:6" s="77" customFormat="1" x14ac:dyDescent="0.3">
      <c r="F200" s="78"/>
    </row>
    <row r="201" spans="6:6" s="77" customFormat="1" x14ac:dyDescent="0.3">
      <c r="F201" s="78"/>
    </row>
    <row r="202" spans="6:6" s="77" customFormat="1" x14ac:dyDescent="0.3">
      <c r="F202" s="78"/>
    </row>
    <row r="203" spans="6:6" s="77" customFormat="1" x14ac:dyDescent="0.3">
      <c r="F203" s="78"/>
    </row>
    <row r="204" spans="6:6" s="77" customFormat="1" x14ac:dyDescent="0.3">
      <c r="F204" s="78"/>
    </row>
    <row r="205" spans="6:6" s="77" customFormat="1" x14ac:dyDescent="0.3">
      <c r="F205" s="78"/>
    </row>
    <row r="206" spans="6:6" s="77" customFormat="1" x14ac:dyDescent="0.3">
      <c r="F206" s="78"/>
    </row>
    <row r="207" spans="6:6" s="77" customFormat="1" x14ac:dyDescent="0.3">
      <c r="F207" s="78"/>
    </row>
    <row r="208" spans="6:6" s="77" customFormat="1" x14ac:dyDescent="0.3">
      <c r="F208" s="78"/>
    </row>
    <row r="209" spans="6:6" s="77" customFormat="1" x14ac:dyDescent="0.3">
      <c r="F209" s="78"/>
    </row>
    <row r="210" spans="6:6" s="77" customFormat="1" x14ac:dyDescent="0.3">
      <c r="F210" s="78"/>
    </row>
    <row r="211" spans="6:6" s="77" customFormat="1" x14ac:dyDescent="0.3">
      <c r="F211" s="78"/>
    </row>
    <row r="212" spans="6:6" s="77" customFormat="1" x14ac:dyDescent="0.3">
      <c r="F212" s="78"/>
    </row>
    <row r="213" spans="6:6" s="77" customFormat="1" x14ac:dyDescent="0.3">
      <c r="F213" s="78"/>
    </row>
    <row r="214" spans="6:6" s="77" customFormat="1" x14ac:dyDescent="0.3">
      <c r="F214" s="78"/>
    </row>
    <row r="215" spans="6:6" s="77" customFormat="1" x14ac:dyDescent="0.3">
      <c r="F215" s="78"/>
    </row>
    <row r="216" spans="6:6" s="77" customFormat="1" x14ac:dyDescent="0.3">
      <c r="F216" s="78"/>
    </row>
    <row r="217" spans="6:6" s="77" customFormat="1" x14ac:dyDescent="0.3">
      <c r="F217" s="78"/>
    </row>
    <row r="218" spans="6:6" s="77" customFormat="1" x14ac:dyDescent="0.3">
      <c r="F218" s="78"/>
    </row>
    <row r="219" spans="6:6" s="77" customFormat="1" x14ac:dyDescent="0.3">
      <c r="F219" s="78"/>
    </row>
    <row r="220" spans="6:6" s="77" customFormat="1" x14ac:dyDescent="0.3">
      <c r="F220" s="78"/>
    </row>
    <row r="221" spans="6:6" s="77" customFormat="1" x14ac:dyDescent="0.3">
      <c r="F221" s="78"/>
    </row>
    <row r="222" spans="6:6" s="77" customFormat="1" x14ac:dyDescent="0.3">
      <c r="F222" s="78"/>
    </row>
    <row r="223" spans="6:6" s="77" customFormat="1" x14ac:dyDescent="0.3">
      <c r="F223" s="78"/>
    </row>
    <row r="224" spans="6:6" s="77" customFormat="1" x14ac:dyDescent="0.3">
      <c r="F224" s="78"/>
    </row>
    <row r="225" spans="6:6" s="77" customFormat="1" x14ac:dyDescent="0.3">
      <c r="F225" s="78"/>
    </row>
    <row r="226" spans="6:6" s="77" customFormat="1" x14ac:dyDescent="0.3">
      <c r="F226" s="78"/>
    </row>
    <row r="227" spans="6:6" s="77" customFormat="1" x14ac:dyDescent="0.3">
      <c r="F227" s="78"/>
    </row>
    <row r="228" spans="6:6" s="77" customFormat="1" x14ac:dyDescent="0.3">
      <c r="F228" s="78"/>
    </row>
    <row r="229" spans="6:6" s="77" customFormat="1" x14ac:dyDescent="0.3">
      <c r="F229" s="78"/>
    </row>
    <row r="230" spans="6:6" s="77" customFormat="1" x14ac:dyDescent="0.3">
      <c r="F230" s="78"/>
    </row>
    <row r="231" spans="6:6" s="77" customFormat="1" x14ac:dyDescent="0.3">
      <c r="F231" s="78"/>
    </row>
    <row r="232" spans="6:6" s="77" customFormat="1" x14ac:dyDescent="0.3">
      <c r="F232" s="78"/>
    </row>
    <row r="233" spans="6:6" s="77" customFormat="1" x14ac:dyDescent="0.3">
      <c r="F233" s="78"/>
    </row>
    <row r="234" spans="6:6" s="77" customFormat="1" x14ac:dyDescent="0.3">
      <c r="F234" s="78"/>
    </row>
    <row r="235" spans="6:6" s="77" customFormat="1" x14ac:dyDescent="0.3">
      <c r="F235" s="78"/>
    </row>
    <row r="236" spans="6:6" s="77" customFormat="1" x14ac:dyDescent="0.3">
      <c r="F236" s="78"/>
    </row>
    <row r="237" spans="6:6" s="77" customFormat="1" x14ac:dyDescent="0.3">
      <c r="F237" s="78"/>
    </row>
    <row r="238" spans="6:6" s="77" customFormat="1" x14ac:dyDescent="0.3">
      <c r="F238" s="78"/>
    </row>
    <row r="239" spans="6:6" s="77" customFormat="1" x14ac:dyDescent="0.3">
      <c r="F239" s="78"/>
    </row>
    <row r="240" spans="6:6" s="77" customFormat="1" x14ac:dyDescent="0.3">
      <c r="F240" s="78"/>
    </row>
    <row r="241" spans="6:6" s="77" customFormat="1" x14ac:dyDescent="0.3">
      <c r="F241" s="78"/>
    </row>
    <row r="242" spans="6:6" s="77" customFormat="1" x14ac:dyDescent="0.3">
      <c r="F242" s="78"/>
    </row>
    <row r="243" spans="6:6" s="77" customFormat="1" x14ac:dyDescent="0.3">
      <c r="F243" s="78"/>
    </row>
    <row r="244" spans="6:6" s="77" customFormat="1" x14ac:dyDescent="0.3">
      <c r="F244" s="78"/>
    </row>
    <row r="245" spans="6:6" s="77" customFormat="1" x14ac:dyDescent="0.3">
      <c r="F245" s="78"/>
    </row>
    <row r="246" spans="6:6" s="77" customFormat="1" x14ac:dyDescent="0.3">
      <c r="F246" s="78"/>
    </row>
    <row r="247" spans="6:6" s="77" customFormat="1" x14ac:dyDescent="0.3">
      <c r="F247" s="78"/>
    </row>
    <row r="248" spans="6:6" s="77" customFormat="1" x14ac:dyDescent="0.3">
      <c r="F248" s="78"/>
    </row>
    <row r="249" spans="6:6" s="77" customFormat="1" x14ac:dyDescent="0.3">
      <c r="F249" s="78"/>
    </row>
    <row r="250" spans="6:6" s="77" customFormat="1" x14ac:dyDescent="0.3">
      <c r="F250" s="78"/>
    </row>
    <row r="251" spans="6:6" s="77" customFormat="1" x14ac:dyDescent="0.3">
      <c r="F251" s="78"/>
    </row>
    <row r="252" spans="6:6" s="77" customFormat="1" x14ac:dyDescent="0.3">
      <c r="F252" s="78"/>
    </row>
    <row r="253" spans="6:6" s="77" customFormat="1" x14ac:dyDescent="0.3">
      <c r="F253" s="78"/>
    </row>
    <row r="254" spans="6:6" s="77" customFormat="1" x14ac:dyDescent="0.3">
      <c r="F254" s="78"/>
    </row>
    <row r="255" spans="6:6" s="77" customFormat="1" x14ac:dyDescent="0.3">
      <c r="F255" s="78"/>
    </row>
    <row r="256" spans="6:6" s="77" customFormat="1" x14ac:dyDescent="0.3">
      <c r="F256" s="78"/>
    </row>
    <row r="257" spans="6:6" s="77" customFormat="1" x14ac:dyDescent="0.3">
      <c r="F257" s="78"/>
    </row>
    <row r="258" spans="6:6" s="77" customFormat="1" x14ac:dyDescent="0.3">
      <c r="F258" s="78"/>
    </row>
    <row r="259" spans="6:6" s="77" customFormat="1" x14ac:dyDescent="0.3">
      <c r="F259" s="78"/>
    </row>
    <row r="260" spans="6:6" s="77" customFormat="1" x14ac:dyDescent="0.3">
      <c r="F260" s="78"/>
    </row>
  </sheetData>
  <mergeCells count="5">
    <mergeCell ref="C3:K3"/>
    <mergeCell ref="C4:K4"/>
    <mergeCell ref="D9:F9"/>
    <mergeCell ref="G9:J9"/>
    <mergeCell ref="C86:J86"/>
  </mergeCells>
  <printOptions horizontalCentered="1" verticalCentered="1"/>
  <pageMargins left="0" right="0" top="0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S05.C01</vt:lpstr>
      <vt:lpstr>S05.C02-03</vt:lpstr>
      <vt:lpstr>S05.C04</vt:lpstr>
      <vt:lpstr>'S05.C01'!Área_de_impresión</vt:lpstr>
      <vt:lpstr>'S05.C02-03'!Área_de_impresión</vt:lpstr>
      <vt:lpstr>'S05.C04'!Área_de_impresión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Carranza</dc:creator>
  <cp:lastModifiedBy>Manuel Alonso Carranza Avellaneda</cp:lastModifiedBy>
  <dcterms:created xsi:type="dcterms:W3CDTF">2025-08-15T20:45:41Z</dcterms:created>
  <dcterms:modified xsi:type="dcterms:W3CDTF">2026-01-06T23:37:02Z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{CC68895C-F457-4E6C-999F-F099E05A4A83}</vt:lpwstr>
  </property>
</Properties>
</file>