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NUEVO ORDEN CARPETAS\DOCUMENTOS\Trabajo\Estadísticas\Documentos\2025\2 PROYECCIONES OFERTA y DEMANDA\8 Agosto\"/>
    </mc:Choice>
  </mc:AlternateContent>
  <xr:revisionPtr revIDLastSave="0" documentId="13_ncr:1_{11316A52-C239-427A-AEEA-8400D30FA5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 MÁXIMA DEMANDA (MW)" sheetId="5" r:id="rId1"/>
    <sheet name="2 OFERTA (GWh)" sheetId="3" r:id="rId2"/>
    <sheet name="3 DEMANDA (GWh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5" l="1"/>
  <c r="N16" i="5"/>
  <c r="N17" i="5"/>
  <c r="N18" i="5"/>
  <c r="N19" i="5"/>
  <c r="N20" i="5"/>
  <c r="N15" i="5"/>
  <c r="O21" i="5"/>
  <c r="O26" i="3"/>
  <c r="O21" i="3"/>
  <c r="O20" i="3"/>
  <c r="O19" i="3"/>
  <c r="O18" i="3"/>
  <c r="O17" i="3"/>
  <c r="O16" i="3"/>
  <c r="O15" i="3"/>
  <c r="N24" i="4"/>
  <c r="O16" i="4"/>
  <c r="O17" i="4"/>
  <c r="O18" i="4"/>
  <c r="O19" i="4"/>
  <c r="O20" i="4"/>
  <c r="O15" i="4"/>
  <c r="H23" i="4"/>
  <c r="H22" i="3"/>
  <c r="H22" i="5"/>
  <c r="G23" i="4"/>
  <c r="G26" i="3"/>
  <c r="H26" i="3" s="1"/>
  <c r="G25" i="3"/>
  <c r="G22" i="3"/>
  <c r="G22" i="5" l="1"/>
  <c r="N20" i="4"/>
  <c r="N20" i="3"/>
  <c r="N18" i="4" l="1"/>
  <c r="N18" i="3" l="1"/>
  <c r="N172" i="4" l="1"/>
  <c r="M172" i="4"/>
  <c r="L172" i="4"/>
  <c r="K172" i="4"/>
  <c r="J172" i="4"/>
  <c r="I172" i="4"/>
  <c r="H172" i="4"/>
  <c r="G172" i="4"/>
  <c r="F172" i="4"/>
  <c r="E172" i="4"/>
  <c r="D172" i="4"/>
  <c r="C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N13" i="3" l="1"/>
  <c r="N5" i="3"/>
  <c r="N17" i="4"/>
  <c r="N5" i="4"/>
  <c r="N16" i="4"/>
  <c r="N11" i="4"/>
  <c r="N7" i="4"/>
  <c r="N10" i="4"/>
  <c r="N9" i="4"/>
  <c r="N6" i="4"/>
  <c r="N12" i="4"/>
  <c r="N13" i="4"/>
  <c r="N14" i="4"/>
  <c r="N8" i="4"/>
  <c r="N15" i="4"/>
  <c r="N17" i="3"/>
  <c r="N10" i="3"/>
  <c r="N14" i="3"/>
  <c r="N15" i="3"/>
  <c r="N11" i="3"/>
  <c r="N7" i="3"/>
  <c r="N16" i="3"/>
  <c r="P21" i="3" s="1"/>
  <c r="N12" i="3"/>
  <c r="N6" i="3"/>
  <c r="N8" i="3"/>
  <c r="N9" i="3"/>
  <c r="N19" i="4" l="1"/>
  <c r="O21" i="4" s="1"/>
  <c r="P19" i="4" l="1"/>
  <c r="N19" i="3"/>
</calcChain>
</file>

<file path=xl/sharedStrings.xml><?xml version="1.0" encoding="utf-8"?>
<sst xmlns="http://schemas.openxmlformats.org/spreadsheetml/2006/main" count="47" uniqueCount="18">
  <si>
    <t>Total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</si>
  <si>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</si>
  <si>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</si>
  <si>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</si>
  <si>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</si>
  <si>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</si>
  <si>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</si>
  <si>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</si>
  <si>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</si>
  <si>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</si>
  <si>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</si>
  <si>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</si>
  <si>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</si>
  <si>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</si>
  <si>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PRODUCCIÓN TOTAL NACIONAL</t>
  </si>
  <si>
    <t>VENTA TOTAL NACIONAL</t>
  </si>
  <si>
    <t>DEMANDA EN POTENCIA SEIN - COES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</si>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</sst>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#,##0.0"/>
    <numFmt numFmtId="166" formatCode="0.000000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1" applyNumberFormat="1" applyFont="1" applyAlignment="1">
      <alignment horizontal="center"/>
    </xf>
    <xf numFmtId="4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4" fontId="3" fillId="0" borderId="0" xfId="0" applyNumberFormat="1" applyFont="1"/>
    <xf numFmtId="3" fontId="3" fillId="0" borderId="0" xfId="0" applyNumberFormat="1" applyFont="1"/>
    <xf numFmtId="0" fontId="0" fillId="2" borderId="0" xfId="0" applyFill="1"/>
    <xf numFmtId="3" fontId="4" fillId="0" borderId="0" xfId="0" applyNumberFormat="1" applyFont="1"/>
    <xf numFmtId="0" fontId="6" fillId="2" borderId="0" xfId="0" applyFont="1" applyFill="1" applyAlignment="1">
      <alignment horizontal="center"/>
    </xf>
    <xf numFmtId="3" fontId="0" fillId="2" borderId="0" xfId="0" applyNumberFormat="1" applyFill="1"/>
    <xf numFmtId="164" fontId="0" fillId="2" borderId="0" xfId="1" applyNumberFormat="1" applyFont="1" applyFill="1" applyAlignment="1">
      <alignment horizontal="center"/>
    </xf>
    <xf numFmtId="0" fontId="5" fillId="4" borderId="0" xfId="0" applyFont="1" applyFill="1"/>
    <xf numFmtId="0" fontId="0" fillId="4" borderId="0" xfId="0" applyFill="1"/>
    <xf numFmtId="166" fontId="0" fillId="0" borderId="0" xfId="1" applyNumberFormat="1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2" borderId="0" xfId="1" applyNumberFormat="1" applyFont="1" applyFill="1" applyAlignment="1">
      <alignment horizontal="center"/>
    </xf>
    <xf numFmtId="3" fontId="2" fillId="2" borderId="0" xfId="0" applyNumberFormat="1" applyFont="1" applyFill="1"/>
    <xf numFmtId="164" fontId="0" fillId="0" borderId="0" xfId="1" applyNumberFormat="1" applyFont="1"/>
    <xf numFmtId="0" fontId="5" fillId="5" borderId="0" xfId="0" applyFont="1" applyFill="1"/>
    <xf numFmtId="0" fontId="0" fillId="5" borderId="0" xfId="0" applyFill="1"/>
    <xf numFmtId="167" fontId="0" fillId="0" borderId="0" xfId="1" applyNumberFormat="1" applyFont="1" applyAlignment="1">
      <alignment horizontal="center"/>
    </xf>
    <xf numFmtId="3" fontId="7" fillId="0" borderId="0" xfId="0" applyNumberFormat="1" applyFont="1"/>
    <xf numFmtId="3" fontId="2" fillId="0" borderId="0" xfId="0" applyNumberFormat="1" applyFont="1"/>
    <xf numFmtId="3" fontId="8" fillId="0" borderId="0" xfId="0" applyNumberFormat="1" applyFont="1"/>
    <xf numFmtId="164" fontId="0" fillId="0" borderId="0" xfId="0" applyNumberFormat="1"/>
    <xf numFmtId="10" fontId="0" fillId="0" borderId="0" xfId="1" applyNumberFormat="1" applyFont="1"/>
    <xf numFmtId="10" fontId="0" fillId="2" borderId="0" xfId="1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3B13F108-3EA9-4CE8-BB2F-80944DBBD3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MÁXIMA DEMANDA </a:t>
            </a:r>
            <a:r>
              <a:rPr lang="es-PE" b="1" baseline="30000"/>
              <a:t>1</a:t>
            </a:r>
            <a:r>
              <a:rPr lang="es-PE" b="1"/>
              <a:t> (MW) EN EL</a:t>
            </a:r>
            <a:r>
              <a:rPr lang="es-PE" b="1" baseline="0"/>
              <a:t> SEIN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MÁXIMA DEMANDA (MW)'!$A$16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(MW)'!$B$16:$M$16</c:f>
              <c:numCache>
                <c:formatCode>#,##0</c:formatCode>
                <c:ptCount val="12"/>
                <c:pt idx="0">
                  <c:v>6909.6371899999995</c:v>
                </c:pt>
                <c:pt idx="1">
                  <c:v>6778.3821999999991</c:v>
                </c:pt>
                <c:pt idx="2">
                  <c:v>6832.6574400000018</c:v>
                </c:pt>
                <c:pt idx="3">
                  <c:v>6808.852280000001</c:v>
                </c:pt>
                <c:pt idx="4">
                  <c:v>6869.7097300000005</c:v>
                </c:pt>
                <c:pt idx="5">
                  <c:v>6903.8388499999992</c:v>
                </c:pt>
                <c:pt idx="6">
                  <c:v>6855.7844512279989</c:v>
                </c:pt>
                <c:pt idx="7">
                  <c:v>6927.9914500000004</c:v>
                </c:pt>
                <c:pt idx="8">
                  <c:v>6904.853079999998</c:v>
                </c:pt>
                <c:pt idx="9">
                  <c:v>6973.0683099999997</c:v>
                </c:pt>
                <c:pt idx="10">
                  <c:v>7078.5245599999998</c:v>
                </c:pt>
                <c:pt idx="11">
                  <c:v>7173.0331600000009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1EB-B3C1-5CCAB31BC271}"/>
            </c:ext>
          </c:extLst>
        </c:ser>
        <c:ser>
          <c:idx val="1"/>
          <c:order val="1"/>
          <c:tx>
            <c:strRef>
              <c:f>'1 MÁXIMA DEMANDA (MW)'!$A$17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(MW)'!$B$17:$M$17</c:f>
              <c:numCache>
                <c:formatCode>#,##0</c:formatCode>
                <c:ptCount val="12"/>
                <c:pt idx="0">
                  <c:v>7070.2817499999965</c:v>
                </c:pt>
                <c:pt idx="1">
                  <c:v>7146.7645799999991</c:v>
                </c:pt>
                <c:pt idx="2">
                  <c:v>7065.4227899999987</c:v>
                </c:pt>
                <c:pt idx="3">
                  <c:v>7024.3042299999988</c:v>
                </c:pt>
                <c:pt idx="4">
                  <c:v>6961.3676999999989</c:v>
                </c:pt>
                <c:pt idx="5">
                  <c:v>7069.9081200000001</c:v>
                </c:pt>
                <c:pt idx="6">
                  <c:v>7113.757990000001</c:v>
                </c:pt>
                <c:pt idx="7">
                  <c:v>7073.7191999999995</c:v>
                </c:pt>
                <c:pt idx="8">
                  <c:v>7315.8013999999994</c:v>
                </c:pt>
                <c:pt idx="9">
                  <c:v>7309.3584400000009</c:v>
                </c:pt>
                <c:pt idx="10">
                  <c:v>7426.5747700000011</c:v>
                </c:pt>
                <c:pt idx="11">
                  <c:v>7467.4497399999982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1EB-B3C1-5CCAB31BC271}"/>
            </c:ext>
          </c:extLst>
        </c:ser>
        <c:ser>
          <c:idx val="2"/>
          <c:order val="2"/>
          <c:tx>
            <c:strRef>
              <c:f>'1 MÁXIMA DEMANDA (MW)'!$A$18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(MW)'!$B$18:$M$18</c:f>
              <c:numCache>
                <c:formatCode>#,##0</c:formatCode>
                <c:ptCount val="12"/>
                <c:pt idx="0">
                  <c:v>7294.2354500000001</c:v>
                </c:pt>
                <c:pt idx="1">
                  <c:v>7397.0539200000003</c:v>
                </c:pt>
                <c:pt idx="2">
                  <c:v>7583.3665700000001</c:v>
                </c:pt>
                <c:pt idx="3">
                  <c:v>7605.50612</c:v>
                </c:pt>
                <c:pt idx="4">
                  <c:v>7342.6966899999998</c:v>
                </c:pt>
                <c:pt idx="5">
                  <c:v>7314.6048000000001</c:v>
                </c:pt>
                <c:pt idx="6">
                  <c:v>7280.2119199999997</c:v>
                </c:pt>
                <c:pt idx="7">
                  <c:v>7290.0387300000002</c:v>
                </c:pt>
                <c:pt idx="8">
                  <c:v>7374.1586100000004</c:v>
                </c:pt>
                <c:pt idx="9">
                  <c:v>7354.2089100000021</c:v>
                </c:pt>
                <c:pt idx="10">
                  <c:v>7489.3460300000015</c:v>
                </c:pt>
                <c:pt idx="11">
                  <c:v>7545.0150000000003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4-41EB-B3C1-5CCAB31BC271}"/>
            </c:ext>
          </c:extLst>
        </c:ser>
        <c:ser>
          <c:idx val="3"/>
          <c:order val="3"/>
          <c:tx>
            <c:strRef>
              <c:f>'1 MÁXIMA DEMANDA (MW)'!$A$19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48-4ACE-8616-928C543455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4C48-4ACE-8616-928C543455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4C48-4ACE-8616-928C543455C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4C48-4ACE-8616-928C543455C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4C48-4ACE-8616-928C543455C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4C48-4ACE-8616-928C543455C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4C48-4ACE-8616-928C543455C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4C48-4ACE-8616-928C543455C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4C48-4ACE-8616-928C543455C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4C48-4ACE-8616-928C543455C2}"/>
              </c:ext>
            </c:extLst>
          </c:dPt>
          <c:dPt>
            <c:idx val="11"/>
            <c:bubble3D val="0"/>
            <c:spPr>
              <a:ln w="28575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48-4ACE-8616-928C543455C2}"/>
              </c:ext>
            </c:extLst>
          </c:dPt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(MW)'!$B$19:$M$19</c:f>
              <c:numCache>
                <c:formatCode>#,##0</c:formatCode>
                <c:ptCount val="12"/>
                <c:pt idx="0">
                  <c:v>7632.5309999999999</c:v>
                </c:pt>
                <c:pt idx="1">
                  <c:v>7761.9889999999996</c:v>
                </c:pt>
                <c:pt idx="2">
                  <c:v>7550.3069999999998</c:v>
                </c:pt>
                <c:pt idx="3">
                  <c:v>7548.0159999999996</c:v>
                </c:pt>
                <c:pt idx="4">
                  <c:v>7431.3109999999997</c:v>
                </c:pt>
                <c:pt idx="5">
                  <c:v>7347.1970000000001</c:v>
                </c:pt>
                <c:pt idx="6">
                  <c:v>7416.9059999999999</c:v>
                </c:pt>
                <c:pt idx="7">
                  <c:v>7447.2749999999996</c:v>
                </c:pt>
                <c:pt idx="8">
                  <c:v>7581.4489999999996</c:v>
                </c:pt>
                <c:pt idx="9">
                  <c:v>7583.6279999999997</c:v>
                </c:pt>
                <c:pt idx="10">
                  <c:v>7794.0079999999998</c:v>
                </c:pt>
                <c:pt idx="11">
                  <c:v>7698.94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4-41EB-B3C1-5CCAB31BC271}"/>
            </c:ext>
          </c:extLst>
        </c:ser>
        <c:ser>
          <c:idx val="4"/>
          <c:order val="4"/>
          <c:tx>
            <c:strRef>
              <c:f>'1 MÁXIMA DEMANDA (MW)'!$A$20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6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26C-4DC5-8018-79A34051D84F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26C-4DC5-8018-79A34051D84F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50C-45E5-B6BB-754A6725986D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1B1-4FD2-B5C6-986845AAB596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A00-472B-8D44-C0AB613CF4C6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6E0-43F1-BEED-DAB739B7CF7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BF8-4A91-8D0B-EB1C2C67CEF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26C-4DC5-8018-79A34051D8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26C-4DC5-8018-79A34051D84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50C-45E5-B6BB-754A672598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1B1-4FD2-B5C6-986845AAB59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00-472B-8D44-C0AB613CF4C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6E0-43F1-BEED-DAB739B7C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(MW)'!$B$20:$M$20</c:f>
              <c:numCache>
                <c:formatCode>#,##0</c:formatCode>
                <c:ptCount val="12"/>
                <c:pt idx="0">
                  <c:v>7745.8720000000003</c:v>
                </c:pt>
                <c:pt idx="1">
                  <c:v>7899.5079999999998</c:v>
                </c:pt>
                <c:pt idx="2">
                  <c:v>7941.7790000000005</c:v>
                </c:pt>
                <c:pt idx="3">
                  <c:v>7827.7389999999996</c:v>
                </c:pt>
                <c:pt idx="4">
                  <c:v>7588.0069999999996</c:v>
                </c:pt>
                <c:pt idx="5">
                  <c:v>7575.5069999999996</c:v>
                </c:pt>
                <c:pt idx="6">
                  <c:v>7544.2169999999996</c:v>
                </c:pt>
                <c:pt idx="7">
                  <c:v>7888.5861655755043</c:v>
                </c:pt>
                <c:pt idx="8">
                  <c:v>7978.9340336840951</c:v>
                </c:pt>
                <c:pt idx="9">
                  <c:v>8031.6333180294732</c:v>
                </c:pt>
                <c:pt idx="10">
                  <c:v>8195.7824323960831</c:v>
                </c:pt>
                <c:pt idx="11">
                  <c:v>8228.4941195869178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04-41EB-B3C1-5CCAB31BC2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6730240"/>
        <c:axId val="216740224"/>
      </c:lineChart>
      <c:catAx>
        <c:axId val="21673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40224"/>
        <c:crosses val="autoZero"/>
        <c:auto val="1"/>
        <c:lblAlgn val="ctr"/>
        <c:lblOffset val="100"/>
        <c:noMultiLvlLbl val="0"/>
      </c:catAx>
      <c:valAx>
        <c:axId val="216740224"/>
        <c:scaling>
          <c:orientation val="minMax"/>
          <c:max val="9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30240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PRODUCCIÓN DE ENERGÍA ELÉCTRICA </a:t>
            </a:r>
            <a:r>
              <a:rPr lang="es-PE" b="1" baseline="30000"/>
              <a:t>2</a:t>
            </a:r>
            <a:r>
              <a:rPr lang="es-PE" b="1"/>
              <a:t> (GWh)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(Mercado Eléctrico</a:t>
            </a:r>
            <a:r>
              <a:rPr lang="es-PE" b="1" baseline="0"/>
              <a:t>  +  Uso Propio)</a:t>
            </a:r>
            <a:endParaRPr lang="es-PE" b="1"/>
          </a:p>
        </c:rich>
      </c:tx>
      <c:layout>
        <c:manualLayout>
          <c:xMode val="edge"/>
          <c:yMode val="edge"/>
          <c:x val="0.32219732544189583"/>
          <c:y val="2.30630160927505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4194279903091936E-2"/>
          <c:y val="0.1097879435733749"/>
          <c:w val="0.92557737996442158"/>
          <c:h val="0.56994903971404709"/>
        </c:manualLayout>
      </c:layout>
      <c:lineChart>
        <c:grouping val="standard"/>
        <c:varyColors val="0"/>
        <c:ser>
          <c:idx val="0"/>
          <c:order val="0"/>
          <c:tx>
            <c:strRef>
              <c:f>'2 OFERTA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(GWh)'!$B$16:$M$16</c:f>
              <c:numCache>
                <c:formatCode>#,##0</c:formatCode>
                <c:ptCount val="12"/>
                <c:pt idx="0">
                  <c:v>4877.6480429801377</c:v>
                </c:pt>
                <c:pt idx="1">
                  <c:v>4445.735353980137</c:v>
                </c:pt>
                <c:pt idx="2">
                  <c:v>4932.6882159801389</c:v>
                </c:pt>
                <c:pt idx="3">
                  <c:v>4617.3645829801389</c:v>
                </c:pt>
                <c:pt idx="4">
                  <c:v>4815.9449559801396</c:v>
                </c:pt>
                <c:pt idx="5">
                  <c:v>4699.1620209801385</c:v>
                </c:pt>
                <c:pt idx="6">
                  <c:v>4743.5759109801384</c:v>
                </c:pt>
                <c:pt idx="7">
                  <c:v>4831.8373849801383</c:v>
                </c:pt>
                <c:pt idx="8">
                  <c:v>4732.1823889801399</c:v>
                </c:pt>
                <c:pt idx="9">
                  <c:v>4896.3607549801418</c:v>
                </c:pt>
                <c:pt idx="10">
                  <c:v>4812.7434149801393</c:v>
                </c:pt>
                <c:pt idx="11">
                  <c:v>4991.7727759801392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6-4BA0-8B0A-7B4231FC70A3}"/>
            </c:ext>
          </c:extLst>
        </c:ser>
        <c:ser>
          <c:idx val="1"/>
          <c:order val="1"/>
          <c:tx>
            <c:strRef>
              <c:f>'2 OFERTA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(GWh)'!$B$17:$M$17</c:f>
              <c:numCache>
                <c:formatCode>#,##0</c:formatCode>
                <c:ptCount val="12"/>
                <c:pt idx="0">
                  <c:v>5023.568488846804</c:v>
                </c:pt>
                <c:pt idx="1">
                  <c:v>4639.8604628468047</c:v>
                </c:pt>
                <c:pt idx="2">
                  <c:v>5062.879959846804</c:v>
                </c:pt>
                <c:pt idx="3">
                  <c:v>4754.7489521393072</c:v>
                </c:pt>
                <c:pt idx="4">
                  <c:v>4925.2317861518059</c:v>
                </c:pt>
                <c:pt idx="5">
                  <c:v>4847.5147635596422</c:v>
                </c:pt>
                <c:pt idx="6">
                  <c:v>4980.6869684668054</c:v>
                </c:pt>
                <c:pt idx="7">
                  <c:v>5002.9900136418073</c:v>
                </c:pt>
                <c:pt idx="8">
                  <c:v>4961.5727580557805</c:v>
                </c:pt>
                <c:pt idx="9">
                  <c:v>5119.5448728126121</c:v>
                </c:pt>
                <c:pt idx="10">
                  <c:v>5092.1299736468063</c:v>
                </c:pt>
                <c:pt idx="11">
                  <c:v>5301.8449619722896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6-4BA0-8B0A-7B4231FC70A3}"/>
            </c:ext>
          </c:extLst>
        </c:ser>
        <c:ser>
          <c:idx val="2"/>
          <c:order val="2"/>
          <c:tx>
            <c:strRef>
              <c:f>'2 OFERTA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(GWh)'!$B$18:$M$18</c:f>
              <c:numCache>
                <c:formatCode>#,##0</c:formatCode>
                <c:ptCount val="12"/>
                <c:pt idx="0">
                  <c:v>5208.1832112650009</c:v>
                </c:pt>
                <c:pt idx="1">
                  <c:v>4838.7588258599999</c:v>
                </c:pt>
                <c:pt idx="2">
                  <c:v>5435.7377305241571</c:v>
                </c:pt>
                <c:pt idx="3">
                  <c:v>5135.2656062592851</c:v>
                </c:pt>
                <c:pt idx="4">
                  <c:v>5213.7606067767701</c:v>
                </c:pt>
                <c:pt idx="5">
                  <c:v>5074.042331419997</c:v>
                </c:pt>
                <c:pt idx="6">
                  <c:v>5097.0165403199999</c:v>
                </c:pt>
                <c:pt idx="7">
                  <c:v>5196.9486060180161</c:v>
                </c:pt>
                <c:pt idx="8">
                  <c:v>5112.654178502502</c:v>
                </c:pt>
                <c:pt idx="9">
                  <c:v>5265.9741929761276</c:v>
                </c:pt>
                <c:pt idx="10">
                  <c:v>5125.1094193874997</c:v>
                </c:pt>
                <c:pt idx="11">
                  <c:v>5365.6891884925008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6-4BA0-8B0A-7B4231FC70A3}"/>
            </c:ext>
          </c:extLst>
        </c:ser>
        <c:ser>
          <c:idx val="3"/>
          <c:order val="3"/>
          <c:tx>
            <c:strRef>
              <c:f>'2 OFERTA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C3-43D0-BBC2-D585DC50BF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5DC3-43D0-BBC2-D585DC50BFC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5DC3-43D0-BBC2-D585DC50BFC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5DC3-43D0-BBC2-D585DC50BFC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5DC3-43D0-BBC2-D585DC50BFC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5DC3-43D0-BBC2-D585DC50BFC8}"/>
              </c:ext>
            </c:extLst>
          </c:dPt>
          <c:dPt>
            <c:idx val="7"/>
            <c:bubble3D val="0"/>
            <c:spPr>
              <a:ln w="25400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C3-43D0-BBC2-D585DC50BFC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5DC3-43D0-BBC2-D585DC50BFC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5DC3-43D0-BBC2-D585DC50BFC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5DC3-43D0-BBC2-D585DC50BFC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5-5DC3-43D0-BBC2-D585DC50BFC8}"/>
              </c:ext>
            </c:extLst>
          </c:dPt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(GWh)'!$B$19:$M$19</c:f>
              <c:numCache>
                <c:formatCode>#,##0</c:formatCode>
                <c:ptCount val="12"/>
                <c:pt idx="0">
                  <c:v>5407.6875734999976</c:v>
                </c:pt>
                <c:pt idx="1">
                  <c:v>5226.5514135000003</c:v>
                </c:pt>
                <c:pt idx="2">
                  <c:v>5425.2473925000004</c:v>
                </c:pt>
                <c:pt idx="3">
                  <c:v>5290.6042031000006</c:v>
                </c:pt>
                <c:pt idx="4">
                  <c:v>5308.5393681999994</c:v>
                </c:pt>
                <c:pt idx="5">
                  <c:v>5080.2158834999973</c:v>
                </c:pt>
                <c:pt idx="6">
                  <c:v>5268.2392634999997</c:v>
                </c:pt>
                <c:pt idx="7">
                  <c:v>5339.5268185000014</c:v>
                </c:pt>
                <c:pt idx="8">
                  <c:v>5195.4770516242133</c:v>
                </c:pt>
                <c:pt idx="9">
                  <c:v>5387.9903245824989</c:v>
                </c:pt>
                <c:pt idx="10">
                  <c:v>5345.6571700824989</c:v>
                </c:pt>
                <c:pt idx="11">
                  <c:v>5519.147982739999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F6-4BA0-8B0A-7B4231FC70A3}"/>
            </c:ext>
          </c:extLst>
        </c:ser>
        <c:ser>
          <c:idx val="4"/>
          <c:order val="4"/>
          <c:tx>
            <c:strRef>
              <c:f>'2 OFERTA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ot"/>
            </a:ln>
          </c:spPr>
          <c:marker>
            <c:symbol val="circle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dPt>
            <c:idx val="1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7F6-4BA0-8B0A-7B4231FC70A3}"/>
              </c:ext>
            </c:extLst>
          </c:dPt>
          <c:dPt>
            <c:idx val="2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72A-4F52-BA7A-C5C5471BBE68}"/>
              </c:ext>
            </c:extLst>
          </c:dPt>
          <c:dPt>
            <c:idx val="3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CBB-4A70-8A31-9455C5F560A1}"/>
              </c:ext>
            </c:extLst>
          </c:dPt>
          <c:dPt>
            <c:idx val="4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765-4055-9F4A-204FF8E4F38D}"/>
              </c:ext>
            </c:extLst>
          </c:dPt>
          <c:dPt>
            <c:idx val="5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D01-4838-8C15-1F3FF73B55C2}"/>
              </c:ext>
            </c:extLst>
          </c:dPt>
          <c:dPt>
            <c:idx val="6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6E06-4AD4-9555-1BCEE3A6042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3A9-4DBA-9069-4CE507E121B3}"/>
                </c:ext>
              </c:extLst>
            </c:dLbl>
            <c:dLbl>
              <c:idx val="1"/>
              <c:layout>
                <c:manualLayout>
                  <c:x val="-2.5950187986438677E-2"/>
                  <c:y val="2.6533545024269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F6-4BA0-8B0A-7B4231FC70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72A-4F52-BA7A-C5C5471BBE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CBB-4A70-8A31-9455C5F560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C765-4055-9F4A-204FF8E4F38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D01-4838-8C15-1F3FF73B55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(GWh)'!$B$20:$M$20</c:f>
              <c:numCache>
                <c:formatCode>#,##0</c:formatCode>
                <c:ptCount val="12"/>
                <c:pt idx="0">
                  <c:v>5505.0916369975039</c:v>
                </c:pt>
                <c:pt idx="1">
                  <c:v>5169.7801257788033</c:v>
                </c:pt>
                <c:pt idx="2">
                  <c:v>5670.8068326693001</c:v>
                </c:pt>
                <c:pt idx="3">
                  <c:v>5377.1875337025003</c:v>
                </c:pt>
                <c:pt idx="4">
                  <c:v>5401.531148479552</c:v>
                </c:pt>
                <c:pt idx="5">
                  <c:v>5242.2828787850012</c:v>
                </c:pt>
                <c:pt idx="6">
                  <c:v>5408.4025188199967</c:v>
                </c:pt>
                <c:pt idx="7">
                  <c:v>5498.2010666756778</c:v>
                </c:pt>
                <c:pt idx="8">
                  <c:v>5387.3304157085495</c:v>
                </c:pt>
                <c:pt idx="9">
                  <c:v>5613.239997188799</c:v>
                </c:pt>
                <c:pt idx="10">
                  <c:v>5537.190972987607</c:v>
                </c:pt>
                <c:pt idx="11">
                  <c:v>5755.175632023409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F6-4BA0-8B0A-7B4231FC70A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7121536"/>
        <c:axId val="217123072"/>
      </c:lineChart>
      <c:catAx>
        <c:axId val="2171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3072"/>
        <c:crosses val="autoZero"/>
        <c:auto val="1"/>
        <c:lblAlgn val="ctr"/>
        <c:lblOffset val="100"/>
        <c:noMultiLvlLbl val="0"/>
      </c:catAx>
      <c:valAx>
        <c:axId val="217123072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 baseline="0"/>
                  <a:t>GWh</a:t>
                </a:r>
              </a:p>
            </c:rich>
          </c:tx>
          <c:layout>
            <c:manualLayout>
              <c:xMode val="edge"/>
              <c:yMode val="edge"/>
              <c:x val="1.5474957158825717E-2"/>
              <c:y val="0.39751947951321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1536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VENTA DE ENERGÍA ELÉCTRICA</a:t>
            </a:r>
            <a:r>
              <a:rPr lang="es-PE" b="1" baseline="0"/>
              <a:t> A CLIENTE FINAL </a:t>
            </a:r>
            <a:r>
              <a:rPr lang="es-PE" b="1" baseline="30000"/>
              <a:t>3</a:t>
            </a:r>
            <a:r>
              <a:rPr lang="es-PE" b="1" baseline="0"/>
              <a:t>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 baseline="0"/>
              <a:t>(Mercados Libre y Regulado)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690124462021637E-2"/>
          <c:y val="0.12814996220660879"/>
          <c:w val="0.89129996251922505"/>
          <c:h val="0.60356045752572696"/>
        </c:manualLayout>
      </c:layout>
      <c:lineChart>
        <c:grouping val="standard"/>
        <c:varyColors val="0"/>
        <c:ser>
          <c:idx val="0"/>
          <c:order val="0"/>
          <c:tx>
            <c:strRef>
              <c:f>'3 DEMANDA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(GWh)'!$B$16:$M$16</c:f>
              <c:numCache>
                <c:formatCode>#,##0</c:formatCode>
                <c:ptCount val="12"/>
                <c:pt idx="0">
                  <c:v>4030.6653568599954</c:v>
                </c:pt>
                <c:pt idx="1">
                  <c:v>3777.7166117600041</c:v>
                </c:pt>
                <c:pt idx="2">
                  <c:v>4049.6713983499985</c:v>
                </c:pt>
                <c:pt idx="3">
                  <c:v>3918.1110240100074</c:v>
                </c:pt>
                <c:pt idx="4">
                  <c:v>4040.7109036699812</c:v>
                </c:pt>
                <c:pt idx="5">
                  <c:v>3941.5594847899924</c:v>
                </c:pt>
                <c:pt idx="6">
                  <c:v>3974.4256251300044</c:v>
                </c:pt>
                <c:pt idx="7">
                  <c:v>4062.0682718599846</c:v>
                </c:pt>
                <c:pt idx="8">
                  <c:v>3999.6277326100035</c:v>
                </c:pt>
                <c:pt idx="9">
                  <c:v>4084.2612682999998</c:v>
                </c:pt>
                <c:pt idx="10">
                  <c:v>4044.5960867200092</c:v>
                </c:pt>
                <c:pt idx="11">
                  <c:v>4130.3302289599915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4-4C70-A49E-462A97E4F545}"/>
            </c:ext>
          </c:extLst>
        </c:ser>
        <c:ser>
          <c:idx val="1"/>
          <c:order val="1"/>
          <c:tx>
            <c:strRef>
              <c:f>'3 DEMANDA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(GWh)'!$B$17:$M$17</c:f>
              <c:numCache>
                <c:formatCode>#,##0</c:formatCode>
                <c:ptCount val="12"/>
                <c:pt idx="0">
                  <c:v>4174.8123378399923</c:v>
                </c:pt>
                <c:pt idx="1">
                  <c:v>3964.8769216799838</c:v>
                </c:pt>
                <c:pt idx="2">
                  <c:v>4215.5922051299822</c:v>
                </c:pt>
                <c:pt idx="3">
                  <c:v>4036.1792587800096</c:v>
                </c:pt>
                <c:pt idx="4">
                  <c:v>4159.56342503</c:v>
                </c:pt>
                <c:pt idx="5">
                  <c:v>4133.7064660600308</c:v>
                </c:pt>
                <c:pt idx="6">
                  <c:v>4198.5528378499957</c:v>
                </c:pt>
                <c:pt idx="7">
                  <c:v>4208.1662106799959</c:v>
                </c:pt>
                <c:pt idx="8">
                  <c:v>4239.4865321700081</c:v>
                </c:pt>
                <c:pt idx="9">
                  <c:v>4327.842972570008</c:v>
                </c:pt>
                <c:pt idx="10">
                  <c:v>4324.7851782600083</c:v>
                </c:pt>
                <c:pt idx="11">
                  <c:v>4449.5220818599992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4-4C70-A49E-462A97E4F545}"/>
            </c:ext>
          </c:extLst>
        </c:ser>
        <c:ser>
          <c:idx val="2"/>
          <c:order val="2"/>
          <c:tx>
            <c:strRef>
              <c:f>'3 DEMANDA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(GWh)'!$B$18:$M$18</c:f>
              <c:numCache>
                <c:formatCode>#,##0</c:formatCode>
                <c:ptCount val="12"/>
                <c:pt idx="0">
                  <c:v>4360.7892677799746</c:v>
                </c:pt>
                <c:pt idx="1">
                  <c:v>4139.8218010099854</c:v>
                </c:pt>
                <c:pt idx="2">
                  <c:v>4542.8094677199997</c:v>
                </c:pt>
                <c:pt idx="3">
                  <c:v>4413.5828505099735</c:v>
                </c:pt>
                <c:pt idx="4">
                  <c:v>4448.3873604600021</c:v>
                </c:pt>
                <c:pt idx="5">
                  <c:v>4346.0820532299804</c:v>
                </c:pt>
                <c:pt idx="6">
                  <c:v>4313.8701428299828</c:v>
                </c:pt>
                <c:pt idx="7">
                  <c:v>4388.284839529997</c:v>
                </c:pt>
                <c:pt idx="8">
                  <c:v>4362.1168396800049</c:v>
                </c:pt>
                <c:pt idx="9">
                  <c:v>4442.3086661799971</c:v>
                </c:pt>
                <c:pt idx="10">
                  <c:v>4373.0973578800131</c:v>
                </c:pt>
                <c:pt idx="11">
                  <c:v>4491.820653490021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4-4C70-A49E-462A97E4F545}"/>
            </c:ext>
          </c:extLst>
        </c:ser>
        <c:ser>
          <c:idx val="3"/>
          <c:order val="3"/>
          <c:tx>
            <c:strRef>
              <c:f>'3 DEMANDA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41-4ADF-A808-E858EAAE0E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241-4ADF-A808-E858EAAE0E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241-4ADF-A808-E858EAAE0E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3241-4ADF-A808-E858EAAE0E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3241-4ADF-A808-E858EAAE0E2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3241-4ADF-A808-E858EAAE0E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3241-4ADF-A808-E858EAAE0E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3241-4ADF-A808-E858EAAE0E2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3241-4ADF-A808-E858EAAE0E2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3241-4ADF-A808-E858EAAE0E2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5-3241-4ADF-A808-E858EAAE0E2C}"/>
              </c:ext>
            </c:extLst>
          </c:dPt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(GWh)'!$B$19:$M$19</c:f>
              <c:numCache>
                <c:formatCode>#,##0</c:formatCode>
                <c:ptCount val="12"/>
                <c:pt idx="0">
                  <c:v>4500.2503469300464</c:v>
                </c:pt>
                <c:pt idx="1">
                  <c:v>4458.4646441000104</c:v>
                </c:pt>
                <c:pt idx="2">
                  <c:v>4561.5437372100041</c:v>
                </c:pt>
                <c:pt idx="3">
                  <c:v>4469.2741820799893</c:v>
                </c:pt>
                <c:pt idx="4">
                  <c:v>4481.7596801399832</c:v>
                </c:pt>
                <c:pt idx="5">
                  <c:v>4253.7939151300052</c:v>
                </c:pt>
                <c:pt idx="6">
                  <c:v>4378.5744945000115</c:v>
                </c:pt>
                <c:pt idx="7">
                  <c:v>4406.5786359099784</c:v>
                </c:pt>
                <c:pt idx="8">
                  <c:v>4340.9410902200289</c:v>
                </c:pt>
                <c:pt idx="9">
                  <c:v>4463.6192403200075</c:v>
                </c:pt>
                <c:pt idx="10">
                  <c:v>4460.1610149600292</c:v>
                </c:pt>
                <c:pt idx="11">
                  <c:v>4513.7013229300137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94-4C70-A49E-462A97E4F545}"/>
            </c:ext>
          </c:extLst>
        </c:ser>
        <c:ser>
          <c:idx val="4"/>
          <c:order val="4"/>
          <c:tx>
            <c:strRef>
              <c:f>'3 DEMANDA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D5-4DD9-A226-E43A8037CDE5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CF-4AC5-A9DA-323FF8581134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9CF-4AC5-A9DA-323FF8581134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CD8-400A-B182-4039986A6182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CC3-4341-9382-4F37324A508A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7FB-498F-AF2B-39C219264524}"/>
              </c:ext>
            </c:extLst>
          </c:dPt>
          <c:dLbls>
            <c:dLbl>
              <c:idx val="0"/>
              <c:layout>
                <c:manualLayout>
                  <c:x val="-3.4141108655474144E-2"/>
                  <c:y val="-3.6480265776586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D8-400A-B182-4039986A6182}"/>
                </c:ext>
              </c:extLst>
            </c:dLbl>
            <c:dLbl>
              <c:idx val="1"/>
              <c:layout>
                <c:manualLayout>
                  <c:x val="-3.6767347782818323E-2"/>
                  <c:y val="2.6057332697561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5-4DD9-A226-E43A8037CDE5}"/>
                </c:ext>
              </c:extLst>
            </c:dLbl>
            <c:dLbl>
              <c:idx val="2"/>
              <c:layout>
                <c:manualLayout>
                  <c:x val="-1.4444315200392901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CF-4AC5-A9DA-323FF8581134}"/>
                </c:ext>
              </c:extLst>
            </c:dLbl>
            <c:dLbl>
              <c:idx val="3"/>
              <c:layout>
                <c:manualLayout>
                  <c:x val="-1.969679345508123E-2"/>
                  <c:y val="-3.1268799237074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CF-4AC5-A9DA-323FF8581134}"/>
                </c:ext>
              </c:extLst>
            </c:dLbl>
            <c:dLbl>
              <c:idx val="4"/>
              <c:layout>
                <c:manualLayout>
                  <c:x val="-2.7575510837113723E-2"/>
                  <c:y val="-4.16917323160988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D8-400A-B182-4039986A6182}"/>
                </c:ext>
              </c:extLst>
            </c:dLbl>
            <c:dLbl>
              <c:idx val="5"/>
              <c:layout>
                <c:manualLayout>
                  <c:x val="-2.4949271709769558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C3-4341-9382-4F37324A508A}"/>
                </c:ext>
              </c:extLst>
            </c:dLbl>
            <c:dLbl>
              <c:idx val="6"/>
              <c:layout>
                <c:manualLayout>
                  <c:x val="-2.4949271709769558E-2"/>
                  <c:y val="-3.38745325068303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FB-498F-AF2B-39C219264524}"/>
                </c:ext>
              </c:extLst>
            </c:dLbl>
            <c:dLbl>
              <c:idx val="7"/>
              <c:layout>
                <c:manualLayout>
                  <c:x val="-2.1009913018753407E-2"/>
                  <c:y val="-3.126879923707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F-4CAA-9DAB-19A33980A917}"/>
                </c:ext>
              </c:extLst>
            </c:dLbl>
            <c:dLbl>
              <c:idx val="8"/>
              <c:layout>
                <c:manualLayout>
                  <c:x val="-2.7575510837113626E-2"/>
                  <c:y val="-4.4297465585855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F-4CAA-9DAB-19A33980A917}"/>
                </c:ext>
              </c:extLst>
            </c:dLbl>
            <c:dLbl>
              <c:idx val="9"/>
              <c:layout>
                <c:manualLayout>
                  <c:x val="-2.6262391273441543E-2"/>
                  <c:y val="-3.387453250683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F-4CAA-9DAB-19A33980A917}"/>
                </c:ext>
              </c:extLst>
            </c:dLbl>
            <c:dLbl>
              <c:idx val="10"/>
              <c:layout>
                <c:manualLayout>
                  <c:x val="-2.2323032582425489E-2"/>
                  <c:y val="-4.950893212536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AF-4CAA-9DAB-19A33980A917}"/>
                </c:ext>
              </c:extLst>
            </c:dLbl>
            <c:dLbl>
              <c:idx val="11"/>
              <c:layout>
                <c:manualLayout>
                  <c:x val="-2.7575510837113723E-2"/>
                  <c:y val="-3.3874532506830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F-4CAA-9DAB-19A33980A9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(GWh)'!$B$20:$M$20</c:f>
              <c:numCache>
                <c:formatCode>#,##0</c:formatCode>
                <c:ptCount val="12"/>
                <c:pt idx="0">
                  <c:v>4495.8451889999997</c:v>
                </c:pt>
                <c:pt idx="1">
                  <c:v>4348.4216139999999</c:v>
                </c:pt>
                <c:pt idx="2">
                  <c:v>4662.0549445210991</c:v>
                </c:pt>
                <c:pt idx="3">
                  <c:v>4565.0319551768098</c:v>
                </c:pt>
                <c:pt idx="4">
                  <c:v>4535.4379088401793</c:v>
                </c:pt>
                <c:pt idx="5">
                  <c:v>4402.3832334564831</c:v>
                </c:pt>
                <c:pt idx="6">
                  <c:v>4387.0601011979279</c:v>
                </c:pt>
                <c:pt idx="7">
                  <c:v>4564.4936464512493</c:v>
                </c:pt>
                <c:pt idx="8">
                  <c:v>4522.6932309492377</c:v>
                </c:pt>
                <c:pt idx="9">
                  <c:v>4648.9187014861482</c:v>
                </c:pt>
                <c:pt idx="10">
                  <c:v>4625.2927928480212</c:v>
                </c:pt>
                <c:pt idx="11">
                  <c:v>4734.6575727225918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94-4C70-A49E-462A97E4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22528"/>
        <c:axId val="217236608"/>
      </c:lineChart>
      <c:catAx>
        <c:axId val="21722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36608"/>
        <c:crosses val="autoZero"/>
        <c:auto val="1"/>
        <c:lblAlgn val="ctr"/>
        <c:lblOffset val="100"/>
        <c:noMultiLvlLbl val="0"/>
      </c:catAx>
      <c:valAx>
        <c:axId val="217236608"/>
        <c:scaling>
          <c:orientation val="minMax"/>
          <c:max val="5000"/>
          <c:min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22528"/>
        <c:crosses val="autoZero"/>
        <c:crossBetween val="between"/>
        <c:majorUnit val="3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508905</xdr:colOff>
      <xdr:row>1</xdr:row>
      <xdr:rowOff>240845</xdr:rowOff>
    </xdr:from>
    <xdr:to>
      <xdr:col>27</xdr:col>
      <xdr:colOff>552450</xdr:colOff>
      <xdr:row>27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CCB92D-E225-4D3F-87BE-97860798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702467</xdr:colOff>
      <xdr:row>1</xdr:row>
      <xdr:rowOff>161395</xdr:rowOff>
    </xdr:from>
    <xdr:to>
      <xdr:col>31</xdr:col>
      <xdr:colOff>751417</xdr:colOff>
      <xdr:row>39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27302F-5EF3-156C-ADF0-6F49ABA0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372381</xdr:colOff>
      <xdr:row>3</xdr:row>
      <xdr:rowOff>24944</xdr:rowOff>
    </xdr:from>
    <xdr:to>
      <xdr:col>28</xdr:col>
      <xdr:colOff>465666</xdr:colOff>
      <xdr:row>29</xdr:row>
      <xdr:rowOff>105832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686E4-0595-ACC8-428A-ED6020DE9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69"/>
  <sheetViews>
    <sheetView tabSelected="1" zoomScale="90" zoomScaleNormal="90" workbookViewId="0">
      <selection activeCell="A21" sqref="A21"/>
    </sheetView>
  </sheetViews>
  <sheetFormatPr baseColWidth="10" defaultRowHeight="15" x14ac:dyDescent="0.25"/>
  <cols>
    <col min="2" max="2" width="12.5703125" customWidth="1"/>
    <col min="3" max="8" width="12.5703125" bestFit="1" customWidth="1"/>
    <col min="9" max="9" width="13.140625" bestFit="1" customWidth="1"/>
    <col min="10" max="13" width="12.5703125" bestFit="1" customWidth="1"/>
    <col min="14" max="14" width="7" customWidth="1"/>
    <col min="22" max="22" width="12.5703125" bestFit="1" customWidth="1"/>
  </cols>
  <sheetData>
    <row r="2" spans="1:28" ht="21" x14ac:dyDescent="0.35">
      <c r="A2" s="22" t="s">
        <v>16</v>
      </c>
      <c r="B2" s="23"/>
      <c r="C2" s="23"/>
      <c r="D2" s="23"/>
      <c r="E2" s="23"/>
    </row>
    <row r="4" spans="1:28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1" t="s">
        <v>17</v>
      </c>
      <c r="AB4" s="1"/>
    </row>
    <row r="5" spans="1:28" x14ac:dyDescent="0.25">
      <c r="A5" s="1">
        <v>2010</v>
      </c>
      <c r="B5" s="2">
        <v>4290.453410000001</v>
      </c>
      <c r="C5" s="2">
        <v>4349.7330100000008</v>
      </c>
      <c r="D5" s="2">
        <v>4452.6437599999999</v>
      </c>
      <c r="E5" s="2">
        <v>4403.6000400000003</v>
      </c>
      <c r="F5" s="2">
        <v>4381.1836099999991</v>
      </c>
      <c r="G5" s="2">
        <v>4435.5297300000011</v>
      </c>
      <c r="H5" s="2">
        <v>4384.5948599999992</v>
      </c>
      <c r="I5" s="2">
        <v>4344.0660399999997</v>
      </c>
      <c r="J5" s="2">
        <v>4387.2321600000005</v>
      </c>
      <c r="K5" s="2">
        <v>4461.0472600000012</v>
      </c>
      <c r="L5" s="2">
        <v>4522.2980199999993</v>
      </c>
      <c r="M5" s="2">
        <v>4578.9431199999999</v>
      </c>
      <c r="N5" s="9"/>
      <c r="AB5" s="2"/>
    </row>
    <row r="6" spans="1:28" x14ac:dyDescent="0.25">
      <c r="A6" s="1">
        <v>2011</v>
      </c>
      <c r="B6" s="2">
        <v>4586.4274999999998</v>
      </c>
      <c r="C6" s="2">
        <v>4670.0441799999999</v>
      </c>
      <c r="D6" s="2">
        <v>4714.7555199999997</v>
      </c>
      <c r="E6" s="2">
        <v>4744.0405899999996</v>
      </c>
      <c r="F6" s="2">
        <v>4718.2990300000001</v>
      </c>
      <c r="G6" s="2">
        <v>4764.2336299999997</v>
      </c>
      <c r="H6" s="2">
        <v>4690.7949600000002</v>
      </c>
      <c r="I6" s="2">
        <v>4676.4993000000004</v>
      </c>
      <c r="J6" s="2">
        <v>4791.3961099999997</v>
      </c>
      <c r="K6" s="2">
        <v>4787.8620799999999</v>
      </c>
      <c r="L6" s="2">
        <v>4900.4913500000002</v>
      </c>
      <c r="M6" s="2">
        <v>4961.1929899999996</v>
      </c>
      <c r="N6" s="9"/>
      <c r="AB6" s="2"/>
    </row>
    <row r="7" spans="1:28" x14ac:dyDescent="0.25">
      <c r="A7" s="1">
        <v>2012</v>
      </c>
      <c r="B7" s="2">
        <v>4863.1854299999995</v>
      </c>
      <c r="C7" s="2">
        <v>4899.9072300000007</v>
      </c>
      <c r="D7" s="2">
        <v>5099.1915899999985</v>
      </c>
      <c r="E7" s="2">
        <v>5049.4369499999993</v>
      </c>
      <c r="F7" s="2">
        <v>5071.2095500000005</v>
      </c>
      <c r="G7" s="2">
        <v>5029.5307999999995</v>
      </c>
      <c r="H7" s="2">
        <v>5030.5923500000008</v>
      </c>
      <c r="I7" s="2">
        <v>4992.89185</v>
      </c>
      <c r="J7" s="2">
        <v>5026.7480700000015</v>
      </c>
      <c r="K7" s="2">
        <v>5079.2654699999994</v>
      </c>
      <c r="L7" s="2">
        <v>5212.1402599999992</v>
      </c>
      <c r="M7" s="2">
        <v>5290.8930899999996</v>
      </c>
      <c r="N7" s="9"/>
      <c r="AB7" s="2"/>
    </row>
    <row r="8" spans="1:28" x14ac:dyDescent="0.25">
      <c r="A8" s="1">
        <v>2013</v>
      </c>
      <c r="B8" s="2">
        <v>5297.8443500000003</v>
      </c>
      <c r="C8" s="2">
        <v>5324.0823999999993</v>
      </c>
      <c r="D8" s="2">
        <v>5354.7543299999998</v>
      </c>
      <c r="E8" s="2">
        <v>5362.6228200000005</v>
      </c>
      <c r="F8" s="2">
        <v>5388.7027099999996</v>
      </c>
      <c r="G8" s="2">
        <v>5366.3891699999986</v>
      </c>
      <c r="H8" s="2">
        <v>5263.9323299999996</v>
      </c>
      <c r="I8" s="2">
        <v>5255.4612900000002</v>
      </c>
      <c r="J8" s="2">
        <v>5321.5206400000006</v>
      </c>
      <c r="K8" s="2">
        <v>5362.4507099999992</v>
      </c>
      <c r="L8" s="2">
        <v>5504.8294900000001</v>
      </c>
      <c r="M8" s="2">
        <v>5575.2435700000005</v>
      </c>
      <c r="N8" s="9"/>
      <c r="AB8" s="2"/>
    </row>
    <row r="9" spans="1:28" x14ac:dyDescent="0.25">
      <c r="A9" s="1">
        <v>2014</v>
      </c>
      <c r="B9" s="2">
        <v>5564.7489699999996</v>
      </c>
      <c r="C9" s="2">
        <v>5637.9436100000012</v>
      </c>
      <c r="D9" s="2">
        <v>5677.4138699999994</v>
      </c>
      <c r="E9" s="2">
        <v>5628.5051800000001</v>
      </c>
      <c r="F9" s="2">
        <v>5660.7378799999997</v>
      </c>
      <c r="G9" s="2">
        <v>5630.7413099999994</v>
      </c>
      <c r="H9" s="2">
        <v>5577.7241599999998</v>
      </c>
      <c r="I9" s="2">
        <v>5523.7620300000008</v>
      </c>
      <c r="J9" s="2">
        <v>5592.4431299999997</v>
      </c>
      <c r="K9" s="2">
        <v>5641.0409300000001</v>
      </c>
      <c r="L9" s="2">
        <v>5737.2723199999991</v>
      </c>
      <c r="M9" s="2">
        <v>5717.7256599999992</v>
      </c>
      <c r="N9" s="9"/>
      <c r="AB9" s="2"/>
    </row>
    <row r="10" spans="1:28" x14ac:dyDescent="0.25">
      <c r="A10" s="1">
        <v>2015</v>
      </c>
      <c r="B10" s="2">
        <v>5793.5642200000002</v>
      </c>
      <c r="C10" s="2">
        <v>5827.6813300000003</v>
      </c>
      <c r="D10" s="2">
        <v>6036.160319999999</v>
      </c>
      <c r="E10" s="2">
        <v>5939.2853899999982</v>
      </c>
      <c r="F10" s="2">
        <v>5944.0862299999999</v>
      </c>
      <c r="G10" s="2">
        <v>5886.0843700000014</v>
      </c>
      <c r="H10" s="2">
        <v>5883.0474499999982</v>
      </c>
      <c r="I10" s="2">
        <v>5848.6653900000001</v>
      </c>
      <c r="J10" s="2">
        <v>5900.3743200000008</v>
      </c>
      <c r="K10" s="2">
        <v>6018.0732799999996</v>
      </c>
      <c r="L10" s="2">
        <v>6274.559049999998</v>
      </c>
      <c r="M10" s="2">
        <v>6244.2850946879998</v>
      </c>
      <c r="N10" s="9"/>
      <c r="AB10" s="2"/>
    </row>
    <row r="11" spans="1:28" x14ac:dyDescent="0.25">
      <c r="A11" s="1">
        <v>2016</v>
      </c>
      <c r="B11" s="2">
        <v>6246.9734800000006</v>
      </c>
      <c r="C11" s="2">
        <v>6392.6314400000001</v>
      </c>
      <c r="D11" s="2">
        <v>6444.9075199999997</v>
      </c>
      <c r="E11" s="2">
        <v>6392.8374899999999</v>
      </c>
      <c r="F11" s="2">
        <v>6268.2864900000004</v>
      </c>
      <c r="G11" s="2">
        <v>6241.9406499999996</v>
      </c>
      <c r="H11" s="2">
        <v>6191.0653599999996</v>
      </c>
      <c r="I11" s="2">
        <v>6189.6224000000002</v>
      </c>
      <c r="J11" s="2">
        <v>6278.0554199999997</v>
      </c>
      <c r="K11" s="2">
        <v>6311.4780300000002</v>
      </c>
      <c r="L11" s="2">
        <v>6483.68487</v>
      </c>
      <c r="M11" s="2">
        <v>6492.4099800000004</v>
      </c>
      <c r="N11" s="9"/>
      <c r="AB11" s="2"/>
    </row>
    <row r="12" spans="1:28" x14ac:dyDescent="0.25">
      <c r="A12" s="1">
        <v>2017</v>
      </c>
      <c r="B12" s="2">
        <v>6573.2498499999983</v>
      </c>
      <c r="C12" s="2">
        <v>6529.4868899999992</v>
      </c>
      <c r="D12" s="2">
        <v>6595.5793400000002</v>
      </c>
      <c r="E12" s="2">
        <v>6449.9912400000003</v>
      </c>
      <c r="F12" s="2">
        <v>6427.4603399999987</v>
      </c>
      <c r="G12" s="2">
        <v>6400.7671099999998</v>
      </c>
      <c r="H12" s="2">
        <v>6312.8559899999982</v>
      </c>
      <c r="I12" s="2">
        <v>6303.862259999999</v>
      </c>
      <c r="J12" s="2">
        <v>6341.49287</v>
      </c>
      <c r="K12" s="2">
        <v>6341.2404999999999</v>
      </c>
      <c r="L12" s="2">
        <v>6425.4569199999996</v>
      </c>
      <c r="M12" s="2">
        <v>6462.4025999999985</v>
      </c>
      <c r="N12" s="9"/>
      <c r="AB12" s="2"/>
    </row>
    <row r="13" spans="1:28" x14ac:dyDescent="0.25">
      <c r="A13" s="1">
        <v>2018</v>
      </c>
      <c r="B13" s="2">
        <v>6489.0350500000004</v>
      </c>
      <c r="C13" s="2">
        <v>6576.9682300000013</v>
      </c>
      <c r="D13" s="2">
        <v>6639.6932900000002</v>
      </c>
      <c r="E13" s="2">
        <v>6710.674860000001</v>
      </c>
      <c r="F13" s="2">
        <v>6616.6757800000023</v>
      </c>
      <c r="G13" s="2">
        <v>6542.2351100000024</v>
      </c>
      <c r="H13" s="2">
        <v>6421.0112600000002</v>
      </c>
      <c r="I13" s="2">
        <v>6519.2727700000005</v>
      </c>
      <c r="J13" s="2">
        <v>6554.1949699999986</v>
      </c>
      <c r="K13" s="2">
        <v>6657.6237299999993</v>
      </c>
      <c r="L13" s="2">
        <v>6785.7919299999958</v>
      </c>
      <c r="M13" s="2">
        <v>6884.5913400000036</v>
      </c>
      <c r="N13" s="9"/>
      <c r="AB13" s="2"/>
    </row>
    <row r="14" spans="1:28" x14ac:dyDescent="0.25">
      <c r="A14" s="1">
        <v>2019</v>
      </c>
      <c r="B14" s="6">
        <v>6876.292440000002</v>
      </c>
      <c r="C14" s="6">
        <v>6949.9968900000003</v>
      </c>
      <c r="D14" s="6">
        <v>6990.6689800000022</v>
      </c>
      <c r="E14" s="6">
        <v>6917.739389999997</v>
      </c>
      <c r="F14" s="6">
        <v>6884.7471199999982</v>
      </c>
      <c r="G14" s="6">
        <v>6793.7682600000044</v>
      </c>
      <c r="H14" s="6">
        <v>6739.2812100000046</v>
      </c>
      <c r="I14" s="6">
        <v>6728.4804599999979</v>
      </c>
      <c r="J14" s="6">
        <v>6672.2764199999974</v>
      </c>
      <c r="K14" s="6">
        <v>6840.567820000002</v>
      </c>
      <c r="L14" s="6">
        <v>6928.2277400000012</v>
      </c>
      <c r="M14" s="2">
        <v>7017.5713700000015</v>
      </c>
      <c r="N14" s="12"/>
      <c r="AB14" s="2"/>
    </row>
    <row r="15" spans="1:28" x14ac:dyDescent="0.25">
      <c r="A15" s="1">
        <v>2020</v>
      </c>
      <c r="B15" s="6">
        <v>7070.6282099999989</v>
      </c>
      <c r="C15" s="6">
        <v>7125.2993800000004</v>
      </c>
      <c r="D15" s="6">
        <v>7116.7887500000006</v>
      </c>
      <c r="E15" s="6">
        <v>5173.4887200000021</v>
      </c>
      <c r="F15" s="6">
        <v>5682.0377999999982</v>
      </c>
      <c r="G15" s="6">
        <v>6101.7810699999991</v>
      </c>
      <c r="H15" s="6">
        <v>6383.0867299999991</v>
      </c>
      <c r="I15" s="6">
        <v>6550.7330899999997</v>
      </c>
      <c r="J15" s="6">
        <v>6607.5287400000016</v>
      </c>
      <c r="K15" s="6">
        <v>6835.6389199999985</v>
      </c>
      <c r="L15" s="6">
        <v>6836.6023299999979</v>
      </c>
      <c r="M15" s="6">
        <v>6960.095870000001</v>
      </c>
      <c r="N15" s="13">
        <f>((M15/B15)^(1/11))-1</f>
        <v>-1.4313458289930692E-3</v>
      </c>
      <c r="AB15" s="2"/>
    </row>
    <row r="16" spans="1:28" x14ac:dyDescent="0.25">
      <c r="A16" s="1">
        <v>2021</v>
      </c>
      <c r="B16" s="6">
        <v>6909.6371899999995</v>
      </c>
      <c r="C16" s="6">
        <v>6778.3821999999991</v>
      </c>
      <c r="D16" s="6">
        <v>6832.6574400000018</v>
      </c>
      <c r="E16" s="6">
        <v>6808.852280000001</v>
      </c>
      <c r="F16" s="6">
        <v>6869.7097300000005</v>
      </c>
      <c r="G16" s="6">
        <v>6903.8388499999992</v>
      </c>
      <c r="H16" s="6">
        <v>6855.7844512279989</v>
      </c>
      <c r="I16" s="6">
        <v>6927.9914500000004</v>
      </c>
      <c r="J16" s="6">
        <v>6904.853079999998</v>
      </c>
      <c r="K16" s="6">
        <v>6973.0683099999997</v>
      </c>
      <c r="L16" s="6">
        <v>7078.5245599999998</v>
      </c>
      <c r="M16" s="6">
        <v>7173.0331600000009</v>
      </c>
      <c r="N16" s="13">
        <f t="shared" ref="N16:N21" si="0">((M16/B16)^(1/11))-1</f>
        <v>3.4068327157747991E-3</v>
      </c>
      <c r="AB16" s="2"/>
    </row>
    <row r="17" spans="1:28" x14ac:dyDescent="0.25">
      <c r="A17" s="1">
        <v>2022</v>
      </c>
      <c r="B17" s="6">
        <v>7070.2817499999965</v>
      </c>
      <c r="C17" s="6">
        <v>7146.7645799999991</v>
      </c>
      <c r="D17" s="6">
        <v>7065.4227899999987</v>
      </c>
      <c r="E17" s="6">
        <v>7024.3042299999988</v>
      </c>
      <c r="F17" s="6">
        <v>6961.3676999999989</v>
      </c>
      <c r="G17" s="6">
        <v>7069.9081200000001</v>
      </c>
      <c r="H17" s="6">
        <v>7113.757990000001</v>
      </c>
      <c r="I17" s="6">
        <v>7073.7191999999995</v>
      </c>
      <c r="J17" s="6">
        <v>7315.8013999999994</v>
      </c>
      <c r="K17" s="6">
        <v>7309.3584400000009</v>
      </c>
      <c r="L17" s="6">
        <v>7426.5747700000011</v>
      </c>
      <c r="M17" s="6">
        <v>7467.4497399999982</v>
      </c>
      <c r="N17" s="13">
        <f t="shared" si="0"/>
        <v>4.9808369674695374E-3</v>
      </c>
      <c r="AB17" s="2"/>
    </row>
    <row r="18" spans="1:28" x14ac:dyDescent="0.25">
      <c r="A18" s="1">
        <v>2023</v>
      </c>
      <c r="B18" s="6">
        <v>7294.2354500000001</v>
      </c>
      <c r="C18" s="6">
        <v>7397.0539200000003</v>
      </c>
      <c r="D18" s="6">
        <v>7583.3665700000001</v>
      </c>
      <c r="E18" s="6">
        <v>7605.50612</v>
      </c>
      <c r="F18" s="6">
        <v>7342.6966899999998</v>
      </c>
      <c r="G18" s="6">
        <v>7314.6048000000001</v>
      </c>
      <c r="H18" s="10">
        <v>7280.2119199999997</v>
      </c>
      <c r="I18" s="10">
        <v>7290.0387300000002</v>
      </c>
      <c r="J18" s="10">
        <v>7374.1586100000004</v>
      </c>
      <c r="K18" s="10">
        <v>7354.2089100000021</v>
      </c>
      <c r="L18" s="6">
        <v>7489.3460300000015</v>
      </c>
      <c r="M18" s="10">
        <v>7545.0150000000003</v>
      </c>
      <c r="N18" s="13">
        <f t="shared" si="0"/>
        <v>3.0776999202783983E-3</v>
      </c>
      <c r="AB18" s="2"/>
    </row>
    <row r="19" spans="1:28" ht="15.75" x14ac:dyDescent="0.25">
      <c r="A19" s="1">
        <v>2024</v>
      </c>
      <c r="B19" s="6">
        <v>7632.5309999999999</v>
      </c>
      <c r="C19" s="6">
        <v>7761.9889999999996</v>
      </c>
      <c r="D19" s="6">
        <v>7550.3069999999998</v>
      </c>
      <c r="E19" s="6">
        <v>7548.0159999999996</v>
      </c>
      <c r="F19" s="6">
        <v>7431.3109999999997</v>
      </c>
      <c r="G19" s="6">
        <v>7347.1970000000001</v>
      </c>
      <c r="H19" s="6">
        <v>7416.9059999999999</v>
      </c>
      <c r="I19" s="6">
        <v>7447.2749999999996</v>
      </c>
      <c r="J19" s="6">
        <v>7581.4489999999996</v>
      </c>
      <c r="K19" s="25">
        <v>7583.6279999999997</v>
      </c>
      <c r="L19" s="10">
        <v>7794.0079999999998</v>
      </c>
      <c r="M19" s="10">
        <v>7698.94</v>
      </c>
      <c r="N19" s="13">
        <f t="shared" si="0"/>
        <v>7.878692831910783E-4</v>
      </c>
      <c r="AB19" s="2"/>
    </row>
    <row r="20" spans="1:28" x14ac:dyDescent="0.25">
      <c r="A20" s="1">
        <v>2025</v>
      </c>
      <c r="B20" s="27">
        <v>7745.8720000000003</v>
      </c>
      <c r="C20" s="27">
        <v>7899.5079999999998</v>
      </c>
      <c r="D20" s="27">
        <v>7941.7790000000005</v>
      </c>
      <c r="E20" s="27">
        <v>7827.7389999999996</v>
      </c>
      <c r="F20" s="27">
        <v>7588.0069999999996</v>
      </c>
      <c r="G20" s="27">
        <v>7575.5069999999996</v>
      </c>
      <c r="H20" s="27">
        <v>7544.2169999999996</v>
      </c>
      <c r="I20" s="26">
        <v>7888.5861655755043</v>
      </c>
      <c r="J20" s="26">
        <v>7978.9340336840951</v>
      </c>
      <c r="K20" s="26">
        <v>8031.6333180294732</v>
      </c>
      <c r="L20" s="26">
        <v>8195.7824323960831</v>
      </c>
      <c r="M20" s="26">
        <v>8228.4941195869178</v>
      </c>
      <c r="N20" s="13">
        <f t="shared" si="0"/>
        <v>5.5099393781328221E-3</v>
      </c>
    </row>
    <row r="21" spans="1:28" x14ac:dyDescent="0.25">
      <c r="B21" s="24"/>
      <c r="K21" s="8"/>
      <c r="L21" s="8"/>
      <c r="N21" s="30"/>
      <c r="O21">
        <f>(M20/M16)^(1/4)</f>
        <v>1.0349142839488708</v>
      </c>
    </row>
    <row r="22" spans="1:28" x14ac:dyDescent="0.25">
      <c r="E22" s="21"/>
      <c r="F22" s="21"/>
      <c r="G22">
        <f>G20/G19</f>
        <v>1.0310744355976844</v>
      </c>
      <c r="H22" s="21">
        <f>(H20/H19)-1</f>
        <v>1.7164974181956616E-2</v>
      </c>
      <c r="O22" s="16"/>
    </row>
    <row r="23" spans="1:28" x14ac:dyDescent="0.25">
      <c r="M23" s="28">
        <f>AVERAGE(N16:N19)</f>
        <v>3.0633097216784533E-3</v>
      </c>
      <c r="O23" s="3"/>
    </row>
    <row r="24" spans="1:28" x14ac:dyDescent="0.25">
      <c r="O24" s="3"/>
    </row>
    <row r="25" spans="1:28" x14ac:dyDescent="0.25">
      <c r="B25" s="6"/>
      <c r="M25" s="2"/>
      <c r="O25" s="3"/>
    </row>
    <row r="26" spans="1:28" x14ac:dyDescent="0.25">
      <c r="B26" s="6"/>
      <c r="O26" s="3"/>
    </row>
    <row r="27" spans="1:28" x14ac:dyDescent="0.25">
      <c r="B27" s="6"/>
      <c r="O27" s="3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2"/>
    </row>
    <row r="32" spans="1:28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2"/>
    </row>
    <row r="33" spans="1:28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2"/>
    </row>
    <row r="34" spans="1:28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2"/>
    </row>
    <row r="35" spans="1:28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2"/>
    </row>
    <row r="36" spans="1:28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1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"/>
    </row>
    <row r="37" spans="1:28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1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"/>
    </row>
    <row r="38" spans="1:28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1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2"/>
    </row>
    <row r="39" spans="1:28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1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2"/>
    </row>
    <row r="40" spans="1:28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2"/>
    </row>
    <row r="41" spans="1:28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2"/>
    </row>
    <row r="42" spans="1:28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2"/>
    </row>
    <row r="43" spans="1:28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2"/>
    </row>
    <row r="44" spans="1:28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2"/>
    </row>
    <row r="45" spans="1:28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"/>
    </row>
    <row r="46" spans="1:28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"/>
    </row>
    <row r="47" spans="1:28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2"/>
    </row>
    <row r="48" spans="1:28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2"/>
    </row>
    <row r="49" spans="1:28" x14ac:dyDescent="0.25">
      <c r="A49" s="1"/>
      <c r="B49" s="2"/>
      <c r="C49" s="2"/>
      <c r="D49" s="2"/>
      <c r="E49" s="2"/>
      <c r="F49" s="2"/>
      <c r="G49" s="2"/>
      <c r="H49" s="7"/>
      <c r="I49" s="7"/>
      <c r="J49" s="2"/>
      <c r="K49" s="2"/>
      <c r="L49" s="2"/>
      <c r="M49" s="2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60" spans="1:2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8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28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28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28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1"/>
      <c r="B139" s="2"/>
      <c r="C139" s="2"/>
      <c r="D139" s="2"/>
      <c r="E139" s="2"/>
      <c r="F139" s="2"/>
      <c r="G139" s="2"/>
      <c r="H139" s="2"/>
      <c r="I139" s="7"/>
      <c r="J139" s="2"/>
      <c r="K139" s="2"/>
      <c r="L139" s="2"/>
      <c r="M139" s="2"/>
    </row>
    <row r="166" spans="2:13" x14ac:dyDescent="0.25"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 x14ac:dyDescent="0.25"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 x14ac:dyDescent="0.25"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x14ac:dyDescent="0.25">
      <c r="B16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81"/>
  <sheetViews>
    <sheetView zoomScale="80" zoomScaleNormal="80" workbookViewId="0">
      <selection activeCell="O15" sqref="O15:P21"/>
    </sheetView>
  </sheetViews>
  <sheetFormatPr baseColWidth="10" defaultRowHeight="15" x14ac:dyDescent="0.25"/>
  <cols>
    <col min="2" max="12" width="12.5703125" bestFit="1" customWidth="1"/>
    <col min="13" max="13" width="14.28515625" bestFit="1" customWidth="1"/>
    <col min="14" max="14" width="13.7109375" bestFit="1" customWidth="1"/>
    <col min="19" max="19" width="12.5703125" bestFit="1" customWidth="1"/>
    <col min="25" max="25" width="12.5703125" bestFit="1" customWidth="1"/>
  </cols>
  <sheetData>
    <row r="2" spans="1:31" ht="21" x14ac:dyDescent="0.35">
      <c r="A2" s="17" t="s">
        <v>14</v>
      </c>
      <c r="B2" s="18"/>
      <c r="C2" s="18"/>
      <c r="D2" s="18"/>
      <c r="E2" s="18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5">
        <v>2953.1525839999995</v>
      </c>
      <c r="C5" s="5">
        <v>2742.6870439999998</v>
      </c>
      <c r="D5" s="5">
        <v>3071.3476130000004</v>
      </c>
      <c r="E5" s="5">
        <v>2950.5059760000004</v>
      </c>
      <c r="F5" s="5">
        <v>3013.1021450000007</v>
      </c>
      <c r="G5" s="5">
        <v>2948.1882360000009</v>
      </c>
      <c r="H5" s="5">
        <v>2989.9520190000003</v>
      </c>
      <c r="I5" s="5">
        <v>3009.4665080000004</v>
      </c>
      <c r="J5" s="5">
        <v>2950.6348549999993</v>
      </c>
      <c r="K5" s="5">
        <v>3073.6382509999989</v>
      </c>
      <c r="L5" s="5">
        <v>3048.5868689999998</v>
      </c>
      <c r="M5" s="5">
        <v>3155.5194420000003</v>
      </c>
      <c r="N5" s="2">
        <f t="shared" ref="N5:N17" si="0">SUM(B5:M5)</f>
        <v>35906.781542000004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5">
        <v>3206.7630758800001</v>
      </c>
      <c r="C6" s="5">
        <v>2991.6740276799992</v>
      </c>
      <c r="D6" s="5">
        <v>3311.7531798800001</v>
      </c>
      <c r="E6" s="5">
        <v>3159.5334519400003</v>
      </c>
      <c r="F6" s="5">
        <v>3273.8052007999995</v>
      </c>
      <c r="G6" s="5">
        <v>3183.1592154799991</v>
      </c>
      <c r="H6" s="5">
        <v>3220.8036338999991</v>
      </c>
      <c r="I6" s="5">
        <v>3267.6464992199999</v>
      </c>
      <c r="J6" s="5">
        <v>3184.0720429599996</v>
      </c>
      <c r="K6" s="5">
        <v>3312.5009277271997</v>
      </c>
      <c r="L6" s="5">
        <v>3276.538268727199</v>
      </c>
      <c r="M6" s="5">
        <v>3413.41201004084</v>
      </c>
      <c r="N6" s="2">
        <f t="shared" si="0"/>
        <v>38801.661534235238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5">
        <v>3392.9045346348253</v>
      </c>
      <c r="C7" s="5">
        <v>3221.156829364656</v>
      </c>
      <c r="D7" s="5">
        <v>3511.1550106690888</v>
      </c>
      <c r="E7" s="5">
        <v>3335.2105146471235</v>
      </c>
      <c r="F7" s="5">
        <v>3459.2330212373195</v>
      </c>
      <c r="G7" s="5">
        <v>3335.1838656325644</v>
      </c>
      <c r="H7" s="5">
        <v>3423.0189324446092</v>
      </c>
      <c r="I7" s="5">
        <v>3454.5324093031118</v>
      </c>
      <c r="J7" s="5">
        <v>3354.6998430075573</v>
      </c>
      <c r="K7" s="5">
        <v>3478.4264081877218</v>
      </c>
      <c r="L7" s="5">
        <v>3483.2182365068657</v>
      </c>
      <c r="M7" s="5">
        <v>3588.5679795720644</v>
      </c>
      <c r="N7" s="2">
        <f t="shared" si="0"/>
        <v>41037.307585207505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5">
        <v>3616.9933219233026</v>
      </c>
      <c r="C8" s="5">
        <v>3345.5795998866693</v>
      </c>
      <c r="D8" s="5">
        <v>3657.2013119233006</v>
      </c>
      <c r="E8" s="5">
        <v>3559.2251028085575</v>
      </c>
      <c r="F8" s="5">
        <v>3673.9286869234043</v>
      </c>
      <c r="G8" s="5">
        <v>3563.3767262322708</v>
      </c>
      <c r="H8" s="5">
        <v>3628.3273567498095</v>
      </c>
      <c r="I8" s="5">
        <v>3635.4353535451178</v>
      </c>
      <c r="J8" s="5">
        <v>3546.981206902457</v>
      </c>
      <c r="K8" s="5">
        <v>3705.9824755963277</v>
      </c>
      <c r="L8" s="5">
        <v>3639.7952154464961</v>
      </c>
      <c r="M8" s="5">
        <v>3756.1227325476602</v>
      </c>
      <c r="N8" s="2">
        <f t="shared" si="0"/>
        <v>43328.949090485374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5">
        <v>3800.0591354986318</v>
      </c>
      <c r="C9" s="5">
        <v>3559.122809544444</v>
      </c>
      <c r="D9" s="5">
        <v>3898.8859219760166</v>
      </c>
      <c r="E9" s="5">
        <v>3722.3832034147986</v>
      </c>
      <c r="F9" s="5">
        <v>3862.9805978108166</v>
      </c>
      <c r="G9" s="5">
        <v>3726.6410163931573</v>
      </c>
      <c r="H9" s="5">
        <v>3800.9372878478589</v>
      </c>
      <c r="I9" s="5">
        <v>3792.3915568602988</v>
      </c>
      <c r="J9" s="5">
        <v>3724.9383900931857</v>
      </c>
      <c r="K9" s="5">
        <v>3898.168541724403</v>
      </c>
      <c r="L9" s="5">
        <v>3822.7828791213506</v>
      </c>
      <c r="M9" s="5">
        <v>3940.5282310823527</v>
      </c>
      <c r="N9" s="2">
        <f t="shared" si="0"/>
        <v>45549.819571367305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5">
        <v>3999.1475892301382</v>
      </c>
      <c r="C10" s="5">
        <v>3701.3445592301391</v>
      </c>
      <c r="D10" s="5">
        <v>4117.9732068301382</v>
      </c>
      <c r="E10" s="5">
        <v>3932.5169474644586</v>
      </c>
      <c r="F10" s="5">
        <v>4048.680980814237</v>
      </c>
      <c r="G10" s="5">
        <v>3931.1570257913208</v>
      </c>
      <c r="H10" s="5">
        <v>3988.4320512366571</v>
      </c>
      <c r="I10" s="5">
        <v>4015.5594585123699</v>
      </c>
      <c r="J10" s="5">
        <v>3921.0063712244546</v>
      </c>
      <c r="K10" s="5">
        <v>4158.0382164918856</v>
      </c>
      <c r="L10" s="5">
        <v>4095.272034941449</v>
      </c>
      <c r="M10" s="5">
        <v>4361.2756159485916</v>
      </c>
      <c r="N10" s="2">
        <f t="shared" si="0"/>
        <v>48270.404057715845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5">
        <v>4346.0211202050177</v>
      </c>
      <c r="C11" s="5">
        <v>4245.5717917239645</v>
      </c>
      <c r="D11" s="5">
        <v>4436.1534695511555</v>
      </c>
      <c r="E11" s="5">
        <v>4281.7212552627107</v>
      </c>
      <c r="F11" s="5">
        <v>4324.3283133358082</v>
      </c>
      <c r="G11" s="5">
        <v>4125.4505937917593</v>
      </c>
      <c r="H11" s="5">
        <v>4264.2134074189298</v>
      </c>
      <c r="I11" s="5">
        <v>4305.2238792167436</v>
      </c>
      <c r="J11" s="5">
        <v>4199.7351269675401</v>
      </c>
      <c r="K11" s="5">
        <v>4357.4277495604247</v>
      </c>
      <c r="L11" s="5">
        <v>4295.4331529121091</v>
      </c>
      <c r="M11" s="5">
        <v>4518.6940712610567</v>
      </c>
      <c r="N11" s="2">
        <f t="shared" si="0"/>
        <v>51699.973931207227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5">
        <v>4582.1795188625001</v>
      </c>
      <c r="C12" s="5">
        <v>4146.0643376310609</v>
      </c>
      <c r="D12" s="5">
        <v>4482.1357080402231</v>
      </c>
      <c r="E12" s="5">
        <v>4268.2790540718061</v>
      </c>
      <c r="F12" s="5">
        <v>4490.119787474413</v>
      </c>
      <c r="G12" s="5">
        <v>4322.7168819641756</v>
      </c>
      <c r="H12" s="5">
        <v>4360.5613396359313</v>
      </c>
      <c r="I12" s="5">
        <v>4425.9932849657844</v>
      </c>
      <c r="J12" s="5">
        <v>4309.1628451776887</v>
      </c>
      <c r="K12" s="5">
        <v>4435.198445735894</v>
      </c>
      <c r="L12" s="5">
        <v>4345.9411296886019</v>
      </c>
      <c r="M12" s="5">
        <v>4531.7009870247439</v>
      </c>
      <c r="N12" s="2">
        <f t="shared" si="0"/>
        <v>52700.053320272818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5">
        <v>4616.1192674370632</v>
      </c>
      <c r="C13" s="5">
        <v>4250.2085557301398</v>
      </c>
      <c r="D13" s="5">
        <v>4674.9416792301399</v>
      </c>
      <c r="E13" s="5">
        <v>4574.3695633051402</v>
      </c>
      <c r="F13" s="5">
        <v>4658.286765484022</v>
      </c>
      <c r="G13" s="5">
        <v>4448.714529229851</v>
      </c>
      <c r="H13" s="5">
        <v>4504.1269305993374</v>
      </c>
      <c r="I13" s="5">
        <v>4515.9726529946065</v>
      </c>
      <c r="J13" s="5">
        <v>4469.3096304628207</v>
      </c>
      <c r="K13" s="5">
        <v>4699.6795188645265</v>
      </c>
      <c r="L13" s="5">
        <v>4642.9799807628779</v>
      </c>
      <c r="M13" s="5">
        <v>4838.4480852759607</v>
      </c>
      <c r="N13" s="2">
        <f t="shared" si="0"/>
        <v>54893.157159376489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4835.2393701855499</v>
      </c>
      <c r="C14" s="5">
        <v>4463.2181169029127</v>
      </c>
      <c r="D14" s="5">
        <v>4950.6053868970439</v>
      </c>
      <c r="E14" s="5">
        <v>4700.6625845425942</v>
      </c>
      <c r="F14" s="5">
        <v>4849.1533561385941</v>
      </c>
      <c r="G14" s="5">
        <v>4607.3693174863611</v>
      </c>
      <c r="H14" s="5">
        <v>4713.2192734884284</v>
      </c>
      <c r="I14" s="5">
        <v>4732.042148160559</v>
      </c>
      <c r="J14" s="5">
        <v>4601.4309679388134</v>
      </c>
      <c r="K14" s="5">
        <v>4808.8455447608249</v>
      </c>
      <c r="L14" s="5">
        <v>4749.4671382700444</v>
      </c>
      <c r="M14" s="5">
        <v>4825.4026176000843</v>
      </c>
      <c r="N14" s="2">
        <f t="shared" si="0"/>
        <v>56836.655822371824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4970.0961951145064</v>
      </c>
      <c r="C15" s="6">
        <v>4742.0061989244205</v>
      </c>
      <c r="D15" s="6">
        <v>4177.5198219072654</v>
      </c>
      <c r="E15" s="6">
        <v>3322.3267419121794</v>
      </c>
      <c r="F15" s="6">
        <v>3625.7277134910487</v>
      </c>
      <c r="G15" s="6">
        <v>4021.8753422316558</v>
      </c>
      <c r="H15" s="6">
        <v>4420.6051793107299</v>
      </c>
      <c r="I15" s="6">
        <v>4553.623672109632</v>
      </c>
      <c r="J15" s="6">
        <v>4458.8489164628354</v>
      </c>
      <c r="K15" s="6">
        <v>4761.7865472046396</v>
      </c>
      <c r="L15" s="6">
        <v>4657.5648501104488</v>
      </c>
      <c r="M15" s="6">
        <v>4892.8959226165753</v>
      </c>
      <c r="N15" s="2">
        <f t="shared" si="0"/>
        <v>52604.877101395934</v>
      </c>
      <c r="O15" s="30">
        <f>((M15/B15)^(1/11))-1</f>
        <v>-1.4221562907793528E-3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4877.6480429801377</v>
      </c>
      <c r="C16" s="6">
        <v>4445.735353980137</v>
      </c>
      <c r="D16" s="6">
        <v>4932.6882159801389</v>
      </c>
      <c r="E16" s="6">
        <v>4617.3645829801389</v>
      </c>
      <c r="F16" s="6">
        <v>4815.9449559801396</v>
      </c>
      <c r="G16" s="6">
        <v>4699.1620209801385</v>
      </c>
      <c r="H16" s="6">
        <v>4743.5759109801384</v>
      </c>
      <c r="I16" s="6">
        <v>4831.8373849801383</v>
      </c>
      <c r="J16" s="6">
        <v>4732.1823889801399</v>
      </c>
      <c r="K16" s="6">
        <v>4896.3607549801418</v>
      </c>
      <c r="L16" s="6">
        <v>4812.7434149801393</v>
      </c>
      <c r="M16" s="6">
        <v>4991.7727759801392</v>
      </c>
      <c r="N16" s="2">
        <f t="shared" si="0"/>
        <v>57397.015803761671</v>
      </c>
      <c r="O16" s="13">
        <f t="shared" ref="O16:O20" si="1">((M16/B16)^(1/11))-1</f>
        <v>2.1047543576933059E-3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5023.568488846804</v>
      </c>
      <c r="C17" s="6">
        <v>4639.8604628468047</v>
      </c>
      <c r="D17" s="6">
        <v>5062.879959846804</v>
      </c>
      <c r="E17" s="6">
        <v>4754.7489521393072</v>
      </c>
      <c r="F17" s="6">
        <v>4925.2317861518059</v>
      </c>
      <c r="G17" s="6">
        <v>4847.5147635596422</v>
      </c>
      <c r="H17" s="6">
        <v>4980.6869684668054</v>
      </c>
      <c r="I17" s="6">
        <v>5002.9900136418073</v>
      </c>
      <c r="J17" s="6">
        <v>4961.5727580557805</v>
      </c>
      <c r="K17" s="6">
        <v>5119.5448728126121</v>
      </c>
      <c r="L17" s="6">
        <v>5092.1299736468063</v>
      </c>
      <c r="M17" s="6">
        <v>5301.8449619722896</v>
      </c>
      <c r="N17" s="2">
        <f t="shared" si="0"/>
        <v>59712.573961987269</v>
      </c>
      <c r="O17" s="13">
        <f t="shared" si="1"/>
        <v>4.913333804807074E-3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5208.1832112650009</v>
      </c>
      <c r="C18" s="6">
        <v>4838.7588258599999</v>
      </c>
      <c r="D18" s="6">
        <v>5435.7377305241571</v>
      </c>
      <c r="E18" s="6">
        <v>5135.2656062592851</v>
      </c>
      <c r="F18" s="6">
        <v>5213.7606067767701</v>
      </c>
      <c r="G18" s="6">
        <v>5074.042331419997</v>
      </c>
      <c r="H18" s="6">
        <v>5097.0165403199999</v>
      </c>
      <c r="I18" s="6">
        <v>5196.9486060180161</v>
      </c>
      <c r="J18" s="6">
        <v>5112.654178502502</v>
      </c>
      <c r="K18" s="6">
        <v>5265.9741929761276</v>
      </c>
      <c r="L18" s="6">
        <v>5125.1094193874997</v>
      </c>
      <c r="M18" s="6">
        <v>5365.6891884925008</v>
      </c>
      <c r="N18" s="2">
        <f>SUM(B18:M18)</f>
        <v>62069.140437801849</v>
      </c>
      <c r="O18" s="13">
        <f t="shared" si="1"/>
        <v>2.712193618587655E-3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5407.6875734999976</v>
      </c>
      <c r="C19" s="10">
        <v>5226.5514135000003</v>
      </c>
      <c r="D19" s="10">
        <v>5425.2473925000004</v>
      </c>
      <c r="E19" s="10">
        <v>5290.6042031000006</v>
      </c>
      <c r="F19" s="10">
        <v>5308.5393681999994</v>
      </c>
      <c r="G19" s="10">
        <v>5080.2158834999973</v>
      </c>
      <c r="H19" s="10">
        <v>5268.2392634999997</v>
      </c>
      <c r="I19" s="10">
        <v>5339.5268185000014</v>
      </c>
      <c r="J19" s="10">
        <v>5195.4770516242133</v>
      </c>
      <c r="K19" s="10">
        <v>5387.9903245824989</v>
      </c>
      <c r="L19" s="10">
        <v>5345.6571700824989</v>
      </c>
      <c r="M19" s="10">
        <v>5519.147982739999</v>
      </c>
      <c r="N19" s="2">
        <f>SUM(B19:M19)</f>
        <v>63794.884445329204</v>
      </c>
      <c r="O19" s="30">
        <f t="shared" si="1"/>
        <v>1.8564421065152548E-3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5505.0916369975039</v>
      </c>
      <c r="C20" s="27">
        <v>5169.7801257788033</v>
      </c>
      <c r="D20" s="27">
        <v>5670.8068326693001</v>
      </c>
      <c r="E20" s="27">
        <v>5377.1875337025003</v>
      </c>
      <c r="F20" s="27">
        <v>5401.531148479552</v>
      </c>
      <c r="G20" s="27">
        <v>5242.2828787850012</v>
      </c>
      <c r="H20" s="27">
        <v>5408.4025188199967</v>
      </c>
      <c r="I20" s="26">
        <v>5498.2010666756778</v>
      </c>
      <c r="J20" s="26">
        <v>5387.3304157085495</v>
      </c>
      <c r="K20" s="26">
        <v>5613.239997188799</v>
      </c>
      <c r="L20" s="26">
        <v>5537.190972987607</v>
      </c>
      <c r="M20" s="26">
        <v>5755.175632023409</v>
      </c>
      <c r="N20" s="2">
        <f>SUM(B20:M20)</f>
        <v>65566.220759816701</v>
      </c>
      <c r="O20" s="13">
        <f t="shared" si="1"/>
        <v>4.0469070383413186E-3</v>
      </c>
    </row>
    <row r="21" spans="1:31" x14ac:dyDescent="0.25">
      <c r="O21" s="19">
        <f>N20/N19</f>
        <v>1.0277661183947358</v>
      </c>
      <c r="P21">
        <f>(N20/N16)^(1/4)</f>
        <v>1.0338266176625519</v>
      </c>
      <c r="R21" s="20">
        <v>7692.23363886888</v>
      </c>
      <c r="S21" s="20">
        <v>7665.1924164432003</v>
      </c>
      <c r="T21" s="20">
        <v>7681.8653145036697</v>
      </c>
      <c r="U21" s="20">
        <v>7743.48595465566</v>
      </c>
      <c r="V21" s="20">
        <v>7841.4064313088202</v>
      </c>
      <c r="W21" s="20">
        <v>7983.0866711526196</v>
      </c>
      <c r="X21" s="20">
        <v>8024.1329185271597</v>
      </c>
    </row>
    <row r="22" spans="1:31" x14ac:dyDescent="0.25">
      <c r="E22" s="21"/>
      <c r="F22" s="21"/>
      <c r="G22">
        <f>G20/G19</f>
        <v>1.0319015961135392</v>
      </c>
      <c r="H22">
        <f>H20/H19</f>
        <v>1.0266053321251165</v>
      </c>
    </row>
    <row r="23" spans="1:31" x14ac:dyDescent="0.25">
      <c r="N23" s="21"/>
    </row>
    <row r="24" spans="1:31" x14ac:dyDescent="0.25">
      <c r="N24" s="21"/>
    </row>
    <row r="25" spans="1:31" x14ac:dyDescent="0.25">
      <c r="G25" s="6">
        <f>SUM(B19:G19)</f>
        <v>31738.845834299995</v>
      </c>
      <c r="N25" s="21"/>
    </row>
    <row r="26" spans="1:31" x14ac:dyDescent="0.25">
      <c r="G26" s="6">
        <f>SUM(B20:G20)</f>
        <v>32366.680156412662</v>
      </c>
      <c r="H26">
        <f>G26/G25</f>
        <v>1.0197812587574993</v>
      </c>
      <c r="M26" s="28"/>
      <c r="N26" s="21"/>
      <c r="O26" s="28">
        <f>AVERAGE(O16:O19)</f>
        <v>2.8966809719008224E-3</v>
      </c>
    </row>
    <row r="27" spans="1:31" x14ac:dyDescent="0.25">
      <c r="N27" s="21"/>
    </row>
    <row r="30" spans="1:31" x14ac:dyDescent="0.25">
      <c r="AE30" s="1"/>
    </row>
    <row r="31" spans="1:31" x14ac:dyDescent="0.25">
      <c r="AE31" s="2"/>
    </row>
    <row r="32" spans="1:31" x14ac:dyDescent="0.25">
      <c r="AE32" s="2"/>
    </row>
    <row r="33" spans="31:31" x14ac:dyDescent="0.25">
      <c r="AE33" s="2"/>
    </row>
    <row r="34" spans="31:31" x14ac:dyDescent="0.25">
      <c r="AE34" s="2"/>
    </row>
    <row r="35" spans="31:31" x14ac:dyDescent="0.25">
      <c r="AE35" s="2"/>
    </row>
    <row r="36" spans="31:31" x14ac:dyDescent="0.25">
      <c r="AE36" s="2"/>
    </row>
    <row r="37" spans="31:31" x14ac:dyDescent="0.25">
      <c r="AE37" s="2"/>
    </row>
    <row r="38" spans="31:31" x14ac:dyDescent="0.25">
      <c r="AE38" s="2"/>
    </row>
    <row r="39" spans="31:31" x14ac:dyDescent="0.25">
      <c r="AE39" s="2"/>
    </row>
    <row r="40" spans="31:31" x14ac:dyDescent="0.25">
      <c r="AE40" s="2"/>
    </row>
    <row r="41" spans="31:31" x14ac:dyDescent="0.25">
      <c r="AE41" s="2"/>
    </row>
    <row r="42" spans="31:31" x14ac:dyDescent="0.25">
      <c r="AE42" s="2"/>
    </row>
    <row r="43" spans="31:31" x14ac:dyDescent="0.25">
      <c r="AE43" s="2"/>
    </row>
    <row r="44" spans="31:31" x14ac:dyDescent="0.25">
      <c r="AE44" s="2"/>
    </row>
    <row r="45" spans="31:31" x14ac:dyDescent="0.25">
      <c r="AE45" s="2"/>
    </row>
    <row r="46" spans="31:31" x14ac:dyDescent="0.25">
      <c r="AE46" s="2"/>
    </row>
    <row r="47" spans="31:31" x14ac:dyDescent="0.25">
      <c r="AE47" s="2"/>
    </row>
    <row r="48" spans="31:31" x14ac:dyDescent="0.25">
      <c r="AE48" s="2"/>
    </row>
    <row r="49" spans="31:31" x14ac:dyDescent="0.25">
      <c r="AE49" s="2"/>
    </row>
    <row r="50" spans="31:31" x14ac:dyDescent="0.25">
      <c r="AE50" s="2"/>
    </row>
    <row r="61" spans="31:31" x14ac:dyDescent="0.25">
      <c r="AE61" s="1"/>
    </row>
    <row r="62" spans="31:31" x14ac:dyDescent="0.25">
      <c r="AE62" s="2"/>
    </row>
    <row r="63" spans="31:31" x14ac:dyDescent="0.25">
      <c r="AE63" s="2"/>
    </row>
    <row r="64" spans="31:31" x14ac:dyDescent="0.25">
      <c r="AE64" s="2"/>
    </row>
    <row r="65" spans="31:31" x14ac:dyDescent="0.25">
      <c r="AE65" s="2"/>
    </row>
    <row r="66" spans="31:31" x14ac:dyDescent="0.25">
      <c r="AE66" s="2"/>
    </row>
    <row r="67" spans="31:31" x14ac:dyDescent="0.25">
      <c r="AE67" s="2"/>
    </row>
    <row r="68" spans="31:31" x14ac:dyDescent="0.25">
      <c r="AE68" s="2"/>
    </row>
    <row r="69" spans="31:31" x14ac:dyDescent="0.25">
      <c r="AE69" s="2"/>
    </row>
    <row r="70" spans="31:31" x14ac:dyDescent="0.25">
      <c r="AE70" s="2"/>
    </row>
    <row r="71" spans="31:31" x14ac:dyDescent="0.25">
      <c r="AE71" s="2"/>
    </row>
    <row r="72" spans="31:31" x14ac:dyDescent="0.25">
      <c r="AE72" s="2"/>
    </row>
    <row r="73" spans="31:31" x14ac:dyDescent="0.25">
      <c r="AE73" s="2"/>
    </row>
    <row r="74" spans="31:31" x14ac:dyDescent="0.25">
      <c r="AE74" s="2"/>
    </row>
    <row r="75" spans="31:31" x14ac:dyDescent="0.25">
      <c r="AE75" s="2"/>
    </row>
    <row r="76" spans="31:31" x14ac:dyDescent="0.25">
      <c r="AE76" s="2"/>
    </row>
    <row r="77" spans="31:31" x14ac:dyDescent="0.25">
      <c r="AE77" s="2"/>
    </row>
    <row r="78" spans="31:31" x14ac:dyDescent="0.25">
      <c r="AE78" s="2"/>
    </row>
    <row r="79" spans="31:31" x14ac:dyDescent="0.25">
      <c r="AE79" s="2"/>
    </row>
    <row r="80" spans="31:31" x14ac:dyDescent="0.25">
      <c r="AE80" s="2"/>
    </row>
    <row r="81" spans="31:31" x14ac:dyDescent="0.25">
      <c r="AE81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173"/>
  <sheetViews>
    <sheetView zoomScaleNormal="100" workbookViewId="0">
      <selection activeCell="O15" sqref="O15:O21"/>
    </sheetView>
  </sheetViews>
  <sheetFormatPr baseColWidth="10" defaultRowHeight="15" x14ac:dyDescent="0.25"/>
  <cols>
    <col min="2" max="8" width="12.5703125" bestFit="1" customWidth="1"/>
    <col min="9" max="9" width="13.140625" bestFit="1" customWidth="1"/>
    <col min="10" max="10" width="12.5703125" bestFit="1" customWidth="1"/>
    <col min="11" max="11" width="12.5703125" customWidth="1"/>
    <col min="12" max="13" width="12.5703125" bestFit="1" customWidth="1"/>
    <col min="14" max="14" width="13.7109375" bestFit="1" customWidth="1"/>
    <col min="25" max="25" width="12.5703125" bestFit="1" customWidth="1"/>
  </cols>
  <sheetData>
    <row r="2" spans="1:31" ht="21" x14ac:dyDescent="0.35">
      <c r="A2" s="14" t="s">
        <v>15</v>
      </c>
      <c r="B2" s="15"/>
      <c r="C2" s="15"/>
      <c r="D2" s="15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2">
        <v>2362.0371160000004</v>
      </c>
      <c r="C5" s="5">
        <v>2288.8825832000002</v>
      </c>
      <c r="D5" s="5">
        <v>2457.2024859999997</v>
      </c>
      <c r="E5" s="5">
        <v>2442.9707680000001</v>
      </c>
      <c r="F5" s="5">
        <v>2467.6679375999997</v>
      </c>
      <c r="G5" s="5">
        <v>2441.4242548000002</v>
      </c>
      <c r="H5" s="5">
        <v>2439.4219455999996</v>
      </c>
      <c r="I5" s="5">
        <v>2476.5305142000002</v>
      </c>
      <c r="J5" s="5">
        <v>2453.6155801999998</v>
      </c>
      <c r="K5" s="5">
        <v>2512.3296952000001</v>
      </c>
      <c r="L5" s="5">
        <v>2528.4836596</v>
      </c>
      <c r="M5" s="5">
        <v>2565.6085832000003</v>
      </c>
      <c r="N5" s="2">
        <f t="shared" ref="N5:N19" si="0">SUM(B5:M5)</f>
        <v>29436.175123599998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2">
        <v>2609.2463930000017</v>
      </c>
      <c r="C6" s="5">
        <v>2500.1748340000013</v>
      </c>
      <c r="D6" s="5">
        <v>2662.1175419999995</v>
      </c>
      <c r="E6" s="5">
        <v>2638.9867239999999</v>
      </c>
      <c r="F6" s="5">
        <v>2680.452115</v>
      </c>
      <c r="G6" s="5">
        <v>2636.700077</v>
      </c>
      <c r="H6" s="5">
        <v>2623.0336549999988</v>
      </c>
      <c r="I6" s="5">
        <v>2656.220014</v>
      </c>
      <c r="J6" s="5">
        <v>2635.2433570000003</v>
      </c>
      <c r="K6" s="5">
        <v>2699.4448589999993</v>
      </c>
      <c r="L6" s="5">
        <v>2700.6856839999996</v>
      </c>
      <c r="M6" s="5">
        <v>2778.018873</v>
      </c>
      <c r="N6" s="2">
        <f t="shared" si="0"/>
        <v>31820.324127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2">
        <v>2756.5392659999993</v>
      </c>
      <c r="C7" s="5">
        <v>2689.3963660000013</v>
      </c>
      <c r="D7" s="5">
        <v>2835.7773659999993</v>
      </c>
      <c r="E7" s="5">
        <v>2806.0954640000004</v>
      </c>
      <c r="F7" s="5">
        <v>2818.5403019999994</v>
      </c>
      <c r="G7" s="5">
        <v>2765.548217</v>
      </c>
      <c r="H7" s="5">
        <v>2793.148424</v>
      </c>
      <c r="I7" s="5">
        <v>2845.9870980000001</v>
      </c>
      <c r="J7" s="5">
        <v>2764.4668869999982</v>
      </c>
      <c r="K7" s="5">
        <v>2813.8167649999996</v>
      </c>
      <c r="L7" s="5">
        <v>2856.4052659999988</v>
      </c>
      <c r="M7" s="5">
        <v>2902.4645139999998</v>
      </c>
      <c r="N7" s="2">
        <f t="shared" si="0"/>
        <v>33648.185934999994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2">
        <v>2933.9840564459764</v>
      </c>
      <c r="C8" s="5">
        <v>2813.5470737244982</v>
      </c>
      <c r="D8" s="5">
        <v>2952.6578850976339</v>
      </c>
      <c r="E8" s="5">
        <v>2937.622651211645</v>
      </c>
      <c r="F8" s="5">
        <v>3017.4616725111205</v>
      </c>
      <c r="G8" s="5">
        <v>2950.012109503301</v>
      </c>
      <c r="H8" s="5">
        <v>2963.0402732601501</v>
      </c>
      <c r="I8" s="5">
        <v>2989.7706515993068</v>
      </c>
      <c r="J8" s="5">
        <v>2939.1545445068182</v>
      </c>
      <c r="K8" s="5">
        <v>3026.1527553307301</v>
      </c>
      <c r="L8" s="5">
        <v>3017.6454337183281</v>
      </c>
      <c r="M8" s="5">
        <v>3071.7015553764963</v>
      </c>
      <c r="N8" s="2">
        <f t="shared" si="0"/>
        <v>35612.750662286009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2">
        <v>3064.1132950000001</v>
      </c>
      <c r="C9" s="5">
        <v>2983.2552559999995</v>
      </c>
      <c r="D9" s="5">
        <v>3118.6236229999995</v>
      </c>
      <c r="E9" s="5">
        <v>3094.6707249999999</v>
      </c>
      <c r="F9" s="5">
        <v>3146.6401579999997</v>
      </c>
      <c r="G9" s="5">
        <v>3079.8212100000005</v>
      </c>
      <c r="H9" s="5">
        <v>3101.3947170000006</v>
      </c>
      <c r="I9" s="5">
        <v>3096.9620409999998</v>
      </c>
      <c r="J9" s="5">
        <v>3059.2692665000004</v>
      </c>
      <c r="K9" s="5">
        <v>3178.8688239791672</v>
      </c>
      <c r="L9" s="5">
        <v>3169.994655071428</v>
      </c>
      <c r="M9" s="5">
        <v>3203.5287572295192</v>
      </c>
      <c r="N9" s="2">
        <f t="shared" si="0"/>
        <v>37297.14252778011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2">
        <v>3237.4063259000027</v>
      </c>
      <c r="C10" s="5">
        <v>3096.7449694000043</v>
      </c>
      <c r="D10" s="5">
        <v>3301.1602880000046</v>
      </c>
      <c r="E10" s="5">
        <v>3296.6403825999951</v>
      </c>
      <c r="F10" s="5">
        <v>3323.5707930000031</v>
      </c>
      <c r="G10" s="5">
        <v>3259.0542566999916</v>
      </c>
      <c r="H10" s="5">
        <v>3282.067985500003</v>
      </c>
      <c r="I10" s="5">
        <v>3317.7479720999913</v>
      </c>
      <c r="J10" s="5">
        <v>3292.4651605000008</v>
      </c>
      <c r="K10" s="5">
        <v>3420.2933343999962</v>
      </c>
      <c r="L10" s="5">
        <v>3388.8789678000053</v>
      </c>
      <c r="M10" s="5">
        <v>3558.7195469000008</v>
      </c>
      <c r="N10" s="2">
        <f t="shared" si="0"/>
        <v>39774.749982799993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2">
        <v>3556.8065701000282</v>
      </c>
      <c r="C11" s="5">
        <v>3530.2850176000147</v>
      </c>
      <c r="D11" s="5">
        <v>3687.3662993000012</v>
      </c>
      <c r="E11" s="5">
        <v>3633.4336670999974</v>
      </c>
      <c r="F11" s="5">
        <v>3642.1673651999949</v>
      </c>
      <c r="G11" s="5">
        <v>3534.8027227000089</v>
      </c>
      <c r="H11" s="5">
        <v>3568.5108830999984</v>
      </c>
      <c r="I11" s="5">
        <v>3598.6606508999935</v>
      </c>
      <c r="J11" s="5">
        <v>3579.324456399997</v>
      </c>
      <c r="K11" s="5">
        <v>3647.9706245000139</v>
      </c>
      <c r="L11" s="5">
        <v>3641.2734112999597</v>
      </c>
      <c r="M11" s="5">
        <v>3746.3974425000124</v>
      </c>
      <c r="N11" s="2">
        <f t="shared" si="0"/>
        <v>43366.999110700024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2">
        <v>3771.179062290038</v>
      </c>
      <c r="C12" s="5">
        <v>3521.8840283800132</v>
      </c>
      <c r="D12" s="5">
        <v>3727.8942262000055</v>
      </c>
      <c r="E12" s="5">
        <v>3637.2137597700062</v>
      </c>
      <c r="F12" s="5">
        <v>3762.6679669099885</v>
      </c>
      <c r="G12" s="5">
        <v>3647.6154819000044</v>
      </c>
      <c r="H12" s="5">
        <v>3643.4878382500074</v>
      </c>
      <c r="I12" s="5">
        <v>3688.3433040300129</v>
      </c>
      <c r="J12" s="5">
        <v>3649.9484219300375</v>
      </c>
      <c r="K12" s="5">
        <v>3729.437429810012</v>
      </c>
      <c r="L12" s="5">
        <v>3678.9054385299983</v>
      </c>
      <c r="M12" s="5">
        <v>3764.6758592699962</v>
      </c>
      <c r="N12" s="2">
        <f t="shared" si="0"/>
        <v>44223.25281727012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2">
        <v>3819.303676999999</v>
      </c>
      <c r="C13" s="5">
        <v>3606.295682649999</v>
      </c>
      <c r="D13" s="5">
        <v>3866.0058592899991</v>
      </c>
      <c r="E13" s="5">
        <v>3851.9564382300014</v>
      </c>
      <c r="F13" s="5">
        <v>3891.2385374599994</v>
      </c>
      <c r="G13" s="5">
        <v>3752.2034709400023</v>
      </c>
      <c r="H13" s="5">
        <v>3773.018826280002</v>
      </c>
      <c r="I13" s="5">
        <v>3811.6937228899992</v>
      </c>
      <c r="J13" s="5">
        <v>3765.8749603599999</v>
      </c>
      <c r="K13" s="5">
        <v>3882.7104515599981</v>
      </c>
      <c r="L13" s="5">
        <v>3847.9737156799997</v>
      </c>
      <c r="M13" s="5">
        <v>3999.51249985</v>
      </c>
      <c r="N13" s="2">
        <f t="shared" si="0"/>
        <v>45867.787842190002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3989.5994690204188</v>
      </c>
      <c r="C14" s="5">
        <v>3768.2799592597657</v>
      </c>
      <c r="D14" s="5">
        <v>4107.8155301179668</v>
      </c>
      <c r="E14" s="5">
        <v>3942.7268164373709</v>
      </c>
      <c r="F14" s="5">
        <v>4041.4456869495398</v>
      </c>
      <c r="G14" s="5">
        <v>3880.7465717510331</v>
      </c>
      <c r="H14" s="5">
        <v>3924.4962821979748</v>
      </c>
      <c r="I14" s="5">
        <v>3967.601438099824</v>
      </c>
      <c r="J14" s="5">
        <v>3847.1728276120657</v>
      </c>
      <c r="K14" s="5">
        <v>3989.3614246765374</v>
      </c>
      <c r="L14" s="5">
        <v>3934.9756493999998</v>
      </c>
      <c r="M14" s="5">
        <v>4064.7762962999996</v>
      </c>
      <c r="N14" s="2">
        <f t="shared" si="0"/>
        <v>47458.997951822501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4057.8884096700017</v>
      </c>
      <c r="C15" s="6">
        <v>3958.387085300033</v>
      </c>
      <c r="D15" s="6">
        <v>3536.8898637299985</v>
      </c>
      <c r="E15" s="6">
        <v>2792.9760683799877</v>
      </c>
      <c r="F15" s="6">
        <v>2983.548222169994</v>
      </c>
      <c r="G15" s="6">
        <v>3316.3775549600032</v>
      </c>
      <c r="H15" s="6">
        <v>3639.129028229991</v>
      </c>
      <c r="I15" s="6">
        <v>3791.933390250002</v>
      </c>
      <c r="J15" s="6">
        <v>3721.1436592199934</v>
      </c>
      <c r="K15" s="6">
        <v>3954.1991888700118</v>
      </c>
      <c r="L15" s="6">
        <v>3933.3527381399981</v>
      </c>
      <c r="M15" s="6">
        <v>4065.244159230007</v>
      </c>
      <c r="N15" s="2">
        <f t="shared" si="0"/>
        <v>43751.06936815002</v>
      </c>
      <c r="O15" s="30">
        <f>((M15/B15)^(1/11))-1</f>
        <v>1.6465562614986773E-4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4030.6653568599954</v>
      </c>
      <c r="C16" s="6">
        <v>3777.7166117600041</v>
      </c>
      <c r="D16" s="6">
        <v>4049.6713983499985</v>
      </c>
      <c r="E16" s="6">
        <v>3918.1110240100074</v>
      </c>
      <c r="F16" s="6">
        <v>4040.7109036699812</v>
      </c>
      <c r="G16" s="6">
        <v>3941.5594847899924</v>
      </c>
      <c r="H16" s="6">
        <v>3974.4256251300044</v>
      </c>
      <c r="I16" s="6">
        <v>4062.0682718599846</v>
      </c>
      <c r="J16" s="6">
        <v>3999.6277326100035</v>
      </c>
      <c r="K16" s="6">
        <v>4084.2612682999998</v>
      </c>
      <c r="L16" s="6">
        <v>4044.5960867200092</v>
      </c>
      <c r="M16" s="6">
        <v>4130.3302289599915</v>
      </c>
      <c r="N16" s="2">
        <f t="shared" si="0"/>
        <v>48053.743993019969</v>
      </c>
      <c r="O16" s="13">
        <f t="shared" ref="O16:O20" si="1">((M16/B16)^(1/11))-1</f>
        <v>2.2230034959487277E-3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4174.8123378399923</v>
      </c>
      <c r="C17" s="6">
        <v>3964.8769216799838</v>
      </c>
      <c r="D17" s="6">
        <v>4215.5922051299822</v>
      </c>
      <c r="E17" s="6">
        <v>4036.1792587800096</v>
      </c>
      <c r="F17" s="6">
        <v>4159.56342503</v>
      </c>
      <c r="G17" s="6">
        <v>4133.7064660600308</v>
      </c>
      <c r="H17" s="6">
        <v>4198.5528378499957</v>
      </c>
      <c r="I17" s="6">
        <v>4208.1662106799959</v>
      </c>
      <c r="J17" s="6">
        <v>4239.4865321700081</v>
      </c>
      <c r="K17" s="6">
        <v>4327.842972570008</v>
      </c>
      <c r="L17" s="6">
        <v>4324.7851782600083</v>
      </c>
      <c r="M17" s="6">
        <v>4449.5220818599992</v>
      </c>
      <c r="N17" s="2">
        <f t="shared" si="0"/>
        <v>50433.086427909999</v>
      </c>
      <c r="O17" s="13">
        <f t="shared" si="1"/>
        <v>5.8102036633054244E-3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4360.7892677799746</v>
      </c>
      <c r="C18" s="6">
        <v>4139.8218010099854</v>
      </c>
      <c r="D18" s="6">
        <v>4542.8094677199997</v>
      </c>
      <c r="E18" s="6">
        <v>4413.5828505099735</v>
      </c>
      <c r="F18" s="6">
        <v>4448.3873604600021</v>
      </c>
      <c r="G18" s="6">
        <v>4346.0820532299804</v>
      </c>
      <c r="H18" s="6">
        <v>4313.8701428299828</v>
      </c>
      <c r="I18" s="6">
        <v>4388.284839529997</v>
      </c>
      <c r="J18" s="6">
        <v>4362.1168396800049</v>
      </c>
      <c r="K18" s="6">
        <v>4442.3086661799971</v>
      </c>
      <c r="L18" s="6">
        <v>4373.0973578800131</v>
      </c>
      <c r="M18" s="6">
        <v>4491.820653490021</v>
      </c>
      <c r="N18" s="2">
        <f>SUM(B18:M18)</f>
        <v>52622.971300299934</v>
      </c>
      <c r="O18" s="13">
        <f t="shared" si="1"/>
        <v>2.6949926742518837E-3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4500.2503469300464</v>
      </c>
      <c r="C19" s="10">
        <v>4458.4646441000104</v>
      </c>
      <c r="D19" s="10">
        <v>4561.5437372100041</v>
      </c>
      <c r="E19" s="10">
        <v>4469.2741820799893</v>
      </c>
      <c r="F19" s="10">
        <v>4481.7596801399832</v>
      </c>
      <c r="G19" s="10">
        <v>4253.7939151300052</v>
      </c>
      <c r="H19" s="10">
        <v>4378.5744945000115</v>
      </c>
      <c r="I19" s="10">
        <v>4406.5786359099784</v>
      </c>
      <c r="J19" s="10">
        <v>4340.9410902200289</v>
      </c>
      <c r="K19" s="10">
        <v>4463.6192403200075</v>
      </c>
      <c r="L19" s="10">
        <v>4460.1610149600292</v>
      </c>
      <c r="M19" s="10">
        <v>4513.7013229300137</v>
      </c>
      <c r="N19" s="2">
        <f t="shared" si="0"/>
        <v>53288.662304430116</v>
      </c>
      <c r="O19" s="30">
        <f t="shared" si="1"/>
        <v>2.7135330932370749E-4</v>
      </c>
      <c r="P19">
        <f>(N19/N16)^(1/3)</f>
        <v>1.035068747874631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4495.8451889999997</v>
      </c>
      <c r="C20" s="27">
        <v>4348.4216139999999</v>
      </c>
      <c r="D20" s="27">
        <v>4662.0549445210991</v>
      </c>
      <c r="E20" s="27">
        <v>4565.0319551768098</v>
      </c>
      <c r="F20" s="27">
        <v>4535.4379088401793</v>
      </c>
      <c r="G20" s="27">
        <v>4402.3832334564831</v>
      </c>
      <c r="H20" s="27">
        <v>4387.0601011979279</v>
      </c>
      <c r="I20" s="26">
        <v>4564.4936464512493</v>
      </c>
      <c r="J20" s="26">
        <v>4522.6932309492377</v>
      </c>
      <c r="K20" s="26">
        <v>4648.9187014861482</v>
      </c>
      <c r="L20" s="26">
        <v>4625.2927928480212</v>
      </c>
      <c r="M20" s="26">
        <v>4734.6575727225918</v>
      </c>
      <c r="N20" s="2">
        <f t="shared" ref="N20" si="2">SUM(B20:M20)</f>
        <v>54492.290890649747</v>
      </c>
      <c r="O20" s="13">
        <f t="shared" si="1"/>
        <v>4.7161522717478199E-3</v>
      </c>
    </row>
    <row r="21" spans="1:31" x14ac:dyDescent="0.25">
      <c r="O21" s="19">
        <f>N20/N19</f>
        <v>1.0225869544133699</v>
      </c>
    </row>
    <row r="22" spans="1:31" x14ac:dyDescent="0.25">
      <c r="E22" s="21"/>
      <c r="F22" s="21"/>
      <c r="G22" s="21"/>
      <c r="I22" s="21"/>
      <c r="J22" s="21"/>
      <c r="N22" s="4"/>
    </row>
    <row r="23" spans="1:31" x14ac:dyDescent="0.25">
      <c r="G23" s="21">
        <f>(G20/G19)-1</f>
        <v>3.4931010126741491E-2</v>
      </c>
      <c r="H23" s="21">
        <f>(H20/H19)-1</f>
        <v>1.9379838594901777E-3</v>
      </c>
      <c r="N23" s="5"/>
      <c r="O23" s="21"/>
    </row>
    <row r="24" spans="1:31" x14ac:dyDescent="0.25">
      <c r="N24" s="28">
        <f>AVERAGE(O16:O19)</f>
        <v>2.7498882857074358E-3</v>
      </c>
      <c r="O24" s="21"/>
    </row>
    <row r="25" spans="1:31" x14ac:dyDescent="0.25">
      <c r="O25" s="21"/>
    </row>
    <row r="26" spans="1:31" x14ac:dyDescent="0.25">
      <c r="O26" s="29"/>
    </row>
    <row r="27" spans="1:31" x14ac:dyDescent="0.25">
      <c r="O27" s="21"/>
    </row>
    <row r="170" spans="2:14" x14ac:dyDescent="0.25">
      <c r="B170" s="1">
        <v>2020</v>
      </c>
      <c r="C170" s="2">
        <f t="shared" ref="C170:N170" si="3">SUM(B77,B108)</f>
        <v>0</v>
      </c>
      <c r="D170" s="2">
        <f t="shared" si="3"/>
        <v>0</v>
      </c>
      <c r="E170" s="2">
        <f t="shared" si="3"/>
        <v>0</v>
      </c>
      <c r="F170" s="2">
        <f t="shared" si="3"/>
        <v>0</v>
      </c>
      <c r="G170" s="2">
        <f t="shared" si="3"/>
        <v>0</v>
      </c>
      <c r="H170" s="2">
        <f t="shared" si="3"/>
        <v>0</v>
      </c>
      <c r="I170" s="2">
        <f t="shared" si="3"/>
        <v>0</v>
      </c>
      <c r="J170" s="2">
        <f t="shared" si="3"/>
        <v>0</v>
      </c>
      <c r="K170" s="2">
        <f t="shared" si="3"/>
        <v>0</v>
      </c>
      <c r="L170" s="2">
        <f t="shared" si="3"/>
        <v>0</v>
      </c>
      <c r="M170" s="2">
        <f t="shared" si="3"/>
        <v>0</v>
      </c>
      <c r="N170" s="2">
        <f t="shared" si="3"/>
        <v>0</v>
      </c>
    </row>
    <row r="171" spans="2:14" x14ac:dyDescent="0.25">
      <c r="B171" s="1">
        <v>2021</v>
      </c>
      <c r="C171" s="2">
        <f t="shared" ref="C171:N171" si="4">SUM(B78,B109)</f>
        <v>0</v>
      </c>
      <c r="D171" s="2">
        <f t="shared" si="4"/>
        <v>0</v>
      </c>
      <c r="E171" s="2">
        <f t="shared" si="4"/>
        <v>0</v>
      </c>
      <c r="F171" s="2">
        <f t="shared" si="4"/>
        <v>0</v>
      </c>
      <c r="G171" s="2">
        <f t="shared" si="4"/>
        <v>0</v>
      </c>
      <c r="H171" s="2">
        <f t="shared" si="4"/>
        <v>0</v>
      </c>
      <c r="I171" s="2">
        <f t="shared" si="4"/>
        <v>0</v>
      </c>
      <c r="J171" s="2">
        <f t="shared" si="4"/>
        <v>0</v>
      </c>
      <c r="K171" s="2">
        <f t="shared" si="4"/>
        <v>0</v>
      </c>
      <c r="L171" s="2">
        <f t="shared" si="4"/>
        <v>0</v>
      </c>
      <c r="M171" s="2">
        <f t="shared" si="4"/>
        <v>0</v>
      </c>
      <c r="N171" s="2">
        <f t="shared" si="4"/>
        <v>0</v>
      </c>
    </row>
    <row r="172" spans="2:14" x14ac:dyDescent="0.25">
      <c r="B172" s="1">
        <v>2022</v>
      </c>
      <c r="C172" s="2">
        <f t="shared" ref="C172:N172" si="5">SUM(B79,B110)</f>
        <v>0</v>
      </c>
      <c r="D172" s="2">
        <f t="shared" si="5"/>
        <v>0</v>
      </c>
      <c r="E172" s="2">
        <f t="shared" si="5"/>
        <v>0</v>
      </c>
      <c r="F172" s="2">
        <f t="shared" si="5"/>
        <v>0</v>
      </c>
      <c r="G172" s="2">
        <f t="shared" si="5"/>
        <v>0</v>
      </c>
      <c r="H172" s="2">
        <f t="shared" si="5"/>
        <v>0</v>
      </c>
      <c r="I172" s="2">
        <f t="shared" si="5"/>
        <v>0</v>
      </c>
      <c r="J172" s="2">
        <f t="shared" si="5"/>
        <v>0</v>
      </c>
      <c r="K172" s="2">
        <f t="shared" si="5"/>
        <v>0</v>
      </c>
      <c r="L172" s="2">
        <f t="shared" si="5"/>
        <v>0</v>
      </c>
      <c r="M172" s="2">
        <f t="shared" si="5"/>
        <v>0</v>
      </c>
      <c r="N172" s="2">
        <f t="shared" si="5"/>
        <v>0</v>
      </c>
    </row>
    <row r="173" spans="2:14" x14ac:dyDescent="0.25">
      <c r="B173" s="1">
        <v>2023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 MÁXIMA DEMANDA (MW)</vt:lpstr>
      <vt:lpstr>2 OFERTA (GWh)</vt:lpstr>
      <vt:lpstr>3 DEMANDA (GWh)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Herrera Daniel Alfredo</dc:creator>
  <cp:lastModifiedBy>Paz Herrera Daniel Alfredo</cp:lastModifiedBy>
  <dcterms:created xsi:type="dcterms:W3CDTF">2023-09-26T13:33:10Z</dcterms:created>
  <dcterms:modified xsi:type="dcterms:W3CDTF">2026-01-28T21:03:50Z</dcterms:modified>
</cp:coreProperties>
</file>