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torres\Desktop\Accidentes Laborales\Boletín\25_Diciembre 2025\1_Insumos\"/>
    </mc:Choice>
  </mc:AlternateContent>
  <xr:revisionPtr revIDLastSave="0" documentId="13_ncr:1_{86E7DB58-6DB0-46A1-8869-7C2EFF058C31}" xr6:coauthVersionLast="47" xr6:coauthVersionMax="47" xr10:uidLastSave="{00000000-0000-0000-0000-000000000000}"/>
  <bookViews>
    <workbookView xWindow="-135" yWindow="-135" windowWidth="29070" windowHeight="15750" tabRatio="666" firstSheet="1" activeTab="14" xr2:uid="{00000000-000D-0000-FFFF-FFFF00000000}"/>
  </bookViews>
  <sheets>
    <sheet name="Índice" sheetId="50" state="hidden" r:id="rId1"/>
    <sheet name="C-1 A" sheetId="17" r:id="rId2"/>
    <sheet name="C-1 B" sheetId="44" r:id="rId3"/>
    <sheet name="C-2" sheetId="18" r:id="rId4"/>
    <sheet name="C-3" sheetId="8" r:id="rId5"/>
    <sheet name="C-4" sheetId="43" r:id="rId6"/>
    <sheet name="C-5A" sheetId="19" r:id="rId7"/>
    <sheet name="C-5B" sheetId="63" r:id="rId8"/>
    <sheet name="C-5C" sheetId="64" r:id="rId9"/>
    <sheet name="C-6" sheetId="37" r:id="rId10"/>
    <sheet name="C-7" sheetId="45" r:id="rId11"/>
    <sheet name="C-7G" sheetId="40" r:id="rId12"/>
    <sheet name="C-8" sheetId="3" r:id="rId13"/>
    <sheet name="C-9" sheetId="9" r:id="rId14"/>
    <sheet name="C-10" sheetId="26" r:id="rId15"/>
    <sheet name="C-11" sheetId="42" r:id="rId16"/>
    <sheet name="C-12" sheetId="27" r:id="rId17"/>
    <sheet name="C-13" sheetId="29" r:id="rId18"/>
    <sheet name="C-14" sheetId="38" r:id="rId19"/>
    <sheet name="C-15" sheetId="39" r:id="rId20"/>
    <sheet name="C-16" sheetId="41" r:id="rId21"/>
  </sheets>
  <definedNames>
    <definedName name="_xlnm.Print_Area" localSheetId="1">'C-1 A'!$B$1:$G$38</definedName>
    <definedName name="_xlnm.Print_Area" localSheetId="2">'C-1 B'!$B$1:$G$38</definedName>
    <definedName name="_xlnm.Print_Area" localSheetId="14">'C-10'!$A$1:$I$31</definedName>
    <definedName name="_xlnm.Print_Area" localSheetId="15">'C-11'!$A$1:$D$13</definedName>
    <definedName name="_xlnm.Print_Area" localSheetId="16">'C-12'!$A$1:$I$27</definedName>
    <definedName name="_xlnm.Print_Area" localSheetId="17">'C-13'!$A$1:$D$52</definedName>
    <definedName name="_xlnm.Print_Area" localSheetId="18">'C-14'!$A$1:$N$13</definedName>
    <definedName name="_xlnm.Print_Area" localSheetId="3">'C-2'!$A$1:$F$46</definedName>
    <definedName name="_xlnm.Print_Area" localSheetId="4">'C-3'!$A$1:$E$36</definedName>
    <definedName name="_xlnm.Print_Area" localSheetId="5">'C-4'!$A$1:$D$14</definedName>
    <definedName name="_xlnm.Print_Area" localSheetId="6">'C-5A'!$A$1:$Q$46</definedName>
    <definedName name="_xlnm.Print_Area" localSheetId="7">'C-5B'!$A$1:$Q$46</definedName>
    <definedName name="_xlnm.Print_Area" localSheetId="8">'C-5C'!$A$1:$Q$46</definedName>
    <definedName name="_xlnm.Print_Area" localSheetId="9">'C-6'!$A$1:$D$46</definedName>
    <definedName name="_xlnm.Print_Area" localSheetId="10">'C-7'!$A$1:$D$53</definedName>
    <definedName name="_xlnm.Print_Area" localSheetId="11">'C-7G'!$A$1:$N$15</definedName>
    <definedName name="_xlnm.Print_Area" localSheetId="12">'C-8'!$A$1:$D$50</definedName>
    <definedName name="_xlnm.Print_Area" localSheetId="13">'C-9'!$A$1:$E$30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7" l="1"/>
  <c r="G20" i="3"/>
  <c r="F24" i="40"/>
  <c r="F25" i="40"/>
  <c r="F26" i="40"/>
  <c r="F27" i="40"/>
  <c r="F28" i="40"/>
  <c r="F29" i="40"/>
  <c r="F30" i="40"/>
  <c r="F31" i="40"/>
  <c r="F32" i="40"/>
  <c r="F33" i="40"/>
  <c r="F34" i="40"/>
  <c r="F35" i="40"/>
  <c r="F36" i="40"/>
  <c r="F37" i="40"/>
  <c r="F38" i="40"/>
  <c r="F39" i="40"/>
  <c r="F40" i="40"/>
  <c r="F23" i="40"/>
  <c r="D41" i="40"/>
  <c r="E41" i="40"/>
  <c r="C41" i="40"/>
  <c r="K60" i="40"/>
  <c r="K59" i="40"/>
  <c r="K58" i="40"/>
  <c r="K57" i="40"/>
  <c r="K56" i="40"/>
  <c r="K55" i="40"/>
  <c r="K54" i="40"/>
  <c r="K53" i="40"/>
  <c r="K52" i="40"/>
  <c r="K51" i="40"/>
  <c r="K50" i="40"/>
  <c r="K49" i="40"/>
  <c r="K48" i="40"/>
  <c r="K47" i="40"/>
  <c r="K46" i="40"/>
  <c r="K45" i="40"/>
  <c r="K44" i="40"/>
  <c r="K43" i="40"/>
  <c r="K42" i="40"/>
  <c r="K41" i="40"/>
  <c r="K40" i="40"/>
  <c r="K39" i="40"/>
  <c r="K38" i="40"/>
  <c r="K37" i="40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K23" i="40"/>
  <c r="K22" i="40"/>
  <c r="D27" i="37"/>
  <c r="Q43" i="64"/>
  <c r="P43" i="64"/>
  <c r="O43" i="64"/>
  <c r="N43" i="64"/>
  <c r="M43" i="64"/>
  <c r="L43" i="64"/>
  <c r="K43" i="64"/>
  <c r="J43" i="64"/>
  <c r="I43" i="64"/>
  <c r="H43" i="64"/>
  <c r="G43" i="64"/>
  <c r="F43" i="64"/>
  <c r="E43" i="64"/>
  <c r="D43" i="64"/>
  <c r="C43" i="64"/>
  <c r="B43" i="64"/>
  <c r="Q42" i="64"/>
  <c r="Q41" i="64"/>
  <c r="Q40" i="64"/>
  <c r="Q39" i="64"/>
  <c r="Q38" i="64"/>
  <c r="Q37" i="64"/>
  <c r="Q36" i="64"/>
  <c r="Q35" i="64"/>
  <c r="Q34" i="64"/>
  <c r="Q33" i="64"/>
  <c r="Q32" i="64"/>
  <c r="Q31" i="64"/>
  <c r="Q30" i="64"/>
  <c r="Q29" i="64"/>
  <c r="Q28" i="64"/>
  <c r="Q27" i="64"/>
  <c r="Q26" i="64"/>
  <c r="Q25" i="64"/>
  <c r="Q24" i="64"/>
  <c r="Q23" i="64"/>
  <c r="Q22" i="64"/>
  <c r="Q21" i="64"/>
  <c r="Q20" i="64"/>
  <c r="Q19" i="64"/>
  <c r="Q18" i="64"/>
  <c r="Q17" i="64"/>
  <c r="Q16" i="64"/>
  <c r="Q15" i="64"/>
  <c r="Q14" i="64"/>
  <c r="Q13" i="64"/>
  <c r="Q12" i="64"/>
  <c r="Q11" i="64"/>
  <c r="Q10" i="64"/>
  <c r="Q9" i="64"/>
  <c r="Q8" i="64"/>
  <c r="Q43" i="63"/>
  <c r="P43" i="63"/>
  <c r="O43" i="63"/>
  <c r="N43" i="63"/>
  <c r="M43" i="63"/>
  <c r="L43" i="63"/>
  <c r="K43" i="63"/>
  <c r="J43" i="63"/>
  <c r="I43" i="63"/>
  <c r="H43" i="63"/>
  <c r="G43" i="63"/>
  <c r="F43" i="63"/>
  <c r="E43" i="63"/>
  <c r="D43" i="63"/>
  <c r="C43" i="63"/>
  <c r="B43" i="63"/>
  <c r="Q42" i="63"/>
  <c r="Q41" i="63"/>
  <c r="Q40" i="63"/>
  <c r="Q39" i="63"/>
  <c r="Q38" i="63"/>
  <c r="Q37" i="63"/>
  <c r="Q36" i="63"/>
  <c r="Q35" i="63"/>
  <c r="Q34" i="63"/>
  <c r="Q33" i="63"/>
  <c r="Q32" i="63"/>
  <c r="Q31" i="63"/>
  <c r="Q30" i="63"/>
  <c r="Q29" i="63"/>
  <c r="Q28" i="63"/>
  <c r="Q27" i="63"/>
  <c r="Q26" i="63"/>
  <c r="Q25" i="63"/>
  <c r="Q24" i="63"/>
  <c r="Q23" i="63"/>
  <c r="Q22" i="63"/>
  <c r="Q21" i="63"/>
  <c r="Q20" i="63"/>
  <c r="Q19" i="63"/>
  <c r="Q18" i="63"/>
  <c r="Q17" i="63"/>
  <c r="Q16" i="63"/>
  <c r="Q15" i="63"/>
  <c r="Q14" i="63"/>
  <c r="Q13" i="63"/>
  <c r="Q12" i="63"/>
  <c r="Q11" i="63"/>
  <c r="Q10" i="63"/>
  <c r="Q9" i="63"/>
  <c r="Q8" i="63"/>
  <c r="Q40" i="19"/>
  <c r="Q41" i="19"/>
  <c r="Q33" i="19"/>
  <c r="G9" i="18"/>
  <c r="I20" i="27"/>
  <c r="I21" i="27"/>
  <c r="I16" i="27"/>
  <c r="I18" i="26"/>
  <c r="I19" i="26"/>
  <c r="C43" i="37"/>
  <c r="B43" i="37"/>
  <c r="D19" i="8"/>
  <c r="C19" i="8"/>
  <c r="B19" i="8"/>
  <c r="D9" i="41"/>
  <c r="I14" i="27"/>
  <c r="D27" i="45"/>
  <c r="D26" i="45"/>
  <c r="D21" i="37"/>
  <c r="G24" i="17"/>
  <c r="F25" i="27" l="1"/>
  <c r="E25" i="27"/>
  <c r="I12" i="26"/>
  <c r="F29" i="26"/>
  <c r="E29" i="26"/>
  <c r="I22" i="26"/>
  <c r="D33" i="45"/>
  <c r="D32" i="45"/>
  <c r="D36" i="37"/>
  <c r="D35" i="37"/>
  <c r="D29" i="37"/>
  <c r="G24" i="44"/>
  <c r="I9" i="27"/>
  <c r="D21" i="3"/>
  <c r="D20" i="3"/>
  <c r="D9" i="45"/>
  <c r="D46" i="45"/>
  <c r="D45" i="45"/>
  <c r="D28" i="37"/>
  <c r="D20" i="37"/>
  <c r="Q34" i="19"/>
  <c r="N8" i="38"/>
  <c r="G25" i="27"/>
  <c r="D25" i="27"/>
  <c r="I28" i="26"/>
  <c r="I16" i="26"/>
  <c r="I10" i="26"/>
  <c r="G29" i="26"/>
  <c r="D29" i="26"/>
  <c r="D37" i="37"/>
  <c r="B25" i="18" l="1"/>
  <c r="B10" i="39"/>
  <c r="C10" i="41"/>
  <c r="B10" i="41"/>
  <c r="D8" i="41"/>
  <c r="B12" i="29"/>
  <c r="E9" i="29" s="1"/>
  <c r="C12" i="29"/>
  <c r="F9" i="29" s="1"/>
  <c r="D12" i="29"/>
  <c r="G9" i="29" s="1"/>
  <c r="B29" i="26"/>
  <c r="I13" i="26"/>
  <c r="D11" i="9"/>
  <c r="H14" i="9" s="1"/>
  <c r="D12" i="9"/>
  <c r="H11" i="9" s="1"/>
  <c r="D13" i="9"/>
  <c r="H12" i="9" s="1"/>
  <c r="D10" i="9"/>
  <c r="H13" i="9" s="1"/>
  <c r="D9" i="9"/>
  <c r="H5" i="9" s="1"/>
  <c r="D13" i="37"/>
  <c r="G30" i="17"/>
  <c r="G23" i="17"/>
  <c r="G8" i="29" l="1"/>
  <c r="G11" i="29"/>
  <c r="G10" i="29"/>
  <c r="F8" i="29"/>
  <c r="F10" i="29"/>
  <c r="F11" i="29"/>
  <c r="E10" i="29"/>
  <c r="E8" i="29"/>
  <c r="E11" i="29"/>
  <c r="Q38" i="19"/>
  <c r="Q37" i="19"/>
  <c r="Q36" i="19"/>
  <c r="Q32" i="19"/>
  <c r="Q31" i="19"/>
  <c r="Q30" i="19"/>
  <c r="Q29" i="19"/>
  <c r="Q28" i="19"/>
  <c r="Q25" i="19"/>
  <c r="Q24" i="19"/>
  <c r="Q23" i="19"/>
  <c r="Q22" i="19"/>
  <c r="Q15" i="19"/>
  <c r="Q14" i="19"/>
  <c r="Q13" i="19"/>
  <c r="Q12" i="19"/>
  <c r="Q20" i="19"/>
  <c r="Q19" i="19"/>
  <c r="Q18" i="19"/>
  <c r="Q17" i="19"/>
  <c r="Q10" i="19"/>
  <c r="Q9" i="19"/>
  <c r="Q42" i="19"/>
  <c r="Q39" i="19"/>
  <c r="Q35" i="19"/>
  <c r="Q27" i="19"/>
  <c r="Q26" i="19"/>
  <c r="Q21" i="19"/>
  <c r="Q11" i="19"/>
  <c r="Q16" i="19"/>
  <c r="Q8" i="19"/>
  <c r="C49" i="45"/>
  <c r="B49" i="45"/>
  <c r="D11" i="45"/>
  <c r="D34" i="45"/>
  <c r="D22" i="45"/>
  <c r="D12" i="45"/>
  <c r="D14" i="45"/>
  <c r="D13" i="45"/>
  <c r="D39" i="45"/>
  <c r="D19" i="45"/>
  <c r="D41" i="45"/>
  <c r="D18" i="45"/>
  <c r="D47" i="45"/>
  <c r="D40" i="45"/>
  <c r="D10" i="45"/>
  <c r="D31" i="45"/>
  <c r="D28" i="45"/>
  <c r="D17" i="45"/>
  <c r="D36" i="45"/>
  <c r="D15" i="45"/>
  <c r="D20" i="45"/>
  <c r="D30" i="45"/>
  <c r="D38" i="45"/>
  <c r="D24" i="45"/>
  <c r="D23" i="45"/>
  <c r="D29" i="45"/>
  <c r="D16" i="45"/>
  <c r="D21" i="45"/>
  <c r="D44" i="45"/>
  <c r="D37" i="45"/>
  <c r="D43" i="45"/>
  <c r="D42" i="45"/>
  <c r="D25" i="45"/>
  <c r="D35" i="45"/>
  <c r="C29" i="3"/>
  <c r="B29" i="3"/>
  <c r="E16" i="8"/>
  <c r="E10" i="8"/>
  <c r="E25" i="18"/>
  <c r="D25" i="18"/>
  <c r="C25" i="18"/>
  <c r="F15" i="18"/>
  <c r="I13" i="27"/>
  <c r="D19" i="3"/>
  <c r="D34" i="37"/>
  <c r="D26" i="37"/>
  <c r="I11" i="27"/>
  <c r="D8" i="9"/>
  <c r="H10" i="9" s="1"/>
  <c r="D18" i="3"/>
  <c r="D9" i="39"/>
  <c r="I9" i="26"/>
  <c r="I15" i="26"/>
  <c r="D22" i="37"/>
  <c r="D19" i="37"/>
  <c r="D24" i="3"/>
  <c r="D23" i="3"/>
  <c r="G10" i="18" l="1"/>
  <c r="D49" i="45"/>
  <c r="E19" i="8"/>
  <c r="F10" i="8" s="1"/>
  <c r="H4" i="9"/>
  <c r="I28" i="18"/>
  <c r="G12" i="18"/>
  <c r="H28" i="18"/>
  <c r="G21" i="18"/>
  <c r="G20" i="18"/>
  <c r="G18" i="18"/>
  <c r="G17" i="18"/>
  <c r="G11" i="18"/>
  <c r="G22" i="18"/>
  <c r="G19" i="18"/>
  <c r="G16" i="18"/>
  <c r="G15" i="18"/>
  <c r="G14" i="18"/>
  <c r="G13" i="18"/>
  <c r="G23" i="18"/>
  <c r="F16" i="8"/>
  <c r="D39" i="37"/>
  <c r="I24" i="27"/>
  <c r="I25" i="26"/>
  <c r="I11" i="26"/>
  <c r="I14" i="26"/>
  <c r="I26" i="26"/>
  <c r="G28" i="44"/>
  <c r="G27" i="44"/>
  <c r="C29" i="26"/>
  <c r="I8" i="26"/>
  <c r="D25" i="37"/>
  <c r="D10" i="41"/>
  <c r="C10" i="39"/>
  <c r="I23" i="27"/>
  <c r="I20" i="26"/>
  <c r="I24" i="26"/>
  <c r="I23" i="26"/>
  <c r="I21" i="26"/>
  <c r="D22" i="3"/>
  <c r="D17" i="3"/>
  <c r="F36" i="17"/>
  <c r="G10" i="17"/>
  <c r="D14" i="37"/>
  <c r="D8" i="43"/>
  <c r="G9" i="44"/>
  <c r="F36" i="44"/>
  <c r="E36" i="44"/>
  <c r="D36" i="44"/>
  <c r="C36" i="44"/>
  <c r="G34" i="44"/>
  <c r="G33" i="44"/>
  <c r="G32" i="44"/>
  <c r="G31" i="44"/>
  <c r="G30" i="44"/>
  <c r="G29" i="44"/>
  <c r="G26" i="44"/>
  <c r="G25" i="44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10" i="44"/>
  <c r="C25" i="27"/>
  <c r="B25" i="27"/>
  <c r="H25" i="27"/>
  <c r="I19" i="27"/>
  <c r="D17" i="37"/>
  <c r="G36" i="44" l="1"/>
  <c r="I17" i="26"/>
  <c r="D25" i="3"/>
  <c r="I22" i="27"/>
  <c r="D16" i="37"/>
  <c r="G7" i="29" l="1"/>
  <c r="D15" i="3"/>
  <c r="D16" i="3"/>
  <c r="D26" i="3"/>
  <c r="E9" i="8"/>
  <c r="F9" i="8" s="1"/>
  <c r="D42" i="37" l="1"/>
  <c r="D8" i="37"/>
  <c r="D9" i="37"/>
  <c r="D10" i="37"/>
  <c r="D11" i="37"/>
  <c r="D23" i="37"/>
  <c r="D18" i="37"/>
  <c r="D12" i="37"/>
  <c r="D15" i="37"/>
  <c r="D24" i="37"/>
  <c r="D30" i="37"/>
  <c r="D31" i="37"/>
  <c r="D33" i="37"/>
  <c r="D38" i="37"/>
  <c r="D32" i="37"/>
  <c r="D40" i="37"/>
  <c r="D41" i="37"/>
  <c r="E15" i="8"/>
  <c r="F15" i="8" s="1"/>
  <c r="E17" i="8"/>
  <c r="F17" i="8" s="1"/>
  <c r="G14" i="17"/>
  <c r="G15" i="17"/>
  <c r="G18" i="17"/>
  <c r="G22" i="17"/>
  <c r="G25" i="17"/>
  <c r="G28" i="17"/>
  <c r="G34" i="17"/>
  <c r="G11" i="17"/>
  <c r="G13" i="17"/>
  <c r="G19" i="17"/>
  <c r="G21" i="17"/>
  <c r="G29" i="17"/>
  <c r="G31" i="17"/>
  <c r="G32" i="17"/>
  <c r="C36" i="17"/>
  <c r="G12" i="17"/>
  <c r="G16" i="17"/>
  <c r="G20" i="17"/>
  <c r="G26" i="17"/>
  <c r="D43" i="37" l="1"/>
  <c r="G27" i="17"/>
  <c r="G17" i="17"/>
  <c r="E36" i="17"/>
  <c r="G33" i="17"/>
  <c r="D36" i="17"/>
  <c r="G9" i="17"/>
  <c r="M10" i="38"/>
  <c r="N9" i="38"/>
  <c r="I8" i="27"/>
  <c r="I15" i="27"/>
  <c r="I12" i="27"/>
  <c r="H29" i="26"/>
  <c r="I29" i="26" s="1"/>
  <c r="I27" i="26"/>
  <c r="I25" i="27" l="1"/>
  <c r="G36" i="17"/>
  <c r="N10" i="38"/>
  <c r="F18" i="18"/>
  <c r="F16" i="18"/>
  <c r="F9" i="18"/>
  <c r="F20" i="18"/>
  <c r="F14" i="18"/>
  <c r="F11" i="18"/>
  <c r="F13" i="18"/>
  <c r="F12" i="18"/>
  <c r="F21" i="18"/>
  <c r="F10" i="18"/>
  <c r="F22" i="18"/>
  <c r="F17" i="18"/>
  <c r="F23" i="18"/>
  <c r="L10" i="38"/>
  <c r="K10" i="38" l="1"/>
  <c r="D8" i="39" l="1"/>
  <c r="D10" i="39" s="1"/>
  <c r="I10" i="38"/>
  <c r="D10" i="42"/>
  <c r="C11" i="42"/>
  <c r="B11" i="42"/>
  <c r="J10" i="38" l="1"/>
  <c r="H10" i="38" l="1"/>
  <c r="D14" i="3" l="1"/>
  <c r="D13" i="3"/>
  <c r="D12" i="3"/>
  <c r="D11" i="3"/>
  <c r="D10" i="3"/>
  <c r="D27" i="3"/>
  <c r="G21" i="3" l="1"/>
  <c r="H20" i="3" s="1"/>
  <c r="D43" i="19"/>
  <c r="P43" i="19"/>
  <c r="E43" i="19"/>
  <c r="F43" i="19"/>
  <c r="J43" i="19"/>
  <c r="O43" i="19"/>
  <c r="G43" i="19"/>
  <c r="M43" i="19"/>
  <c r="H43" i="19"/>
  <c r="B43" i="19"/>
  <c r="C43" i="19"/>
  <c r="I43" i="19"/>
  <c r="N43" i="19"/>
  <c r="K43" i="19"/>
  <c r="L43" i="19"/>
  <c r="E13" i="8"/>
  <c r="F13" i="8" s="1"/>
  <c r="E14" i="8"/>
  <c r="F14" i="8" s="1"/>
  <c r="E12" i="8"/>
  <c r="F12" i="8" s="1"/>
  <c r="E11" i="8"/>
  <c r="F11" i="8" s="1"/>
  <c r="H9" i="3" l="1"/>
  <c r="H13" i="3"/>
  <c r="H12" i="3"/>
  <c r="H19" i="3"/>
  <c r="H11" i="3"/>
  <c r="H17" i="3"/>
  <c r="H16" i="3"/>
  <c r="H15" i="3"/>
  <c r="H14" i="3"/>
  <c r="H10" i="3"/>
  <c r="H18" i="3"/>
  <c r="F25" i="18"/>
  <c r="D9" i="42"/>
  <c r="H21" i="3" l="1"/>
  <c r="I29" i="18"/>
  <c r="H29" i="18"/>
  <c r="H25" i="18"/>
  <c r="K25" i="18"/>
  <c r="I25" i="18"/>
  <c r="J25" i="18"/>
  <c r="C11" i="43" l="1"/>
  <c r="B11" i="43"/>
  <c r="D10" i="43"/>
  <c r="D9" i="43"/>
  <c r="D8" i="42"/>
  <c r="D11" i="42" s="1"/>
  <c r="D14" i="9"/>
  <c r="H6" i="9" l="1"/>
  <c r="H7" i="9" s="1"/>
  <c r="H9" i="9"/>
  <c r="F7" i="29"/>
  <c r="D11" i="43"/>
  <c r="D15" i="9"/>
  <c r="I9" i="9" l="1"/>
  <c r="I4" i="9"/>
  <c r="I10" i="9"/>
  <c r="I14" i="9"/>
  <c r="I11" i="9"/>
  <c r="I12" i="9"/>
  <c r="I13" i="9"/>
  <c r="I5" i="9"/>
  <c r="I6" i="9"/>
  <c r="E14" i="9"/>
  <c r="E9" i="9"/>
  <c r="E8" i="9"/>
  <c r="E12" i="9"/>
  <c r="E15" i="9"/>
  <c r="G10" i="38"/>
  <c r="F10" i="38"/>
  <c r="E10" i="38"/>
  <c r="D10" i="38"/>
  <c r="C10" i="38"/>
  <c r="B10" i="38"/>
  <c r="C15" i="9"/>
  <c r="D9" i="3"/>
  <c r="Q43" i="19"/>
  <c r="F19" i="18"/>
  <c r="E7" i="29" l="1"/>
  <c r="D29" i="3"/>
  <c r="B15" i="9"/>
  <c r="E11" i="9" l="1"/>
  <c r="E10" i="9"/>
  <c r="E13" i="9"/>
</calcChain>
</file>

<file path=xl/sharedStrings.xml><?xml version="1.0" encoding="utf-8"?>
<sst xmlns="http://schemas.openxmlformats.org/spreadsheetml/2006/main" count="866" uniqueCount="368">
  <si>
    <t>TOTAL</t>
  </si>
  <si>
    <t>OTROS</t>
  </si>
  <si>
    <t xml:space="preserve">TOTAL </t>
  </si>
  <si>
    <t>EMPLEADO</t>
  </si>
  <si>
    <t>OPERARIO</t>
  </si>
  <si>
    <t>BRAZO</t>
  </si>
  <si>
    <t>ANTEBRAZO</t>
  </si>
  <si>
    <t>DEDOS DE LA MANO</t>
  </si>
  <si>
    <t>RODILLA</t>
  </si>
  <si>
    <t>PIERNA</t>
  </si>
  <si>
    <t>TOBILLO</t>
  </si>
  <si>
    <t>HERIDAS CORTANTES</t>
  </si>
  <si>
    <t>TRAUMATISMOS INTERNOS</t>
  </si>
  <si>
    <t>QUEMADURAS</t>
  </si>
  <si>
    <t>HERIDAS PUNZANTES</t>
  </si>
  <si>
    <t>CONSECUENCIAS DEL ACCIDENTE</t>
  </si>
  <si>
    <t>ACCIDENTE LEVE</t>
  </si>
  <si>
    <t>ACCIDENTE INCAPACITANTE</t>
  </si>
  <si>
    <t>ACCIDENTE MORTAL</t>
  </si>
  <si>
    <t>PARCIAL PERMANENTE</t>
  </si>
  <si>
    <t>TOTAL TEMPORAL</t>
  </si>
  <si>
    <t>A) ACCIDENTE LEVE</t>
  </si>
  <si>
    <t>B) ACCIDENTE INCAPACITANTE</t>
  </si>
  <si>
    <t>C) ACCIDENTE MORTAL</t>
  </si>
  <si>
    <t>CONTUSIONES</t>
  </si>
  <si>
    <t>FRACTURAS</t>
  </si>
  <si>
    <t>CUERPO EXTRAÑO EN OJOS</t>
  </si>
  <si>
    <t>CATEGORÍA OCUPACIONAL</t>
  </si>
  <si>
    <t>ACCIDENTES DE TRABAJO</t>
  </si>
  <si>
    <t>ACCIDENTES MORTALES</t>
  </si>
  <si>
    <t>ENFERMEDADES OCUPACIONALES</t>
  </si>
  <si>
    <t>NATURALEZA  DE  LA LESIÓN</t>
  </si>
  <si>
    <t>TIPO DE NOTIFICACIONES</t>
  </si>
  <si>
    <t xml:space="preserve">TIPO DE NOTIFICACIONES, SEGÚN  CATEGORÍA OCUPACIONAL </t>
  </si>
  <si>
    <t>HERIDA DE TEJIDOS</t>
  </si>
  <si>
    <t>AMPUTACIONES</t>
  </si>
  <si>
    <t>PIE (CON EXCEPCIÓN DE LOS DEDOS)</t>
  </si>
  <si>
    <t>MANO (CON EXCEPCIÓN DE LOS DEDOS SOLOS)</t>
  </si>
  <si>
    <t>CABEZA, UBICACIONES MÚLTIPLES</t>
  </si>
  <si>
    <t>INCIDENTES PELIGROSOS</t>
  </si>
  <si>
    <t>PESCA</t>
  </si>
  <si>
    <t>SERVICIOS SOCIALES Y DE SALUD</t>
  </si>
  <si>
    <t>INTERMEDIACIÓN FINANCIERA</t>
  </si>
  <si>
    <t>ENSEÑANZA</t>
  </si>
  <si>
    <t>HOTELES Y RESTAURANTES</t>
  </si>
  <si>
    <t>CONSTRUCCIÓN</t>
  </si>
  <si>
    <t>INDUSTRIAS MANUFACTURERAS</t>
  </si>
  <si>
    <t>ACTIVIDAD ECONÓMICA</t>
  </si>
  <si>
    <t>TIPO DE NOTIFICACIONES, SEGÚN ACTIVIDAD ECONÓMICA</t>
  </si>
  <si>
    <t>P  HOGAR.PRIVAD.CON SERV.DOMESTIC.</t>
  </si>
  <si>
    <t>O  OTRAS ACT.,SERV.COM.,SOC.Y PER.</t>
  </si>
  <si>
    <t>N  SERVICIOS SOCIALES Y DE SALUD</t>
  </si>
  <si>
    <t>M  ENSEÑANZA</t>
  </si>
  <si>
    <t>L  ADM.PÚBLICA, PLANES DE SEG.,SOC.</t>
  </si>
  <si>
    <t>K  ACT. INMOBILIARIAS, EMP. Y ALQ.</t>
  </si>
  <si>
    <t>J  INTERMEDIACIÓN FINANCIERA</t>
  </si>
  <si>
    <t>I  TRANSPORTES, ALMACENAM. Y COMUN.</t>
  </si>
  <si>
    <t>H  HOTELES Y RESTAURANTES</t>
  </si>
  <si>
    <t>G  COMERCIO, REP.DE VEHÍCULOS,AUT.,MOT.</t>
  </si>
  <si>
    <t>F  CONSTRUCCIÓN</t>
  </si>
  <si>
    <t>E  SUMIN.,ELECTRICIDAD, GAS Y AGUA</t>
  </si>
  <si>
    <t>D  INDUSTRIAS MANUFACTURERAS</t>
  </si>
  <si>
    <t>C  EXPLOTACIÓN DE MINAS Y CANTERAS</t>
  </si>
  <si>
    <t>B  PESCA</t>
  </si>
  <si>
    <t>A  AGRICULT.,GANAD.,CAZA Y SILVIC.</t>
  </si>
  <si>
    <t>AGENTE CAUSANTE</t>
  </si>
  <si>
    <t>MASCULINO</t>
  </si>
  <si>
    <t>FEMENINO</t>
  </si>
  <si>
    <t>SEXO</t>
  </si>
  <si>
    <t>PERÚ</t>
  </si>
  <si>
    <t>FUNCIONARIO</t>
  </si>
  <si>
    <t>OFICIAL</t>
  </si>
  <si>
    <t>PEÓN</t>
  </si>
  <si>
    <t>ANDAMIOS</t>
  </si>
  <si>
    <t>ABDOMEN (PARED ABDOMINAL)</t>
  </si>
  <si>
    <t>APARATO AUDITIVO</t>
  </si>
  <si>
    <t>CODO</t>
  </si>
  <si>
    <t>CUELLO</t>
  </si>
  <si>
    <t>DEDOS DE LOS PIES</t>
  </si>
  <si>
    <t>MUÑECA</t>
  </si>
  <si>
    <t>MUSLO</t>
  </si>
  <si>
    <t>NARIZ Y SENOS PARANASALES</t>
  </si>
  <si>
    <t>BOCA (CON INCLUSIÓN DE LABIOS, DIENTES Y LENGUA)</t>
  </si>
  <si>
    <t>MIEMBRO INFERIOR, UBICACIONES MÚLTIPLES</t>
  </si>
  <si>
    <t>MIEMBRO SUPERIOR, UBICACIONES MÚLTIPLES</t>
  </si>
  <si>
    <t>LUXACIONES</t>
  </si>
  <si>
    <t>CAPATAZ</t>
  </si>
  <si>
    <t>NOTIFICACIONES DE ACCIDENTES MORTALES POR ACTIVIDAD ECONÓMICA, SEGÚN AGENTE CAUSANTE</t>
  </si>
  <si>
    <t>REGIÓN CERVICAL</t>
  </si>
  <si>
    <t>REGIÓN DORSAL</t>
  </si>
  <si>
    <t>REGIÓN LUMBOSACRA (COLUMNA VERTEBRAL Y MUSCULAR ADYACENTES)</t>
  </si>
  <si>
    <t>NOTIFICACIONES DE ACCIDENTES DE TRABAJO POR SEXO, SEGÚN CONSECUENCIAS DEL ACCIDENTE</t>
  </si>
  <si>
    <t>ABSOLUTO</t>
  </si>
  <si>
    <t>%</t>
  </si>
  <si>
    <t>CADERA</t>
  </si>
  <si>
    <t>ANIMALES</t>
  </si>
  <si>
    <t>TÓRAX (COSTILLAS, ESTERNÓN)</t>
  </si>
  <si>
    <t>REGIÓN CRANEANA (CRÁNEO, CUERO CABELLUDO)</t>
  </si>
  <si>
    <t>NOTIFICACIONES 
DE INCIDENTES 
PELIGROSOS</t>
  </si>
  <si>
    <t>OJOS (CON INCLUSIÓN DE LOS PÁRPADOS, LA ÓRBITA Y EL NERVIO ÓPTICO)</t>
  </si>
  <si>
    <t>PIE (SOLO AFECCIONES DÉRMICAS)</t>
  </si>
  <si>
    <t>PELVIS</t>
  </si>
  <si>
    <t>TOTAL PERMANENTE</t>
  </si>
  <si>
    <t>Q  ORG.Y ÓRGANOS EXTRATERRITORIA.</t>
  </si>
  <si>
    <t>ENERO</t>
  </si>
  <si>
    <t>ANEXO N° 05</t>
  </si>
  <si>
    <t>ANEXO N° 10</t>
  </si>
  <si>
    <t>ANEXO N° 14</t>
  </si>
  <si>
    <t>ANEXO N° 02</t>
  </si>
  <si>
    <t>ANEXO N° 03</t>
  </si>
  <si>
    <t>ANEXO N° 04</t>
  </si>
  <si>
    <t>ANEXO N° 07</t>
  </si>
  <si>
    <t>ANEXO N° 09</t>
  </si>
  <si>
    <t>ANEXO N° 11</t>
  </si>
  <si>
    <t>ANEXO N° 16</t>
  </si>
  <si>
    <t>ANEXO N° 01</t>
  </si>
  <si>
    <t xml:space="preserve">                              </t>
  </si>
  <si>
    <t xml:space="preserve">                                  </t>
  </si>
  <si>
    <t>FEBRERO</t>
  </si>
  <si>
    <t>NOTIFICACIONES DE ENFERMEDADES OCUPACIONALES POR MESES DE 
CERTIFICACIÓN MÉDICA REPORTADA, SEGÚN SEXO</t>
  </si>
  <si>
    <t>MARZO</t>
  </si>
  <si>
    <t>ABRIL</t>
  </si>
  <si>
    <t>MAYO</t>
  </si>
  <si>
    <t>JUNIO</t>
  </si>
  <si>
    <t>EFECTOS DE ELECTRICIDAD</t>
  </si>
  <si>
    <t>TIPO DE ENFERMEDAD</t>
  </si>
  <si>
    <t>NOTIFICACIONES DE ENFERMEDADES OCUPACIONALES POR SEXO, SEGÚN TIPO DE ENFERMEDAD</t>
  </si>
  <si>
    <t>REGIÓN</t>
  </si>
  <si>
    <t>JEFE DE PLANTA</t>
  </si>
  <si>
    <t>TÉCNICO</t>
  </si>
  <si>
    <t>ATRAPADA POR UN OBJETO O ENTRE OBJETOS</t>
  </si>
  <si>
    <t>ATRAPADA ENTRE DOS OBJETOS MÓVILES (A EXCEPCIÓN DE LOS OBJETOS VOLANTES O QUE CAEN)</t>
  </si>
  <si>
    <t>ATRAPADA ENTRE UN OBJETO INMÓVIL Y UN OBJETO MÓVIL</t>
  </si>
  <si>
    <t>ATRAPADA POR UN OBJETO</t>
  </si>
  <si>
    <t>CAÍDAS DE OBJETOS</t>
  </si>
  <si>
    <t>CAÍDAS DE OBJETOS EN CURSO DE MANUTENCIÓN MANUAL</t>
  </si>
  <si>
    <t>DERRUMBE (CAÍDAS DE MASAS DE TIERRA, DE ROCAS, DE PIEDRAS, DE NIEVE)</t>
  </si>
  <si>
    <t>DESPLOME (DE EDIFICIOS, DE MUROS, DE ANDAMIOS, DE ESCALERAS, DE PILAS DE MERCANCÍAS)</t>
  </si>
  <si>
    <t>OTRAS CAÍDAS DE OBJETOS</t>
  </si>
  <si>
    <t>CAÍDAS DE PERSONAS</t>
  </si>
  <si>
    <t>CAÍDAS DE PERSONAS QUE OCURREN A DISTINTO NIVEL [CAÍDAS DESDE ALTURAS (ÁRBOLES, EDIFICIOS, ANDAMIOS, ESCALERAS, MÁQUINAS DE TRABAJO, VEHÍCULOS) Y EN PROFUNDIDADES (POZOS, FOSOS, EXCAVACIONES, ABERTURAS EN EL SUELO)]</t>
  </si>
  <si>
    <t>CAÍDAS DE PERSONAS QUE OCURREN AL MISMO NIVEL</t>
  </si>
  <si>
    <t>CONTACTO CON LA CORRIENTE ELÉCTRICA</t>
  </si>
  <si>
    <t>CONTACTO DIRECTO CON LA CORRIENTE ELÉCTRICA</t>
  </si>
  <si>
    <t>ESFUERZOS EXCESIVOS O FALSOS MOVIMIENTOS</t>
  </si>
  <si>
    <t>ESFUERZOS FÍSICOS EXCESIVOS AL EMPUJAR OBJETOS O TIRAR DE ELLOS</t>
  </si>
  <si>
    <t>ESFUERZOS FÍSICOS EXCESIVOS AL LEVANTAR OBJETOS</t>
  </si>
  <si>
    <t>ESFUERZOS FÍSICOS EXCESIVOS AL MANEJAR O LANZAR OBJETOS</t>
  </si>
  <si>
    <t>FALSOS MOVIMIENTOS</t>
  </si>
  <si>
    <t>EXPOSICIÓN A, O CONTACTO CON, SUSTANCIAS NOCIVAS O RADIACIONES</t>
  </si>
  <si>
    <t>CONTACTO POR INHALACIÓN, POR INGESTIÓN O POR ABSORCIÓN CON SUSTANCIAS NOCIVAS</t>
  </si>
  <si>
    <t>EXPOSICIÓN A OTRAS RADIACIONES</t>
  </si>
  <si>
    <t>EXPOSICIÓN A, O CONTACTO CON, TEMPERATURAS EXTREMAS</t>
  </si>
  <si>
    <t>CONTACTO CON SUSTANCIAS U OBJETOS ARDIENTES</t>
  </si>
  <si>
    <t>EXPOSICIÓN AL CALOR (DE LA ATMÓSFERA O DEL AMBIENTE DE TRABAJO)</t>
  </si>
  <si>
    <t>OTRAS FORMAS DE ACCIDENTE NO CLASIFICADAS POR FALTA DE DATOS SUFICIENTES</t>
  </si>
  <si>
    <t>PISADAS SOBRE, CHOQUES CONTRA, O GOLPES POR OBJETOS, A EXCEPCIÓN DE CAÍDAS DE OBJETOS</t>
  </si>
  <si>
    <t>CHOQUE CONTRA OBJETOS MÓVILES</t>
  </si>
  <si>
    <t>CHOQUES CONTRA OBJETOS INMÓVILES (A EXCEPCIÓN DE CHOQUES DEBIDOS A UNA CAÍDA ANTERIOR)</t>
  </si>
  <si>
    <t>GOLPES POR OBJETOS MÓVILES (COMPRENDIDOS LOS FRAGMENTOS VOLANTES Y LAS PARTÍCULAS), A EXCEPCIÓN DE LOS GOLPES POR OBJETOS QUE CAEN</t>
  </si>
  <si>
    <t>PISADAS SOBRE OBJETOS</t>
  </si>
  <si>
    <t>PUNZO CORTANTES</t>
  </si>
  <si>
    <t>TIPO DE ACCIDENTE</t>
  </si>
  <si>
    <t>NOTIFICACIONES DE ACCIDENTES DE TRABAJO POR ACTIVIDAD ECONÓMICA, SEGÚN  TIPO DE  ACCIDENTE</t>
  </si>
  <si>
    <t>AGENTES NO CLASIFICADOS POR FALTA DE DATOS SUFICIENTES</t>
  </si>
  <si>
    <t>AMBIENTE DEL TRABAJO</t>
  </si>
  <si>
    <t>EXTERIOR</t>
  </si>
  <si>
    <t>INTERIOR</t>
  </si>
  <si>
    <t>MÁQUINAS</t>
  </si>
  <si>
    <t>MÁQUINAS PARA EL TRABAJO DEL METAL</t>
  </si>
  <si>
    <t>MÁQUINAS PARA EL TRABAJO EN LAS MINAS</t>
  </si>
  <si>
    <t>MÁQUINAS PARA TRABAJAR LA MADERA Y OTRAS MATERIAS SIMILARES</t>
  </si>
  <si>
    <t>MATERIALES, SUSTANCIAS Y RADIACIONES</t>
  </si>
  <si>
    <t>FRAGMENTOS VOLANTES</t>
  </si>
  <si>
    <t>OTROS MATERIALES Y SUSTANCIAS NO CLASIFICADOS BAJO OTROS EPÍGRAFES</t>
  </si>
  <si>
    <t>POLVOS, GASES, LÍQUIDOS Y PRODUCTOS QUÍMICOS, A EXCEPCIÓN DE LOS EXPLOSIVOS</t>
  </si>
  <si>
    <t>MEDIOS DE TRANSPORTE Y DE MANUTENCIÓN</t>
  </si>
  <si>
    <t>MEDIOS DE TRANSPORTE RODANTES, A EXCEPCIÓN DE LOS TRANSPORTES POR VÍA FÉRREA</t>
  </si>
  <si>
    <t>OTROS MEDIOS DE TRANSPORTE</t>
  </si>
  <si>
    <t>OTROS APARATOS</t>
  </si>
  <si>
    <t>ESCALERAS, RAMPAS MÓVILES</t>
  </si>
  <si>
    <t>HERRAMIENTAS ELÉCTRICAS MANUALES</t>
  </si>
  <si>
    <t>HERRAMIENTAS, IMPLEMENTOS Y UTENSILIOS, A EXCEPCIÓN DE LAS HERRAMIENTAS ELÉCTRICAS MANUALES</t>
  </si>
  <si>
    <t>OTROS APARATOS NO CLASIFICADOS BAJO OTROS EPÍGRAFES</t>
  </si>
  <si>
    <t>OTROS AGENTES NO CLASIFICADOS BAJO OTRAS DENOMINACIONES</t>
  </si>
  <si>
    <t>NOTIFICACIONES DE ACCIDENTES DE TRABAJO POR SEXO, SEGÚN  AGENTE CAUSANTE</t>
  </si>
  <si>
    <t>APARATO RESPIRATORIO EN GENERAL</t>
  </si>
  <si>
    <t>CARA (UBICACIÓN NO CLASIFICADA EN OTRAS DENOMINACIONES)</t>
  </si>
  <si>
    <t>HOMBRO (INCLUSIÓN DE CLAVÍCULAS, OMOPLATO Y AXILA)</t>
  </si>
  <si>
    <t>TRONCO, UBICACIONES MÚLTIPLES</t>
  </si>
  <si>
    <t>INTOXICACIONES</t>
  </si>
  <si>
    <t>TORCEDURAS Y ESGUINCES</t>
  </si>
  <si>
    <t>TIPO DE INCIDENTE</t>
  </si>
  <si>
    <t>TRABAJADORES AFECTADOS</t>
  </si>
  <si>
    <t>NOTIFICACIONES DE ENFERMEDADES OCUPACIONALES POR SEXO, SEGÚN CAUSA DE ENFERMEDAD</t>
  </si>
  <si>
    <t>CAUSA DE ENFERMEDAD</t>
  </si>
  <si>
    <t>NOTIFICACIONES DE ACCIDENTES DE TRABAJO MORTALES POR SEXO, SEGÚN TURNO</t>
  </si>
  <si>
    <t>DÍA (D)</t>
  </si>
  <si>
    <t>NOCHE (N)</t>
  </si>
  <si>
    <t>TARDE (T)</t>
  </si>
  <si>
    <t>NOTIFICACIONES DE ACCIDENTES DE TRABAJO NO MORTALES POR SEXO, SEGÚN TURNO</t>
  </si>
  <si>
    <t>MONTO DE LOS DAÑOS
( S/)</t>
  </si>
  <si>
    <t>NOTIFICACIONES DE ACCIDENTES DE TRABAJO POR SEXO, SEGÚN  PARTE DEL CUERPO AFECTADA</t>
  </si>
  <si>
    <t>PARTE DEL CUERPO AFECTADA</t>
  </si>
  <si>
    <t>SUBTERRÁNEOS</t>
  </si>
  <si>
    <t>APARATOS DE IZAR</t>
  </si>
  <si>
    <t>NOTIFICACIONES DE ACCIDENTES MORTALES POR ACTIVIDAD ECONÓMICA, SEGÚN TIPO DE ACCIDENTE</t>
  </si>
  <si>
    <t>ELABORADO :   OGETIC / OFICINA DE ESTADÍSTICA</t>
  </si>
  <si>
    <t>ANEXO N° 15</t>
  </si>
  <si>
    <t>PARCIAL TEMPORAL</t>
  </si>
  <si>
    <t>HERIDAS CONTUSAS (POR GOLPES O DE BORDES IRREGULAR)</t>
  </si>
  <si>
    <t>HORNOS, FOGONES, ESTUFAS</t>
  </si>
  <si>
    <t>HIPOACUSIA NEUROSENSORIAL, BILATERAL</t>
  </si>
  <si>
    <t>AGRICULT.,GANAD.,CAZA Y SILVIC.</t>
  </si>
  <si>
    <t>EXPLOTACIÓN DE MINAS Y CANTERAS</t>
  </si>
  <si>
    <t>SUMIN.,ELECTRICIDAD, GAS Y AGUA</t>
  </si>
  <si>
    <t>TRANSPORTES, ALMACENAM. Y COMUN.</t>
  </si>
  <si>
    <t>ACT. INMOBILIARIAS, EMP. Y ALQ.</t>
  </si>
  <si>
    <t>ADM.PÚBLICA, PLANES DE SEG.,SOC.</t>
  </si>
  <si>
    <t>OTRAS ACT.,SERV.COM.,SOC.Y PER.</t>
  </si>
  <si>
    <t>JULIO</t>
  </si>
  <si>
    <t>COMERCIO AL POR MAYOR Y AL POR MENOR; REPARACIÓN DE VEHÍCULOS AUTOMOTORES</t>
  </si>
  <si>
    <t>ESCORIACIONES</t>
  </si>
  <si>
    <t>NOTIFICACIONES DE INCIDENTES PELIGROSOS, SEGÚN TIPO DE INCIDENTE, TRABAJADORES AFECTADOS Y MONTO DE DAÑOS</t>
  </si>
  <si>
    <t>NOTIFICACIONES DE ACCIDENTES DE TRABAJO POR SEXO, SEGÚN NATURALEZA DE LA LESIÓN</t>
  </si>
  <si>
    <t>AGOSTO</t>
  </si>
  <si>
    <t>SETIEMBRE</t>
  </si>
  <si>
    <t>ACCIDENTES
MORTALES</t>
  </si>
  <si>
    <t>OCTUBRE</t>
  </si>
  <si>
    <t>DICIEMBRE</t>
  </si>
  <si>
    <t>NOVIEMBRE</t>
  </si>
  <si>
    <t>FUENTE         :   MINISTERIO DE TRABAJO Y PROMOCIÓN DEL EMPLEO - SISTEMA DE ACCIDENTES DE TRABAJO - SAT</t>
  </si>
  <si>
    <t>FUENTE            :   MINISTERIO DE TRABAJO Y PROMOCIÓN DEL EMPLEO - SISTEMA DE ACCIDENTES DE TRABAJO - SAT</t>
  </si>
  <si>
    <t>FUENTE           :   MINISTERIO DE TRABAJO Y PROMOCIÓN DEL EMPLEO - SISTEMA DE ACCIDENTES DE TRABAJO - SAT</t>
  </si>
  <si>
    <t>FUENTE          :   MINISTERIO DE TRABAJO Y PROMOCIÓN DEL EMPLEO - SISTEMA DE ACCIDENTES DE TRABAJO - SAT</t>
  </si>
  <si>
    <t>NOTA              :   No incluye Accidentes Mortales</t>
  </si>
  <si>
    <t>NOTA                 :   No incluye Accidentes Mortales</t>
  </si>
  <si>
    <t>NOTA                  :   No incluye Accidentes Mortales</t>
  </si>
  <si>
    <t>NOTA               :   No incluye Accidentes Mortales</t>
  </si>
  <si>
    <t>FUENTE               :   MINISTERIO DE TRABAJO Y PROMOCIÓN DEL EMPLEO - SISTEMA DE ACCIDENTES DE TRABAJO - SAT</t>
  </si>
  <si>
    <t>PUNO</t>
  </si>
  <si>
    <t>MOQUEGUA</t>
  </si>
  <si>
    <t>PASCO</t>
  </si>
  <si>
    <t>PIURA</t>
  </si>
  <si>
    <t>TACNA</t>
  </si>
  <si>
    <t>UCAYALI</t>
  </si>
  <si>
    <t>TUMBES</t>
  </si>
  <si>
    <t>OTRAS MÁQUINAS NO CLASIFICADAS BAJO OTROS EPÍGRAFES</t>
  </si>
  <si>
    <t>ANEXO N° 12</t>
  </si>
  <si>
    <t xml:space="preserve"> ANEXO N° 13</t>
  </si>
  <si>
    <t>ANEXO N° 17</t>
  </si>
  <si>
    <t>TIPO DE NOTIFICACIONES, SEGÚN REGIÓN (SEDE DE LA EMPRESA)</t>
  </si>
  <si>
    <t>TIPO DE NOTIFICACIONES, SEGÚN REGIÓN (LUGAR DE OCURRENCIA)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</si>
  <si>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</si>
  <si>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</si>
  <si>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</si>
  <si>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</si>
  <si>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</si>
  <si>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</si>
  <si>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</si>
  <si>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</si>
  <si>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</si>
  <si>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</si>
  <si>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</si>
  <si>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</si>
  <si>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</si>
  <si>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LORETO</t>
  </si>
  <si>
    <t>AMAZONAS</t>
  </si>
  <si>
    <t>MADRE DE DIOS</t>
  </si>
  <si>
    <t>SAN MARTIN</t>
  </si>
  <si>
    <t>EXPOSICIÓN A RADIACIONES IONIZANTES</t>
  </si>
  <si>
    <t>CHOQUE DE VEHÍCULOS DE TRABAJO</t>
  </si>
  <si>
    <t>2025</t>
  </si>
  <si>
    <t>MEDIOS DE TRANSPORTE ACUÁTICO</t>
  </si>
  <si>
    <t>ÓRGANO, APARATO O SISTEMA AFECTADO POR SUSTANCIAS QUÍMICAS</t>
  </si>
  <si>
    <t>ASFIXIA</t>
  </si>
  <si>
    <t>UBICACIONES MÚLTIPLES</t>
  </si>
  <si>
    <t>MANO</t>
  </si>
  <si>
    <t>TÓRAX</t>
  </si>
  <si>
    <t>ANEXO N° 08 - B</t>
  </si>
  <si>
    <t>ANEXO N° 08 - A</t>
  </si>
  <si>
    <t>TURNO
En el que ocurrió el evento</t>
  </si>
  <si>
    <t>A  AGRICULT.,GANAD., CAZA Y SILVIC.</t>
  </si>
  <si>
    <t>SUMIN., ELECTRICIDAD, GAS Y AGUA</t>
  </si>
  <si>
    <t>ANEXO N° 06 - A</t>
  </si>
  <si>
    <t>ANEXO N° 06 - C</t>
  </si>
  <si>
    <t>ANEXO N° 06 - B</t>
  </si>
  <si>
    <r>
      <rPr>
        <b/>
        <sz val="10"/>
        <color theme="0"/>
        <rFont val="Arial"/>
        <family val="2"/>
      </rPr>
      <t xml:space="preserve">                                                                                      </t>
    </r>
    <r>
      <rPr>
        <b/>
        <u/>
        <sz val="10"/>
        <color theme="0"/>
        <rFont val="Arial"/>
        <family val="2"/>
      </rPr>
      <t>ACTIVIDAD ECONÓMICA</t>
    </r>
  </si>
  <si>
    <t>NOTIFICACIONES  (EN PORCENTAJES Y TOTALES)  DE ACCIDENTES DE TRABAJO SEGÚN PARTE DEL CUERPO AFECTADA</t>
  </si>
  <si>
    <t>Total</t>
  </si>
  <si>
    <t>AGRICULT., GANAD., CAZA Y SILVIC.</t>
  </si>
  <si>
    <t>MESES DE CERTIFICACIÓN MÉDICA*</t>
  </si>
  <si>
    <t>OTROS [CONGLOMERADO]</t>
  </si>
  <si>
    <t>OTRAS NOTIFICACIONES</t>
  </si>
  <si>
    <r>
      <t>*</t>
    </r>
    <r>
      <rPr>
        <sz val="8"/>
        <rFont val="Arial"/>
        <family val="2"/>
      </rPr>
      <t>En este cuadro se presenta la información del número de notificaciones de enfermedades ocupacionales de acuerdo a la fecha en la cual se asigna o certifica el diagnostico médico de la enfermedad ocupacional del trabajador, el cual es distinto a la fecha de la presentación de la notificación de la enfermedad ocupacional.</t>
    </r>
  </si>
  <si>
    <t>Anexo N°01</t>
  </si>
  <si>
    <t>Anexo N°02</t>
  </si>
  <si>
    <t>Anexo N°03</t>
  </si>
  <si>
    <t>Anexo N°04</t>
  </si>
  <si>
    <t>Anexo N°05</t>
  </si>
  <si>
    <t>Anexo N°07</t>
  </si>
  <si>
    <t>Anexo N°09</t>
  </si>
  <si>
    <t>Anexo N°10</t>
  </si>
  <si>
    <t>Anexo N°11</t>
  </si>
  <si>
    <t>Anexo N°12</t>
  </si>
  <si>
    <t>Anexo N°13</t>
  </si>
  <si>
    <t>Anexo N°14</t>
  </si>
  <si>
    <t>Anexo N°15</t>
  </si>
  <si>
    <t>Anexo N°16</t>
  </si>
  <si>
    <t>Anexo N°17</t>
  </si>
  <si>
    <t>Anexo N°06-A</t>
  </si>
  <si>
    <t>Anexo N°06-C</t>
  </si>
  <si>
    <t>Anexo N°06-B</t>
  </si>
  <si>
    <t>Anexo N°08-A</t>
  </si>
  <si>
    <t>Anexo N°08-B</t>
  </si>
  <si>
    <t>Tipo de notificaciones, según región (lugar de ocurrencia)</t>
  </si>
  <si>
    <t>Tipo de notificaciones, según región (sede de la empresa)</t>
  </si>
  <si>
    <t>Tipo de notificaciones, según actividad económica</t>
  </si>
  <si>
    <t xml:space="preserve">Tipo de notificaciones, según  categoría ocupacional </t>
  </si>
  <si>
    <t>Notificaciones de accidentes de trabajo no mortales por sexo, según turno</t>
  </si>
  <si>
    <t>Notificaciones de accidentes de trabajo por actividad económica, según  tipo de  accidente</t>
  </si>
  <si>
    <t>Notificaciones de accidentes de trabajo por sexo, según  agente causante</t>
  </si>
  <si>
    <t>Notificaciones de accidentes de trabajo por sexo, según  parte del cuerpo afectada</t>
  </si>
  <si>
    <t>Notificaciones  (en porcentajes y totales)  de accidentes de trabajo según parte del cuerpo afectada</t>
  </si>
  <si>
    <t>Notificaciones de accidentes de trabajo por sexo, según naturaleza de la lesión</t>
  </si>
  <si>
    <t>Notificaciones de accidentes de trabajo por sexo, según consecuencias del accidente</t>
  </si>
  <si>
    <t>Notificaciones de accidentes mortales por actividad económica, según tipo de accidente</t>
  </si>
  <si>
    <t>Notificaciones de accidentes de trabajo mortales por sexo, según turno</t>
  </si>
  <si>
    <t>Notificaciones de accidentes mortales por actividad económica, según agente causante</t>
  </si>
  <si>
    <t>Notificaciones de incidentes peligrosos, según tipo de incidente, trabajadores afectados y monto de daños</t>
  </si>
  <si>
    <t>Notificaciones de enfermedades ocupacionales por meses de certificación médica reportada, según sexo</t>
  </si>
  <si>
    <t>Notificaciones de enfermedades ocupacionales por sexo, según causa de enfermedad</t>
  </si>
  <si>
    <t>Notificaciones de enfermedades ocupacionales por sexo, según tipo de enfermedad</t>
  </si>
  <si>
    <t>RECIPIENTES DE PRESIÓN</t>
  </si>
  <si>
    <t>INSTALACIONES ELÉCTRICAS,INCLUIDOS LOS MOTORES ELÉCTRICOS PERO CON EXCLUSIÓN DE LAS HERRAMIENTAS ELÉCTRICAS MANUALES</t>
  </si>
  <si>
    <t>HOMBRO</t>
  </si>
  <si>
    <t>INCENDIOS</t>
  </si>
  <si>
    <t>SISTEMAS DE TRANSMISIÓN</t>
  </si>
  <si>
    <t>MEDIOS DE TRANSPORTE POR VÍA FÉRREA</t>
  </si>
  <si>
    <t>REGIÓN LUMBOSACRA</t>
  </si>
  <si>
    <t>PIE</t>
  </si>
  <si>
    <t>LIMA METROPOLITANA</t>
  </si>
  <si>
    <t>LIMA REGIÓN</t>
  </si>
  <si>
    <t>ADM. PÚBLICA, PLANES DE SEG., SOC.</t>
  </si>
  <si>
    <t>APARATO GENITAL EN GENERAL</t>
  </si>
  <si>
    <t>MAMAS</t>
  </si>
  <si>
    <t>DISFUNCIONES ORGÁNICAS</t>
  </si>
  <si>
    <t>COMERCIO, REP. DE VEHÍCULOS, AUT., MOT.</t>
  </si>
  <si>
    <t>OTRAS ACT., SERV. COM., SOC. Y PER.</t>
  </si>
  <si>
    <t>GENERADORES DE ENERGÍA, EXCEPTO MOTORES ELÉCTRICOS</t>
  </si>
  <si>
    <t>APARATO DIGESTIVO EN GENERAL</t>
  </si>
  <si>
    <t>CABEZA</t>
  </si>
  <si>
    <t>OJOS</t>
  </si>
  <si>
    <t>ADM.PÚBLICA, PLANES DE SEG., SOC.</t>
  </si>
  <si>
    <t>ENFERMEDADES PROFESIONALES CAUSADAS POR AGENTES BIOLÓGICOS</t>
  </si>
  <si>
    <t>DICIEMBRE  2025</t>
  </si>
  <si>
    <t>DICIEMBRE 2025</t>
  </si>
  <si>
    <t>CONTACTO CON SUSTANCIAS U OBJETOS MUY FRÍOS</t>
  </si>
  <si>
    <t>CONTACTO INDIRECTO CON LA CORRIENTE ELÉCTRICA</t>
  </si>
  <si>
    <t>EXPLOSIVOS</t>
  </si>
  <si>
    <t>MEDIOS DE TRANSPORTE POR AIRE</t>
  </si>
  <si>
    <t>UBICACIONES MÚLTIPLES, COMPROMISO DE DOS O MAS ZONAS AFECTADAS ESPECIFICADAS EN LA TABLA (ESPECIFICAR)</t>
  </si>
  <si>
    <t>OTROS (ESPECIFICAR)</t>
  </si>
  <si>
    <t>CARA</t>
  </si>
  <si>
    <t>INTOXICACIONES POR PLAGUICIDAS</t>
  </si>
  <si>
    <t>DERRAME, ESCAPES, FUGAS DE MATERIALES PELIGROSOS (Corrrosivos, Reactivos, Explosivos, Tóxicos, Inflamable, Biológicos patógenos)</t>
  </si>
  <si>
    <t>ATRAPAMIENTO SIN DAÑO (DENTRO, FUERA, ENTRE, DEBAJO)</t>
  </si>
  <si>
    <t>SÍNDROME DEL TÚNEL CARPIANO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</si>
</sst>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_(* #\ ##0_);_(* \(#\ ##0\);_(* &quot;-&quot;_);_(@_)"/>
    <numFmt numFmtId="168" formatCode="_-* #\ ###\ ##0.00_-;\-* #\ ##0.00_-;_-* &quot;-&quot;??_-;_-@_-"/>
    <numFmt numFmtId="169" formatCode="0.0%"/>
  </numFmts>
  <fonts count="6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64"/>
      <name val="Arial"/>
      <family val="2"/>
    </font>
    <font>
      <sz val="10"/>
      <name val="Helvetica Condensed"/>
      <family val="2"/>
    </font>
    <font>
      <sz val="12"/>
      <name val="Helvetica Condensed"/>
      <family val="2"/>
    </font>
    <font>
      <sz val="10"/>
      <name val="Arial"/>
      <family val="2"/>
    </font>
    <font>
      <sz val="11"/>
      <name val="Calibri"/>
      <family val="2"/>
    </font>
    <font>
      <b/>
      <sz val="7"/>
      <color indexed="8"/>
      <name val="Omnes Medium"/>
      <family val="3"/>
    </font>
    <font>
      <b/>
      <sz val="7"/>
      <color theme="0"/>
      <name val="Omnes Medium"/>
      <family val="3"/>
    </font>
    <font>
      <b/>
      <sz val="8"/>
      <name val="Omnes Medium"/>
      <family val="3"/>
    </font>
    <font>
      <sz val="11"/>
      <name val="Calibri"/>
      <family val="2"/>
    </font>
    <font>
      <sz val="10"/>
      <name val="Omnes Medium"/>
      <family val="3"/>
    </font>
    <font>
      <b/>
      <sz val="10"/>
      <name val="Omnes Medium"/>
      <family val="3"/>
    </font>
    <font>
      <sz val="11"/>
      <name val="Calibri"/>
      <family val="2"/>
    </font>
    <font>
      <sz val="10"/>
      <color theme="0"/>
      <name val="Helvetica Condensed"/>
      <family val="2"/>
    </font>
    <font>
      <sz val="10"/>
      <color theme="0"/>
      <name val="Omnes Medium"/>
      <family val="3"/>
    </font>
    <font>
      <b/>
      <sz val="12"/>
      <color theme="0"/>
      <name val="Helvetica Condensed"/>
      <family val="2"/>
    </font>
    <font>
      <sz val="7"/>
      <color theme="0"/>
      <name val="Omnes Medium"/>
      <family val="3"/>
    </font>
    <font>
      <sz val="10"/>
      <color theme="1"/>
      <name val="Arial"/>
      <family val="2"/>
    </font>
    <font>
      <b/>
      <sz val="10"/>
      <name val="Arial"/>
      <family val="2"/>
    </font>
    <font>
      <b/>
      <sz val="6"/>
      <color theme="0"/>
      <name val="Arial"/>
      <family val="2"/>
    </font>
    <font>
      <sz val="5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7"/>
      <color theme="1"/>
      <name val="Arial"/>
      <family val="2"/>
    </font>
    <font>
      <b/>
      <u/>
      <sz val="10"/>
      <color theme="0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b/>
      <sz val="7"/>
      <color indexed="8"/>
      <name val="Arial"/>
      <family val="2"/>
    </font>
    <font>
      <sz val="7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u/>
      <sz val="7"/>
      <color theme="0"/>
      <name val="Arial"/>
      <family val="2"/>
    </font>
    <font>
      <sz val="6"/>
      <color theme="0"/>
      <name val="Arial"/>
      <family val="2"/>
    </font>
    <font>
      <sz val="5.5"/>
      <color theme="0"/>
      <name val="Arial"/>
      <family val="2"/>
    </font>
    <font>
      <sz val="6"/>
      <name val="Arial"/>
      <family val="2"/>
    </font>
    <font>
      <sz val="7.5"/>
      <name val="Arial"/>
      <family val="2"/>
    </font>
    <font>
      <sz val="14"/>
      <name val="Arial"/>
      <family val="2"/>
    </font>
    <font>
      <sz val="7"/>
      <color indexed="64"/>
      <name val="Arial"/>
      <family val="2"/>
    </font>
    <font>
      <b/>
      <sz val="7.5"/>
      <name val="Arial"/>
      <family val="2"/>
    </font>
    <font>
      <sz val="10"/>
      <color rgb="FFFF0000"/>
      <name val="Arial"/>
      <family val="2"/>
    </font>
    <font>
      <b/>
      <sz val="8"/>
      <color indexed="8"/>
      <name val="Arial"/>
      <family val="2"/>
    </font>
    <font>
      <sz val="5.5"/>
      <name val="Arial"/>
      <family val="2"/>
    </font>
    <font>
      <b/>
      <u/>
      <sz val="7"/>
      <name val="Arial"/>
      <family val="2"/>
    </font>
    <font>
      <sz val="8"/>
      <name val="Arial"/>
      <family val="2"/>
    </font>
    <font>
      <sz val="10"/>
      <color rgb="FFFF0000"/>
      <name val="Helvetica Condensed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</borders>
  <cellStyleXfs count="13">
    <xf numFmtId="0" fontId="0" fillId="0" borderId="0"/>
    <xf numFmtId="9" fontId="5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1" fillId="0" borderId="0"/>
    <xf numFmtId="0" fontId="15" fillId="0" borderId="0"/>
    <xf numFmtId="0" fontId="18" fillId="0" borderId="0"/>
  </cellStyleXfs>
  <cellXfs count="34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8" fillId="6" borderId="0" xfId="0" applyFont="1" applyFill="1" applyAlignment="1">
      <alignment vertical="center"/>
    </xf>
    <xf numFmtId="164" fontId="12" fillId="6" borderId="0" xfId="2" applyNumberFormat="1" applyFont="1" applyFill="1" applyAlignment="1">
      <alignment horizontal="right" vertical="center" wrapText="1" indent="2"/>
    </xf>
    <xf numFmtId="0" fontId="8" fillId="6" borderId="0" xfId="0" applyFont="1" applyFill="1" applyAlignment="1">
      <alignment vertical="top"/>
    </xf>
    <xf numFmtId="164" fontId="20" fillId="0" borderId="0" xfId="0" applyNumberFormat="1" applyFont="1" applyAlignment="1">
      <alignment vertical="center"/>
    </xf>
    <xf numFmtId="0" fontId="21" fillId="6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49" fontId="24" fillId="0" borderId="0" xfId="0" quotePrefix="1" applyNumberFormat="1" applyFont="1" applyAlignment="1">
      <alignment horizontal="center" vertical="center" wrapText="1"/>
    </xf>
    <xf numFmtId="2" fontId="24" fillId="0" borderId="0" xfId="0" quotePrefix="1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26" fillId="2" borderId="0" xfId="10" applyFont="1" applyFill="1" applyAlignment="1">
      <alignment horizontal="left" vertical="center" indent="1"/>
    </xf>
    <xf numFmtId="164" fontId="27" fillId="0" borderId="0" xfId="2" applyNumberFormat="1" applyFont="1" applyAlignment="1">
      <alignment horizontal="right" vertical="center" wrapText="1" indent="4"/>
    </xf>
    <xf numFmtId="164" fontId="28" fillId="0" borderId="0" xfId="2" applyNumberFormat="1" applyFont="1" applyAlignment="1">
      <alignment horizontal="right" vertical="center" wrapText="1" indent="4"/>
    </xf>
    <xf numFmtId="166" fontId="27" fillId="2" borderId="0" xfId="2" quotePrefix="1" applyNumberFormat="1" applyFont="1" applyFill="1" applyAlignment="1">
      <alignment horizontal="left" vertical="center" wrapText="1" indent="1"/>
    </xf>
    <xf numFmtId="167" fontId="27" fillId="0" borderId="0" xfId="2" applyNumberFormat="1" applyFont="1" applyAlignment="1">
      <alignment horizontal="right" vertical="center" wrapText="1" indent="2"/>
    </xf>
    <xf numFmtId="167" fontId="28" fillId="0" borderId="0" xfId="2" applyNumberFormat="1" applyFont="1" applyAlignment="1">
      <alignment horizontal="right" vertical="center" wrapText="1" indent="2"/>
    </xf>
    <xf numFmtId="2" fontId="3" fillId="0" borderId="0" xfId="0" applyNumberFormat="1" applyFont="1" applyAlignment="1">
      <alignment vertical="center"/>
    </xf>
    <xf numFmtId="166" fontId="27" fillId="2" borderId="0" xfId="2" applyNumberFormat="1" applyFont="1" applyFill="1" applyAlignment="1">
      <alignment horizontal="left" vertical="center" wrapText="1" indent="1"/>
    </xf>
    <xf numFmtId="2" fontId="3" fillId="0" borderId="0" xfId="0" applyNumberFormat="1" applyFont="1" applyAlignment="1">
      <alignment horizontal="left" vertical="center" wrapText="1" indent="1"/>
    </xf>
    <xf numFmtId="2" fontId="1" fillId="0" borderId="0" xfId="0" applyNumberFormat="1" applyFont="1" applyAlignment="1">
      <alignment horizontal="left" vertical="center"/>
    </xf>
    <xf numFmtId="164" fontId="27" fillId="2" borderId="0" xfId="2" applyNumberFormat="1" applyFont="1" applyFill="1" applyAlignment="1">
      <alignment horizontal="left" vertical="center" wrapText="1" indent="1"/>
    </xf>
    <xf numFmtId="2" fontId="24" fillId="0" borderId="0" xfId="0" applyNumberFormat="1" applyFont="1" applyAlignment="1">
      <alignment vertical="center"/>
    </xf>
    <xf numFmtId="0" fontId="29" fillId="3" borderId="0" xfId="0" applyFont="1" applyFill="1" applyAlignment="1">
      <alignment horizontal="center" vertical="center"/>
    </xf>
    <xf numFmtId="167" fontId="29" fillId="3" borderId="0" xfId="2" applyNumberFormat="1" applyFont="1" applyFill="1" applyAlignment="1">
      <alignment horizontal="right" vertical="center" wrapText="1" indent="2"/>
    </xf>
    <xf numFmtId="164" fontId="30" fillId="0" borderId="0" xfId="0" applyNumberFormat="1" applyFont="1" applyAlignment="1">
      <alignment vertical="center"/>
    </xf>
    <xf numFmtId="49" fontId="31" fillId="0" borderId="0" xfId="7" applyNumberFormat="1" applyFont="1" applyAlignment="1">
      <alignment vertical="center" wrapText="1"/>
    </xf>
    <xf numFmtId="10" fontId="4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164" fontId="29" fillId="6" borderId="0" xfId="2" applyNumberFormat="1" applyFont="1" applyFill="1" applyAlignment="1">
      <alignment horizontal="right" vertical="center" wrapText="1" indent="2"/>
    </xf>
    <xf numFmtId="43" fontId="4" fillId="6" borderId="0" xfId="0" applyNumberFormat="1" applyFont="1" applyFill="1" applyAlignment="1">
      <alignment vertical="center"/>
    </xf>
    <xf numFmtId="164" fontId="4" fillId="6" borderId="0" xfId="0" applyNumberFormat="1" applyFont="1" applyFill="1" applyAlignment="1">
      <alignment vertical="center"/>
    </xf>
    <xf numFmtId="0" fontId="32" fillId="0" borderId="0" xfId="0" applyFont="1" applyAlignment="1">
      <alignment vertical="center"/>
    </xf>
    <xf numFmtId="164" fontId="32" fillId="0" borderId="0" xfId="0" applyNumberFormat="1" applyFont="1" applyAlignment="1">
      <alignment vertical="center"/>
    </xf>
    <xf numFmtId="164" fontId="33" fillId="0" borderId="0" xfId="0" applyNumberFormat="1" applyFont="1" applyAlignment="1">
      <alignment vertical="center"/>
    </xf>
    <xf numFmtId="0" fontId="29" fillId="4" borderId="3" xfId="0" applyFont="1" applyFill="1" applyBorder="1" applyAlignment="1">
      <alignment horizontal="center" vertical="center" wrapText="1"/>
    </xf>
    <xf numFmtId="164" fontId="29" fillId="2" borderId="0" xfId="0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7" fillId="2" borderId="0" xfId="2" applyFont="1" applyFill="1" applyAlignment="1">
      <alignment horizontal="left" vertical="center" wrapText="1" indent="1"/>
    </xf>
    <xf numFmtId="167" fontId="27" fillId="0" borderId="0" xfId="2" applyNumberFormat="1" applyFont="1" applyAlignment="1">
      <alignment horizontal="right" vertical="center" wrapText="1" indent="3"/>
    </xf>
    <xf numFmtId="167" fontId="28" fillId="0" borderId="0" xfId="2" applyNumberFormat="1" applyFont="1" applyAlignment="1">
      <alignment horizontal="right" vertical="center" wrapText="1" indent="3"/>
    </xf>
    <xf numFmtId="169" fontId="35" fillId="0" borderId="0" xfId="1" applyNumberFormat="1" applyFont="1" applyAlignment="1">
      <alignment vertical="center"/>
    </xf>
    <xf numFmtId="164" fontId="35" fillId="0" borderId="0" xfId="0" applyNumberFormat="1" applyFont="1" applyAlignment="1">
      <alignment vertical="center"/>
    </xf>
    <xf numFmtId="164" fontId="29" fillId="3" borderId="0" xfId="2" applyNumberFormat="1" applyFont="1" applyFill="1" applyAlignment="1">
      <alignment horizontal="center" vertical="center" wrapText="1"/>
    </xf>
    <xf numFmtId="167" fontId="29" fillId="3" borderId="0" xfId="2" applyNumberFormat="1" applyFont="1" applyFill="1" applyAlignment="1">
      <alignment horizontal="right" vertical="center" wrapText="1" indent="3"/>
    </xf>
    <xf numFmtId="164" fontId="24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 readingOrder="1"/>
    </xf>
    <xf numFmtId="164" fontId="31" fillId="0" borderId="0" xfId="0" applyNumberFormat="1" applyFont="1" applyAlignment="1">
      <alignment vertical="center"/>
    </xf>
    <xf numFmtId="164" fontId="35" fillId="6" borderId="0" xfId="0" applyNumberFormat="1" applyFont="1" applyFill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0" fontId="24" fillId="0" borderId="0" xfId="0" applyFont="1"/>
    <xf numFmtId="164" fontId="39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left" vertical="center" indent="1"/>
    </xf>
    <xf numFmtId="0" fontId="39" fillId="0" borderId="0" xfId="0" applyFont="1" applyAlignment="1">
      <alignment vertical="center" wrapText="1"/>
    </xf>
    <xf numFmtId="164" fontId="40" fillId="2" borderId="0" xfId="0" applyNumberFormat="1" applyFont="1" applyFill="1" applyAlignment="1">
      <alignment horizontal="left" vertical="center" indent="1"/>
    </xf>
    <xf numFmtId="167" fontId="27" fillId="0" borderId="0" xfId="2" applyNumberFormat="1" applyFont="1" applyAlignment="1">
      <alignment horizontal="right" vertical="center" wrapText="1" indent="4"/>
    </xf>
    <xf numFmtId="164" fontId="29" fillId="3" borderId="0" xfId="0" applyNumberFormat="1" applyFont="1" applyFill="1" applyAlignment="1">
      <alignment horizontal="center" vertical="center"/>
    </xf>
    <xf numFmtId="167" fontId="29" fillId="3" borderId="0" xfId="2" applyNumberFormat="1" applyFont="1" applyFill="1" applyAlignment="1">
      <alignment horizontal="right" vertical="center" wrapText="1" indent="4"/>
    </xf>
    <xf numFmtId="0" fontId="31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 wrapText="1" indent="1"/>
    </xf>
    <xf numFmtId="167" fontId="44" fillId="0" borderId="0" xfId="2" applyNumberFormat="1" applyFont="1" applyAlignment="1">
      <alignment horizontal="right" vertical="center" wrapText="1" indent="4"/>
    </xf>
    <xf numFmtId="167" fontId="45" fillId="0" borderId="0" xfId="2" applyNumberFormat="1" applyFont="1" applyAlignment="1">
      <alignment horizontal="right" vertical="center" wrapText="1" indent="1"/>
    </xf>
    <xf numFmtId="0" fontId="42" fillId="3" borderId="0" xfId="0" applyFont="1" applyFill="1" applyAlignment="1">
      <alignment horizontal="center" vertical="center"/>
    </xf>
    <xf numFmtId="167" fontId="42" fillId="3" borderId="0" xfId="2" applyNumberFormat="1" applyFont="1" applyFill="1" applyAlignment="1">
      <alignment horizontal="right" vertical="center" wrapText="1" indent="4"/>
    </xf>
    <xf numFmtId="167" fontId="42" fillId="3" borderId="0" xfId="2" applyNumberFormat="1" applyFont="1" applyFill="1" applyAlignment="1">
      <alignment horizontal="right" vertical="center" wrapText="1" indent="1"/>
    </xf>
    <xf numFmtId="164" fontId="3" fillId="2" borderId="0" xfId="0" applyNumberFormat="1" applyFont="1" applyFill="1" applyAlignment="1">
      <alignment horizontal="left" vertical="center" indent="1"/>
    </xf>
    <xf numFmtId="167" fontId="46" fillId="0" borderId="0" xfId="2" applyNumberFormat="1" applyFont="1" applyAlignment="1">
      <alignment horizontal="right" vertical="center" wrapText="1" indent="4"/>
    </xf>
    <xf numFmtId="167" fontId="31" fillId="0" borderId="0" xfId="2" applyNumberFormat="1" applyFont="1" applyAlignment="1">
      <alignment horizontal="right" vertical="center" wrapText="1" indent="4"/>
    </xf>
    <xf numFmtId="164" fontId="37" fillId="3" borderId="0" xfId="0" applyNumberFormat="1" applyFont="1" applyFill="1" applyAlignment="1">
      <alignment horizontal="center" vertical="center"/>
    </xf>
    <xf numFmtId="167" fontId="37" fillId="3" borderId="0" xfId="2" applyNumberFormat="1" applyFont="1" applyFill="1" applyAlignment="1">
      <alignment horizontal="right" vertical="center" wrapText="1" indent="4"/>
    </xf>
    <xf numFmtId="164" fontId="24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top"/>
    </xf>
    <xf numFmtId="167" fontId="28" fillId="0" borderId="0" xfId="2" applyNumberFormat="1" applyFont="1" applyAlignment="1">
      <alignment horizontal="right" vertical="center" wrapText="1" indent="1"/>
    </xf>
    <xf numFmtId="167" fontId="40" fillId="0" borderId="0" xfId="2" applyNumberFormat="1" applyFont="1" applyAlignment="1">
      <alignment horizontal="right" vertical="center" wrapText="1" indent="1"/>
    </xf>
    <xf numFmtId="167" fontId="37" fillId="3" borderId="0" xfId="2" applyNumberFormat="1" applyFont="1" applyFill="1" applyAlignment="1">
      <alignment horizontal="right" vertical="center" wrapText="1" indent="1"/>
    </xf>
    <xf numFmtId="164" fontId="29" fillId="0" borderId="0" xfId="2" applyNumberFormat="1" applyFont="1" applyAlignment="1">
      <alignment horizontal="center" vertical="center" wrapText="1"/>
    </xf>
    <xf numFmtId="164" fontId="29" fillId="0" borderId="0" xfId="2" applyNumberFormat="1" applyFont="1" applyAlignment="1">
      <alignment horizontal="right" vertical="center" wrapText="1" indent="1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 vertical="center" wrapText="1"/>
    </xf>
    <xf numFmtId="49" fontId="49" fillId="0" borderId="0" xfId="0" applyNumberFormat="1" applyFont="1"/>
    <xf numFmtId="49" fontId="49" fillId="0" borderId="0" xfId="0" applyNumberFormat="1" applyFont="1" applyAlignment="1">
      <alignment wrapText="1"/>
    </xf>
    <xf numFmtId="164" fontId="49" fillId="0" borderId="0" xfId="0" applyNumberFormat="1" applyFont="1" applyAlignment="1">
      <alignment vertical="center"/>
    </xf>
    <xf numFmtId="164" fontId="49" fillId="0" borderId="0" xfId="0" applyNumberFormat="1" applyFont="1" applyAlignment="1">
      <alignment vertical="center" wrapText="1"/>
    </xf>
    <xf numFmtId="49" fontId="49" fillId="0" borderId="0" xfId="0" applyNumberFormat="1" applyFont="1" applyAlignment="1">
      <alignment vertical="center"/>
    </xf>
    <xf numFmtId="49" fontId="49" fillId="0" borderId="0" xfId="0" applyNumberFormat="1" applyFont="1" applyAlignment="1">
      <alignment vertical="center" wrapText="1"/>
    </xf>
    <xf numFmtId="164" fontId="35" fillId="0" borderId="0" xfId="0" applyNumberFormat="1" applyFont="1"/>
    <xf numFmtId="164" fontId="33" fillId="0" borderId="0" xfId="7" applyNumberFormat="1" applyFont="1" applyAlignment="1">
      <alignment vertical="center"/>
    </xf>
    <xf numFmtId="164" fontId="33" fillId="0" borderId="0" xfId="7" applyNumberFormat="1" applyFont="1" applyAlignment="1">
      <alignment horizontal="center" vertical="center"/>
    </xf>
    <xf numFmtId="164" fontId="1" fillId="0" borderId="0" xfId="0" applyNumberFormat="1" applyFont="1"/>
    <xf numFmtId="164" fontId="31" fillId="0" borderId="0" xfId="0" applyNumberFormat="1" applyFont="1"/>
    <xf numFmtId="0" fontId="50" fillId="2" borderId="0" xfId="0" applyFont="1" applyFill="1" applyAlignment="1">
      <alignment horizontal="left" vertical="center" wrapText="1"/>
    </xf>
    <xf numFmtId="167" fontId="31" fillId="0" borderId="0" xfId="2" applyNumberFormat="1" applyFont="1" applyAlignment="1">
      <alignment horizontal="right" vertical="center" wrapText="1" indent="1"/>
    </xf>
    <xf numFmtId="0" fontId="3" fillId="2" borderId="0" xfId="0" applyFont="1" applyFill="1" applyAlignment="1">
      <alignment horizontal="left" vertical="center" wrapText="1"/>
    </xf>
    <xf numFmtId="167" fontId="3" fillId="0" borderId="0" xfId="2" applyNumberFormat="1" applyFont="1" applyAlignment="1">
      <alignment horizontal="right" vertical="center" wrapText="1" indent="1"/>
    </xf>
    <xf numFmtId="0" fontId="37" fillId="4" borderId="2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left" vertical="center" wrapText="1"/>
    </xf>
    <xf numFmtId="167" fontId="51" fillId="0" borderId="0" xfId="2" applyNumberFormat="1" applyFont="1" applyAlignment="1">
      <alignment horizontal="right" vertical="center" wrapText="1" indent="2"/>
    </xf>
    <xf numFmtId="0" fontId="40" fillId="2" borderId="0" xfId="0" applyFont="1" applyFill="1" applyAlignment="1">
      <alignment horizontal="left" vertical="center" wrapText="1" indent="1"/>
    </xf>
    <xf numFmtId="167" fontId="29" fillId="3" borderId="0" xfId="2" applyNumberFormat="1" applyFont="1" applyFill="1" applyAlignment="1">
      <alignment horizontal="right" vertical="center" wrapText="1" indent="1"/>
    </xf>
    <xf numFmtId="49" fontId="40" fillId="2" borderId="0" xfId="0" applyNumberFormat="1" applyFont="1" applyFill="1" applyAlignment="1">
      <alignment horizontal="left" vertical="center" wrapText="1" indent="1"/>
    </xf>
    <xf numFmtId="167" fontId="1" fillId="0" borderId="0" xfId="0" applyNumberFormat="1" applyFont="1" applyAlignment="1">
      <alignment vertical="center"/>
    </xf>
    <xf numFmtId="169" fontId="52" fillId="0" borderId="0" xfId="1" applyNumberFormat="1" applyFont="1" applyAlignment="1">
      <alignment vertical="center"/>
    </xf>
    <xf numFmtId="164" fontId="37" fillId="0" borderId="0" xfId="0" applyNumberFormat="1" applyFont="1" applyAlignment="1">
      <alignment horizontal="left" vertical="center"/>
    </xf>
    <xf numFmtId="167" fontId="37" fillId="0" borderId="0" xfId="0" applyNumberFormat="1" applyFont="1" applyAlignment="1">
      <alignment horizontal="right" vertical="center" wrapText="1" indent="3"/>
    </xf>
    <xf numFmtId="164" fontId="37" fillId="0" borderId="0" xfId="0" applyNumberFormat="1" applyFont="1" applyAlignment="1">
      <alignment vertical="center"/>
    </xf>
    <xf numFmtId="164" fontId="40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4" fontId="38" fillId="0" borderId="0" xfId="0" applyNumberFormat="1" applyFont="1" applyAlignment="1">
      <alignment vertical="center"/>
    </xf>
    <xf numFmtId="10" fontId="38" fillId="0" borderId="0" xfId="1" applyNumberFormat="1" applyFont="1" applyBorder="1" applyAlignment="1">
      <alignment vertical="center"/>
    </xf>
    <xf numFmtId="9" fontId="1" fillId="0" borderId="0" xfId="1" applyFont="1" applyBorder="1" applyAlignment="1">
      <alignment vertical="center"/>
    </xf>
    <xf numFmtId="164" fontId="28" fillId="2" borderId="0" xfId="0" applyNumberFormat="1" applyFont="1" applyFill="1" applyAlignment="1">
      <alignment horizontal="left" vertical="center" indent="1"/>
    </xf>
    <xf numFmtId="167" fontId="28" fillId="0" borderId="0" xfId="0" applyNumberFormat="1" applyFont="1" applyAlignment="1">
      <alignment horizontal="right" vertical="center" wrapText="1" indent="3"/>
    </xf>
    <xf numFmtId="166" fontId="28" fillId="0" borderId="0" xfId="0" applyNumberFormat="1" applyFont="1" applyAlignment="1">
      <alignment horizontal="right" vertical="center" wrapText="1" indent="3"/>
    </xf>
    <xf numFmtId="164" fontId="28" fillId="0" borderId="0" xfId="0" applyNumberFormat="1" applyFont="1" applyAlignment="1">
      <alignment vertical="center"/>
    </xf>
    <xf numFmtId="164" fontId="38" fillId="0" borderId="0" xfId="0" applyNumberFormat="1" applyFont="1" applyAlignment="1">
      <alignment horizontal="left" vertical="center"/>
    </xf>
    <xf numFmtId="167" fontId="40" fillId="0" borderId="0" xfId="0" applyNumberFormat="1" applyFont="1" applyAlignment="1">
      <alignment horizontal="right" vertical="center" wrapText="1" indent="3"/>
    </xf>
    <xf numFmtId="166" fontId="40" fillId="0" borderId="0" xfId="0" applyNumberFormat="1" applyFont="1" applyAlignment="1">
      <alignment horizontal="right" vertical="center" wrapText="1" indent="3"/>
    </xf>
    <xf numFmtId="166" fontId="40" fillId="0" borderId="0" xfId="0" applyNumberFormat="1" applyFont="1" applyAlignment="1">
      <alignment vertical="center"/>
    </xf>
    <xf numFmtId="167" fontId="29" fillId="3" borderId="0" xfId="0" applyNumberFormat="1" applyFont="1" applyFill="1" applyAlignment="1">
      <alignment horizontal="right" vertical="center" wrapText="1" indent="3"/>
    </xf>
    <xf numFmtId="166" fontId="29" fillId="3" borderId="0" xfId="0" applyNumberFormat="1" applyFont="1" applyFill="1" applyAlignment="1">
      <alignment horizontal="right" vertical="center" wrapText="1" indent="3"/>
    </xf>
    <xf numFmtId="0" fontId="1" fillId="6" borderId="0" xfId="0" applyFont="1" applyFill="1" applyAlignment="1">
      <alignment vertical="center"/>
    </xf>
    <xf numFmtId="0" fontId="53" fillId="6" borderId="0" xfId="0" applyFont="1" applyFill="1" applyAlignment="1">
      <alignment vertical="center"/>
    </xf>
    <xf numFmtId="164" fontId="27" fillId="0" borderId="0" xfId="2" applyNumberFormat="1" applyFont="1" applyAlignment="1">
      <alignment horizontal="right" vertical="center" wrapText="1" indent="2"/>
    </xf>
    <xf numFmtId="164" fontId="51" fillId="0" borderId="0" xfId="2" applyNumberFormat="1" applyFont="1" applyAlignment="1">
      <alignment horizontal="right" vertical="center" wrapText="1" indent="2"/>
    </xf>
    <xf numFmtId="0" fontId="23" fillId="6" borderId="0" xfId="0" applyFont="1" applyFill="1" applyAlignment="1">
      <alignment vertical="center"/>
    </xf>
    <xf numFmtId="0" fontId="40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vertical="center"/>
    </xf>
    <xf numFmtId="49" fontId="40" fillId="6" borderId="0" xfId="0" applyNumberFormat="1" applyFont="1" applyFill="1" applyAlignment="1">
      <alignment horizontal="left" vertical="center" wrapText="1" indent="1"/>
    </xf>
    <xf numFmtId="164" fontId="51" fillId="6" borderId="0" xfId="2" applyNumberFormat="1" applyFont="1" applyFill="1" applyAlignment="1">
      <alignment horizontal="right" vertical="center" wrapText="1" indent="2"/>
    </xf>
    <xf numFmtId="0" fontId="5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64" fontId="28" fillId="0" borderId="0" xfId="2" applyNumberFormat="1" applyFont="1" applyAlignment="1">
      <alignment horizontal="right" vertical="center" wrapText="1" indent="2"/>
    </xf>
    <xf numFmtId="0" fontId="31" fillId="0" borderId="0" xfId="0" applyFont="1"/>
    <xf numFmtId="164" fontId="24" fillId="0" borderId="0" xfId="0" applyNumberFormat="1" applyFont="1" applyAlignment="1">
      <alignment horizontal="left" vertical="center"/>
    </xf>
    <xf numFmtId="49" fontId="34" fillId="0" borderId="12" xfId="0" quotePrefix="1" applyNumberFormat="1" applyFont="1" applyBorder="1" applyAlignment="1">
      <alignment vertical="center" wrapText="1"/>
    </xf>
    <xf numFmtId="0" fontId="1" fillId="0" borderId="11" xfId="0" applyFont="1" applyBorder="1" applyAlignment="1">
      <alignment horizontal="right" vertical="top"/>
    </xf>
    <xf numFmtId="0" fontId="1" fillId="0" borderId="13" xfId="0" applyFont="1" applyBorder="1" applyAlignment="1">
      <alignment horizontal="right" vertical="top"/>
    </xf>
    <xf numFmtId="0" fontId="1" fillId="0" borderId="12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37" fillId="4" borderId="11" xfId="2" applyFont="1" applyFill="1" applyBorder="1" applyAlignment="1">
      <alignment horizontal="center" vertical="center" wrapText="1"/>
    </xf>
    <xf numFmtId="164" fontId="51" fillId="0" borderId="0" xfId="2" applyNumberFormat="1" applyFont="1" applyAlignment="1">
      <alignment horizontal="right" vertical="center" wrapText="1" indent="1"/>
    </xf>
    <xf numFmtId="164" fontId="27" fillId="0" borderId="0" xfId="2" applyNumberFormat="1" applyFont="1" applyAlignment="1">
      <alignment horizontal="right" vertical="center" wrapText="1" indent="1"/>
    </xf>
    <xf numFmtId="164" fontId="40" fillId="0" borderId="0" xfId="2" applyNumberFormat="1" applyFont="1" applyAlignment="1">
      <alignment horizontal="right" vertical="center" wrapText="1" indent="2"/>
    </xf>
    <xf numFmtId="164" fontId="29" fillId="3" borderId="0" xfId="2" applyNumberFormat="1" applyFont="1" applyFill="1" applyAlignment="1">
      <alignment horizontal="right" vertical="center" wrapText="1" indent="1"/>
    </xf>
    <xf numFmtId="164" fontId="29" fillId="0" borderId="0" xfId="2" applyNumberFormat="1" applyFont="1" applyAlignment="1">
      <alignment horizontal="right" vertical="center" wrapText="1" indent="2"/>
    </xf>
    <xf numFmtId="0" fontId="55" fillId="0" borderId="0" xfId="0" applyFont="1" applyAlignment="1">
      <alignment horizontal="center" vertical="center" wrapText="1"/>
    </xf>
    <xf numFmtId="164" fontId="56" fillId="0" borderId="0" xfId="0" applyNumberFormat="1" applyFont="1" applyAlignment="1">
      <alignment horizontal="left" vertical="center" wrapText="1" indent="4"/>
    </xf>
    <xf numFmtId="164" fontId="57" fillId="0" borderId="0" xfId="0" applyNumberFormat="1" applyFont="1" applyAlignment="1">
      <alignment horizontal="left" vertical="center" wrapText="1" indent="1"/>
    </xf>
    <xf numFmtId="164" fontId="56" fillId="0" borderId="0" xfId="0" applyNumberFormat="1" applyFont="1" applyAlignment="1">
      <alignment vertical="center"/>
    </xf>
    <xf numFmtId="164" fontId="58" fillId="0" borderId="0" xfId="0" applyNumberFormat="1" applyFont="1" applyAlignment="1">
      <alignment vertical="center"/>
    </xf>
    <xf numFmtId="164" fontId="59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164" fontId="40" fillId="0" borderId="0" xfId="8" applyNumberFormat="1" applyFont="1" applyAlignment="1">
      <alignment horizontal="right" vertical="center" wrapText="1" indent="4"/>
    </xf>
    <xf numFmtId="168" fontId="40" fillId="0" borderId="0" xfId="9" applyNumberFormat="1" applyFont="1" applyFill="1" applyBorder="1" applyAlignment="1">
      <alignment horizontal="center" vertical="center" wrapText="1"/>
    </xf>
    <xf numFmtId="3" fontId="37" fillId="5" borderId="0" xfId="0" applyNumberFormat="1" applyFont="1" applyFill="1" applyAlignment="1">
      <alignment horizontal="center" vertical="center"/>
    </xf>
    <xf numFmtId="164" fontId="37" fillId="5" borderId="0" xfId="8" applyNumberFormat="1" applyFont="1" applyFill="1" applyAlignment="1">
      <alignment horizontal="right" vertical="center" wrapText="1" indent="4"/>
    </xf>
    <xf numFmtId="168" fontId="37" fillId="5" borderId="0" xfId="9" applyNumberFormat="1" applyFont="1" applyFill="1" applyBorder="1" applyAlignment="1">
      <alignment horizontal="center" vertical="center" wrapText="1"/>
    </xf>
    <xf numFmtId="49" fontId="34" fillId="0" borderId="0" xfId="0" applyNumberFormat="1" applyFont="1" applyAlignment="1">
      <alignment horizontal="center" vertical="top"/>
    </xf>
    <xf numFmtId="164" fontId="46" fillId="0" borderId="0" xfId="2" applyNumberFormat="1" applyFont="1" applyAlignment="1">
      <alignment horizontal="right" vertical="center" wrapText="1" indent="1"/>
    </xf>
    <xf numFmtId="164" fontId="37" fillId="3" borderId="0" xfId="2" applyNumberFormat="1" applyFont="1" applyFill="1" applyAlignment="1">
      <alignment horizontal="right" vertical="center" wrapText="1" indent="1"/>
    </xf>
    <xf numFmtId="1" fontId="41" fillId="0" borderId="0" xfId="10" applyNumberFormat="1" applyFont="1" applyAlignment="1">
      <alignment vertical="top"/>
    </xf>
    <xf numFmtId="0" fontId="34" fillId="0" borderId="0" xfId="10" applyFont="1"/>
    <xf numFmtId="0" fontId="1" fillId="0" borderId="0" xfId="0" applyFont="1"/>
    <xf numFmtId="0" fontId="41" fillId="0" borderId="0" xfId="10" applyFont="1"/>
    <xf numFmtId="0" fontId="34" fillId="0" borderId="0" xfId="10" applyFont="1" applyAlignment="1">
      <alignment vertical="top"/>
    </xf>
    <xf numFmtId="0" fontId="60" fillId="0" borderId="0" xfId="8" applyFont="1" applyAlignment="1">
      <alignment vertical="center"/>
    </xf>
    <xf numFmtId="0" fontId="24" fillId="0" borderId="0" xfId="8" applyFont="1" applyAlignment="1">
      <alignment vertical="center"/>
    </xf>
    <xf numFmtId="0" fontId="1" fillId="0" borderId="0" xfId="8" applyAlignment="1">
      <alignment vertical="center"/>
    </xf>
    <xf numFmtId="0" fontId="2" fillId="0" borderId="0" xfId="8" applyFont="1" applyAlignment="1">
      <alignment vertical="center"/>
    </xf>
    <xf numFmtId="49" fontId="34" fillId="0" borderId="0" xfId="8" quotePrefix="1" applyNumberFormat="1" applyFont="1" applyAlignment="1">
      <alignment horizontal="center" vertical="top" wrapText="1"/>
    </xf>
    <xf numFmtId="49" fontId="61" fillId="2" borderId="0" xfId="6" applyNumberFormat="1" applyFont="1" applyFill="1" applyAlignment="1">
      <alignment horizontal="left" vertical="center" wrapText="1" indent="1"/>
    </xf>
    <xf numFmtId="164" fontId="46" fillId="0" borderId="0" xfId="2" applyNumberFormat="1" applyFont="1" applyAlignment="1">
      <alignment horizontal="right" vertical="center" wrapText="1" indent="4"/>
    </xf>
    <xf numFmtId="164" fontId="28" fillId="0" borderId="0" xfId="8" applyNumberFormat="1" applyFont="1" applyAlignment="1">
      <alignment horizontal="right" vertical="center" wrapText="1" indent="3"/>
    </xf>
    <xf numFmtId="3" fontId="29" fillId="3" borderId="0" xfId="8" applyNumberFormat="1" applyFont="1" applyFill="1" applyAlignment="1">
      <alignment horizontal="center" vertical="center"/>
    </xf>
    <xf numFmtId="164" fontId="29" fillId="3" borderId="0" xfId="8" applyNumberFormat="1" applyFont="1" applyFill="1" applyAlignment="1">
      <alignment horizontal="right" vertical="center" wrapText="1" indent="4"/>
    </xf>
    <xf numFmtId="164" fontId="29" fillId="3" borderId="0" xfId="8" applyNumberFormat="1" applyFont="1" applyFill="1" applyAlignment="1">
      <alignment horizontal="right" vertical="center" wrapText="1" indent="3"/>
    </xf>
    <xf numFmtId="0" fontId="4" fillId="0" borderId="0" xfId="8" applyFont="1" applyAlignment="1">
      <alignment vertical="center"/>
    </xf>
    <xf numFmtId="164" fontId="29" fillId="4" borderId="1" xfId="8" applyNumberFormat="1" applyFont="1" applyFill="1" applyBorder="1" applyAlignment="1">
      <alignment horizontal="center" vertical="center" wrapText="1"/>
    </xf>
    <xf numFmtId="164" fontId="62" fillId="0" borderId="0" xfId="0" applyNumberFormat="1" applyFont="1" applyAlignment="1">
      <alignment vertical="center"/>
    </xf>
    <xf numFmtId="164" fontId="29" fillId="4" borderId="12" xfId="8" applyNumberFormat="1" applyFont="1" applyFill="1" applyBorder="1" applyAlignment="1">
      <alignment horizontal="center" vertical="center" wrapText="1"/>
    </xf>
    <xf numFmtId="164" fontId="29" fillId="4" borderId="10" xfId="0" applyNumberFormat="1" applyFont="1" applyFill="1" applyBorder="1" applyAlignment="1">
      <alignment horizontal="center" vertical="center" wrapText="1"/>
    </xf>
    <xf numFmtId="49" fontId="29" fillId="4" borderId="2" xfId="0" applyNumberFormat="1" applyFont="1" applyFill="1" applyBorder="1" applyAlignment="1">
      <alignment horizontal="center" vertical="center" wrapText="1"/>
    </xf>
    <xf numFmtId="49" fontId="29" fillId="4" borderId="9" xfId="0" applyNumberFormat="1" applyFont="1" applyFill="1" applyBorder="1" applyAlignment="1">
      <alignment horizontal="center" vertical="center" wrapText="1"/>
    </xf>
    <xf numFmtId="164" fontId="29" fillId="4" borderId="12" xfId="0" applyNumberFormat="1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42" fillId="4" borderId="6" xfId="0" applyFont="1" applyFill="1" applyBorder="1" applyAlignment="1">
      <alignment horizontal="center" vertical="center" wrapText="1"/>
    </xf>
    <xf numFmtId="0" fontId="42" fillId="4" borderId="12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2" fontId="24" fillId="0" borderId="6" xfId="0" quotePrefix="1" applyNumberFormat="1" applyFont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49" fontId="52" fillId="6" borderId="0" xfId="0" applyNumberFormat="1" applyFont="1" applyFill="1" applyAlignment="1">
      <alignment horizontal="left" vertical="center" wrapText="1" indent="1"/>
    </xf>
    <xf numFmtId="167" fontId="29" fillId="6" borderId="0" xfId="2" applyNumberFormat="1" applyFont="1" applyFill="1" applyAlignment="1">
      <alignment horizontal="right" vertical="center" wrapText="1" indent="2"/>
    </xf>
    <xf numFmtId="0" fontId="43" fillId="4" borderId="12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 indent="1"/>
    </xf>
    <xf numFmtId="164" fontId="31" fillId="0" borderId="0" xfId="2" applyNumberFormat="1" applyFont="1" applyAlignment="1">
      <alignment horizontal="right" vertical="center" wrapText="1" indent="2"/>
    </xf>
    <xf numFmtId="0" fontId="37" fillId="3" borderId="0" xfId="0" applyFont="1" applyFill="1" applyAlignment="1">
      <alignment horizontal="center" vertical="center"/>
    </xf>
    <xf numFmtId="164" fontId="37" fillId="3" borderId="0" xfId="2" applyNumberFormat="1" applyFont="1" applyFill="1" applyAlignment="1">
      <alignment horizontal="right" vertical="center" wrapText="1" indent="4"/>
    </xf>
    <xf numFmtId="164" fontId="37" fillId="3" borderId="0" xfId="2" applyNumberFormat="1" applyFont="1" applyFill="1" applyAlignment="1">
      <alignment horizontal="right" vertical="center" wrapText="1" indent="2"/>
    </xf>
    <xf numFmtId="164" fontId="63" fillId="0" borderId="0" xfId="0" applyNumberFormat="1" applyFont="1" applyAlignment="1">
      <alignment vertical="center"/>
    </xf>
    <xf numFmtId="49" fontId="24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center"/>
    </xf>
    <xf numFmtId="164" fontId="64" fillId="0" borderId="0" xfId="2" applyNumberFormat="1" applyFont="1" applyAlignment="1">
      <alignment horizontal="right" vertical="center" wrapText="1" indent="1"/>
    </xf>
    <xf numFmtId="164" fontId="46" fillId="0" borderId="0" xfId="2" applyNumberFormat="1" applyFont="1" applyAlignment="1">
      <alignment horizontal="right" vertical="center" wrapText="1" indent="2"/>
    </xf>
    <xf numFmtId="164" fontId="3" fillId="0" borderId="0" xfId="2" applyNumberFormat="1" applyFont="1" applyAlignment="1">
      <alignment horizontal="right" vertical="center" wrapText="1" indent="2"/>
    </xf>
    <xf numFmtId="4" fontId="24" fillId="0" borderId="0" xfId="0" applyNumberFormat="1" applyFont="1" applyAlignment="1">
      <alignment vertical="center"/>
    </xf>
    <xf numFmtId="164" fontId="38" fillId="0" borderId="0" xfId="0" applyNumberFormat="1" applyFont="1" applyAlignment="1">
      <alignment horizontal="left" vertical="center" indent="4"/>
    </xf>
    <xf numFmtId="164" fontId="65" fillId="0" borderId="0" xfId="0" applyNumberFormat="1" applyFont="1" applyAlignment="1">
      <alignment horizontal="left" vertical="center" wrapText="1" indent="1"/>
    </xf>
    <xf numFmtId="0" fontId="66" fillId="0" borderId="0" xfId="0" applyFont="1" applyAlignment="1">
      <alignment horizontal="center" vertical="center" wrapText="1"/>
    </xf>
    <xf numFmtId="49" fontId="58" fillId="0" borderId="0" xfId="0" applyNumberFormat="1" applyFont="1" applyAlignment="1">
      <alignment horizontal="left" wrapText="1" indent="9"/>
    </xf>
    <xf numFmtId="164" fontId="58" fillId="0" borderId="0" xfId="0" applyNumberFormat="1" applyFont="1"/>
    <xf numFmtId="49" fontId="58" fillId="0" borderId="0" xfId="0" applyNumberFormat="1" applyFont="1" applyAlignment="1">
      <alignment horizontal="left" vertical="center" wrapText="1" indent="9"/>
    </xf>
    <xf numFmtId="164" fontId="62" fillId="0" borderId="0" xfId="0" applyNumberFormat="1" applyFont="1"/>
    <xf numFmtId="169" fontId="35" fillId="6" borderId="0" xfId="1" applyNumberFormat="1" applyFont="1" applyFill="1" applyBorder="1" applyAlignment="1">
      <alignment vertical="center"/>
    </xf>
    <xf numFmtId="0" fontId="29" fillId="6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29" fillId="3" borderId="14" xfId="2" applyNumberFormat="1" applyFont="1" applyFill="1" applyBorder="1" applyAlignment="1">
      <alignment horizontal="right" vertical="center" wrapText="1" indent="2"/>
    </xf>
    <xf numFmtId="164" fontId="28" fillId="0" borderId="15" xfId="2" applyNumberFormat="1" applyFont="1" applyBorder="1" applyAlignment="1">
      <alignment horizontal="right" vertical="center" wrapText="1" indent="2"/>
    </xf>
    <xf numFmtId="10" fontId="38" fillId="0" borderId="0" xfId="1" applyNumberFormat="1" applyFont="1" applyAlignment="1">
      <alignment vertical="center"/>
    </xf>
    <xf numFmtId="164" fontId="57" fillId="0" borderId="0" xfId="0" applyNumberFormat="1" applyFont="1" applyAlignment="1">
      <alignment horizontal="left" vertical="center"/>
    </xf>
    <xf numFmtId="0" fontId="29" fillId="4" borderId="7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68" fillId="6" borderId="0" xfId="0" applyFont="1" applyFill="1" applyAlignment="1">
      <alignment vertical="center"/>
    </xf>
    <xf numFmtId="0" fontId="29" fillId="4" borderId="11" xfId="2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vertical="center"/>
    </xf>
    <xf numFmtId="49" fontId="22" fillId="0" borderId="0" xfId="0" applyNumberFormat="1" applyFont="1" applyAlignment="1">
      <alignment horizontal="left" vertical="center" wrapText="1" indent="1"/>
    </xf>
    <xf numFmtId="164" fontId="22" fillId="0" borderId="0" xfId="2" applyNumberFormat="1" applyFont="1" applyAlignment="1">
      <alignment horizontal="right" vertical="center" wrapText="1" indent="2"/>
    </xf>
    <xf numFmtId="164" fontId="13" fillId="0" borderId="0" xfId="2" applyNumberFormat="1" applyFont="1" applyAlignment="1">
      <alignment horizontal="right" vertical="center" wrapText="1" indent="2"/>
    </xf>
    <xf numFmtId="0" fontId="19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22" fillId="0" borderId="0" xfId="0" applyFont="1" applyAlignment="1">
      <alignment horizontal="left" vertical="center" indent="1"/>
    </xf>
    <xf numFmtId="167" fontId="22" fillId="0" borderId="0" xfId="2" applyNumberFormat="1" applyFont="1" applyAlignment="1">
      <alignment horizontal="right" vertical="center" wrapText="1" indent="2"/>
    </xf>
    <xf numFmtId="167" fontId="13" fillId="0" borderId="0" xfId="2" applyNumberFormat="1" applyFont="1" applyAlignment="1">
      <alignment horizontal="right" vertical="center" wrapText="1" indent="2"/>
    </xf>
    <xf numFmtId="169" fontId="19" fillId="0" borderId="0" xfId="1" applyNumberFormat="1" applyFont="1" applyFill="1" applyBorder="1" applyAlignment="1">
      <alignment vertical="center"/>
    </xf>
    <xf numFmtId="0" fontId="40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 wrapText="1" indent="1"/>
    </xf>
    <xf numFmtId="9" fontId="22" fillId="0" borderId="0" xfId="1" applyFont="1" applyFill="1" applyAlignment="1">
      <alignment horizontal="right" vertical="center" wrapText="1" indent="2"/>
    </xf>
    <xf numFmtId="0" fontId="8" fillId="0" borderId="0" xfId="0" applyFont="1" applyAlignment="1">
      <alignment vertical="top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164" fontId="25" fillId="4" borderId="8" xfId="0" applyNumberFormat="1" applyFont="1" applyFill="1" applyBorder="1" applyAlignment="1">
      <alignment horizontal="center" vertical="center" wrapText="1"/>
    </xf>
    <xf numFmtId="164" fontId="25" fillId="4" borderId="5" xfId="0" applyNumberFormat="1" applyFont="1" applyFill="1" applyBorder="1" applyAlignment="1">
      <alignment horizontal="center" vertical="center" wrapText="1"/>
    </xf>
    <xf numFmtId="164" fontId="25" fillId="4" borderId="7" xfId="0" applyNumberFormat="1" applyFont="1" applyFill="1" applyBorder="1" applyAlignment="1">
      <alignment horizontal="center" vertical="center" wrapText="1"/>
    </xf>
    <xf numFmtId="0" fontId="24" fillId="0" borderId="0" xfId="0" quotePrefix="1" applyFont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/>
    </xf>
    <xf numFmtId="164" fontId="29" fillId="4" borderId="8" xfId="0" applyNumberFormat="1" applyFont="1" applyFill="1" applyBorder="1" applyAlignment="1">
      <alignment horizontal="center" vertical="center" wrapText="1"/>
    </xf>
    <xf numFmtId="164" fontId="29" fillId="4" borderId="5" xfId="0" applyNumberFormat="1" applyFont="1" applyFill="1" applyBorder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 wrapText="1"/>
    </xf>
    <xf numFmtId="49" fontId="34" fillId="0" borderId="0" xfId="0" quotePrefix="1" applyNumberFormat="1" applyFont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29" fillId="4" borderId="12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164" fontId="32" fillId="0" borderId="0" xfId="0" quotePrefix="1" applyNumberFormat="1" applyFont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/>
    </xf>
    <xf numFmtId="0" fontId="37" fillId="4" borderId="12" xfId="0" applyFont="1" applyFill="1" applyBorder="1" applyAlignment="1">
      <alignment horizontal="center" vertical="center" wrapText="1"/>
    </xf>
    <xf numFmtId="164" fontId="37" fillId="4" borderId="8" xfId="0" applyNumberFormat="1" applyFont="1" applyFill="1" applyBorder="1" applyAlignment="1">
      <alignment horizontal="center" vertical="center" wrapText="1"/>
    </xf>
    <xf numFmtId="164" fontId="37" fillId="4" borderId="5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49" fontId="24" fillId="0" borderId="0" xfId="0" quotePrefix="1" applyNumberFormat="1" applyFont="1" applyAlignment="1">
      <alignment horizontal="center" vertical="top" wrapText="1"/>
    </xf>
    <xf numFmtId="49" fontId="24" fillId="0" borderId="0" xfId="0" applyNumberFormat="1" applyFont="1" applyAlignment="1">
      <alignment horizontal="center" vertical="top" wrapText="1"/>
    </xf>
    <xf numFmtId="0" fontId="37" fillId="4" borderId="8" xfId="0" applyFont="1" applyFill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 vertical="center" wrapText="1"/>
    </xf>
    <xf numFmtId="164" fontId="24" fillId="0" borderId="0" xfId="0" quotePrefix="1" applyNumberFormat="1" applyFont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vertical="center" wrapText="1"/>
    </xf>
    <xf numFmtId="0" fontId="42" fillId="4" borderId="11" xfId="0" applyFont="1" applyFill="1" applyBorder="1" applyAlignment="1">
      <alignment horizontal="center" vertical="center" wrapText="1"/>
    </xf>
    <xf numFmtId="0" fontId="42" fillId="4" borderId="10" xfId="0" applyFont="1" applyFill="1" applyBorder="1" applyAlignment="1">
      <alignment horizontal="center" vertical="center" wrapText="1"/>
    </xf>
    <xf numFmtId="0" fontId="42" fillId="4" borderId="8" xfId="0" applyFont="1" applyFill="1" applyBorder="1" applyAlignment="1">
      <alignment horizontal="center" vertical="center" wrapText="1"/>
    </xf>
    <xf numFmtId="0" fontId="42" fillId="4" borderId="7" xfId="0" applyFont="1" applyFill="1" applyBorder="1" applyAlignment="1">
      <alignment horizontal="center" vertical="center" wrapText="1"/>
    </xf>
    <xf numFmtId="164" fontId="29" fillId="4" borderId="4" xfId="0" applyNumberFormat="1" applyFont="1" applyFill="1" applyBorder="1" applyAlignment="1">
      <alignment horizontal="center" vertical="center"/>
    </xf>
    <xf numFmtId="164" fontId="37" fillId="4" borderId="5" xfId="0" applyNumberFormat="1" applyFont="1" applyFill="1" applyBorder="1" applyAlignment="1">
      <alignment horizontal="center" vertical="center"/>
    </xf>
    <xf numFmtId="164" fontId="37" fillId="4" borderId="6" xfId="0" applyNumberFormat="1" applyFont="1" applyFill="1" applyBorder="1" applyAlignment="1">
      <alignment horizontal="center" vertical="center"/>
    </xf>
    <xf numFmtId="164" fontId="37" fillId="4" borderId="9" xfId="0" applyNumberFormat="1" applyFont="1" applyFill="1" applyBorder="1" applyAlignment="1">
      <alignment horizontal="center" vertical="center"/>
    </xf>
    <xf numFmtId="164" fontId="24" fillId="0" borderId="0" xfId="0" quotePrefix="1" applyNumberFormat="1" applyFont="1" applyAlignment="1">
      <alignment horizontal="center" vertical="top" wrapText="1"/>
    </xf>
    <xf numFmtId="164" fontId="24" fillId="0" borderId="0" xfId="0" applyNumberFormat="1" applyFont="1" applyAlignment="1">
      <alignment horizontal="left"/>
    </xf>
    <xf numFmtId="0" fontId="29" fillId="4" borderId="3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49" fontId="24" fillId="0" borderId="5" xfId="0" quotePrefix="1" applyNumberFormat="1" applyFont="1" applyBorder="1" applyAlignment="1">
      <alignment horizontal="center" vertical="top" wrapText="1"/>
    </xf>
    <xf numFmtId="0" fontId="29" fillId="4" borderId="0" xfId="0" applyFont="1" applyFill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39" fillId="0" borderId="0" xfId="0" quotePrefix="1" applyFont="1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49" fontId="34" fillId="0" borderId="0" xfId="0" quotePrefix="1" applyNumberFormat="1" applyFont="1" applyAlignment="1">
      <alignment horizontal="center" vertical="top" wrapText="1"/>
    </xf>
    <xf numFmtId="49" fontId="34" fillId="0" borderId="0" xfId="0" applyNumberFormat="1" applyFont="1" applyAlignment="1">
      <alignment horizontal="center" vertical="top" wrapText="1"/>
    </xf>
    <xf numFmtId="164" fontId="29" fillId="4" borderId="3" xfId="0" applyNumberFormat="1" applyFont="1" applyFill="1" applyBorder="1" applyAlignment="1">
      <alignment horizontal="center" vertical="center" wrapText="1"/>
    </xf>
    <xf numFmtId="164" fontId="29" fillId="4" borderId="2" xfId="0" applyNumberFormat="1" applyFont="1" applyFill="1" applyBorder="1" applyAlignment="1">
      <alignment horizontal="center" vertical="center" wrapText="1"/>
    </xf>
    <xf numFmtId="164" fontId="37" fillId="4" borderId="2" xfId="2" applyNumberFormat="1" applyFont="1" applyFill="1" applyBorder="1" applyAlignment="1">
      <alignment horizontal="center" vertical="center" wrapText="1"/>
    </xf>
    <xf numFmtId="164" fontId="37" fillId="4" borderId="4" xfId="2" applyNumberFormat="1" applyFont="1" applyFill="1" applyBorder="1" applyAlignment="1">
      <alignment horizontal="center" vertical="center" wrapText="1"/>
    </xf>
    <xf numFmtId="164" fontId="37" fillId="4" borderId="6" xfId="2" applyNumberFormat="1" applyFont="1" applyFill="1" applyBorder="1" applyAlignment="1">
      <alignment horizontal="center" vertical="center" wrapText="1"/>
    </xf>
    <xf numFmtId="164" fontId="29" fillId="4" borderId="5" xfId="0" applyNumberFormat="1" applyFont="1" applyFill="1" applyBorder="1" applyAlignment="1">
      <alignment horizontal="center" vertical="center"/>
    </xf>
    <xf numFmtId="164" fontId="58" fillId="0" borderId="0" xfId="0" applyNumberFormat="1" applyFont="1" applyAlignment="1">
      <alignment horizontal="left" vertical="center" wrapText="1" indent="1"/>
    </xf>
    <xf numFmtId="0" fontId="48" fillId="0" borderId="0" xfId="0" applyFont="1" applyAlignment="1">
      <alignment horizontal="center" vertical="center" wrapText="1"/>
    </xf>
    <xf numFmtId="0" fontId="43" fillId="4" borderId="3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vertical="center" wrapText="1"/>
    </xf>
    <xf numFmtId="0" fontId="43" fillId="4" borderId="12" xfId="0" applyFont="1" applyFill="1" applyBorder="1" applyAlignment="1">
      <alignment horizontal="center" vertical="center" wrapText="1"/>
    </xf>
    <xf numFmtId="0" fontId="43" fillId="4" borderId="8" xfId="0" applyFont="1" applyFill="1" applyBorder="1" applyAlignment="1">
      <alignment horizontal="center" vertical="center" wrapText="1"/>
    </xf>
    <xf numFmtId="0" fontId="43" fillId="4" borderId="7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164" fontId="37" fillId="4" borderId="2" xfId="0" applyNumberFormat="1" applyFont="1" applyFill="1" applyBorder="1" applyAlignment="1">
      <alignment horizontal="center" vertical="center"/>
    </xf>
    <xf numFmtId="164" fontId="29" fillId="4" borderId="0" xfId="0" applyNumberFormat="1" applyFont="1" applyFill="1" applyAlignment="1">
      <alignment horizontal="center" vertical="center"/>
    </xf>
    <xf numFmtId="164" fontId="29" fillId="4" borderId="3" xfId="0" applyNumberFormat="1" applyFont="1" applyFill="1" applyBorder="1" applyAlignment="1">
      <alignment horizontal="center" vertical="center"/>
    </xf>
    <xf numFmtId="164" fontId="29" fillId="4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wrapText="1"/>
    </xf>
    <xf numFmtId="49" fontId="24" fillId="0" borderId="0" xfId="0" quotePrefix="1" applyNumberFormat="1" applyFont="1" applyAlignment="1">
      <alignment horizontal="center" vertical="top"/>
    </xf>
    <xf numFmtId="49" fontId="24" fillId="0" borderId="0" xfId="0" applyNumberFormat="1" applyFont="1" applyAlignment="1">
      <alignment horizontal="center" vertical="top"/>
    </xf>
    <xf numFmtId="164" fontId="29" fillId="4" borderId="11" xfId="0" applyNumberFormat="1" applyFont="1" applyFill="1" applyBorder="1" applyAlignment="1">
      <alignment horizontal="center" vertical="center" wrapText="1"/>
    </xf>
    <xf numFmtId="164" fontId="29" fillId="4" borderId="13" xfId="0" applyNumberFormat="1" applyFont="1" applyFill="1" applyBorder="1" applyAlignment="1">
      <alignment horizontal="center" vertical="center" wrapText="1"/>
    </xf>
    <xf numFmtId="164" fontId="29" fillId="4" borderId="10" xfId="0" applyNumberFormat="1" applyFont="1" applyFill="1" applyBorder="1" applyAlignment="1">
      <alignment horizontal="center" vertical="center" wrapText="1"/>
    </xf>
    <xf numFmtId="0" fontId="24" fillId="0" borderId="0" xfId="8" applyFont="1" applyAlignment="1">
      <alignment horizontal="center" vertical="center"/>
    </xf>
    <xf numFmtId="0" fontId="24" fillId="0" borderId="0" xfId="8" applyFont="1" applyAlignment="1">
      <alignment horizontal="center" vertical="center" wrapText="1"/>
    </xf>
    <xf numFmtId="49" fontId="24" fillId="0" borderId="0" xfId="8" quotePrefix="1" applyNumberFormat="1" applyFont="1" applyAlignment="1">
      <alignment horizontal="center" vertical="top" wrapText="1"/>
    </xf>
    <xf numFmtId="0" fontId="29" fillId="4" borderId="3" xfId="8" applyFont="1" applyFill="1" applyBorder="1" applyAlignment="1">
      <alignment horizontal="center" vertical="center" wrapText="1"/>
    </xf>
    <xf numFmtId="0" fontId="29" fillId="4" borderId="2" xfId="8" applyFont="1" applyFill="1" applyBorder="1" applyAlignment="1">
      <alignment horizontal="center" vertical="center" wrapText="1"/>
    </xf>
    <xf numFmtId="164" fontId="29" fillId="4" borderId="11" xfId="8" applyNumberFormat="1" applyFont="1" applyFill="1" applyBorder="1" applyAlignment="1">
      <alignment horizontal="center" vertical="center" wrapText="1"/>
    </xf>
    <xf numFmtId="164" fontId="29" fillId="4" borderId="10" xfId="8" applyNumberFormat="1" applyFont="1" applyFill="1" applyBorder="1" applyAlignment="1">
      <alignment horizontal="center" vertical="center" wrapText="1"/>
    </xf>
    <xf numFmtId="164" fontId="29" fillId="4" borderId="3" xfId="8" applyNumberFormat="1" applyFont="1" applyFill="1" applyBorder="1" applyAlignment="1">
      <alignment horizontal="center" vertical="center" wrapText="1"/>
    </xf>
    <xf numFmtId="164" fontId="29" fillId="4" borderId="2" xfId="8" applyNumberFormat="1" applyFont="1" applyFill="1" applyBorder="1" applyAlignment="1">
      <alignment horizontal="center" vertical="center" wrapText="1"/>
    </xf>
    <xf numFmtId="0" fontId="29" fillId="4" borderId="5" xfId="8" applyFont="1" applyFill="1" applyBorder="1" applyAlignment="1">
      <alignment horizontal="center" vertical="center" wrapText="1"/>
    </xf>
    <xf numFmtId="164" fontId="29" fillId="4" borderId="4" xfId="8" applyNumberFormat="1" applyFont="1" applyFill="1" applyBorder="1" applyAlignment="1">
      <alignment horizontal="center" vertical="center" wrapText="1"/>
    </xf>
    <xf numFmtId="0" fontId="52" fillId="2" borderId="0" xfId="0" applyFont="1" applyFill="1" applyAlignment="1">
      <alignment horizontal="left" vertical="center" indent="1"/>
    </xf>
    <xf numFmtId="167" fontId="52" fillId="0" borderId="0" xfId="2" applyNumberFormat="1" applyFont="1" applyAlignment="1">
      <alignment horizontal="right" vertical="center" wrapText="1" indent="2"/>
    </xf>
    <xf numFmtId="167" fontId="29" fillId="0" borderId="0" xfId="2" applyNumberFormat="1" applyFont="1" applyAlignment="1">
      <alignment horizontal="right" vertical="center" wrapText="1" indent="2"/>
    </xf>
  </cellXfs>
  <cellStyles count="13">
    <cellStyle name="Millares" xfId="9" builtinId="3"/>
    <cellStyle name="Millares [0] 2" xfId="4" xr:uid="{00000000-0005-0000-0000-000000000000}"/>
    <cellStyle name="Millares 2" xfId="5" xr:uid="{00000000-0005-0000-0000-000001000000}"/>
    <cellStyle name="Normal" xfId="0" builtinId="0"/>
    <cellStyle name="Normal 10" xfId="8" xr:uid="{00000000-0005-0000-0000-000003000000}"/>
    <cellStyle name="Normal 2" xfId="6" xr:uid="{00000000-0005-0000-0000-000004000000}"/>
    <cellStyle name="Normal 3" xfId="7" xr:uid="{00000000-0005-0000-0000-000005000000}"/>
    <cellStyle name="Normal 4" xfId="10" xr:uid="{75C95E5E-43AB-4F4F-A4C7-4BE47F7A906F}"/>
    <cellStyle name="Normal 5" xfId="11" xr:uid="{D8F71400-97C0-40AF-A87A-6CD8F0E995D7}"/>
    <cellStyle name="Normal 6" xfId="12" xr:uid="{39320770-0A3E-47FD-BB47-D8A490A72E9B}"/>
    <cellStyle name="Normal_ado99" xfId="2" xr:uid="{00000000-0005-0000-0000-000006000000}"/>
    <cellStyle name="Porcentaje" xfId="1" builtinId="5"/>
    <cellStyle name="Porcentaje 2" xfId="3" xr:uid="{00000000-0005-0000-0000-000008000000}"/>
  </cellStyles>
  <dxfs count="0"/>
  <tableStyles count="0" defaultTableStyle="TableStyleMedium2" defaultPivotStyle="PivotStyleLight16"/>
  <colors>
    <mruColors>
      <color rgb="FFFF6D6D"/>
      <color rgb="FFFCB6BB"/>
      <color rgb="FFF97B7E"/>
      <color rgb="FFFF2B2E"/>
      <color rgb="FFDA251D"/>
      <color rgb="FFF6383D"/>
      <color rgb="FFFF3B3B"/>
      <color rgb="FFFEDEE0"/>
      <color rgb="FFC7090E"/>
      <color rgb="FFF74F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r>
              <a:rPr lang="es-PE" sz="9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NOTIFICACIONES EN PORCENTAJE Y TOTALES, DICIEMBRE 2025</a:t>
            </a:r>
          </a:p>
        </c:rich>
      </c:tx>
      <c:layout>
        <c:manualLayout>
          <c:xMode val="edge"/>
          <c:yMode val="edge"/>
          <c:x val="0.17313077581054723"/>
          <c:y val="3.1619444882003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Omnes Medium" pitchFamily="2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1449127190473976"/>
          <c:y val="0.20697969847904457"/>
          <c:w val="0.42622641945123152"/>
          <c:h val="0.62256722230566375"/>
        </c:manualLayout>
      </c:layout>
      <c:barChart>
        <c:barDir val="col"/>
        <c:grouping val="clustered"/>
        <c:varyColors val="0"/>
        <c:ser>
          <c:idx val="0"/>
          <c:order val="0"/>
          <c:tx>
            <c:v>ABS</c:v>
          </c:tx>
          <c:spPr>
            <a:solidFill>
              <a:srgbClr val="FFC000"/>
            </a:solidFill>
            <a:ln w="19050">
              <a:solidFill>
                <a:srgbClr val="FFC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0EE-4D25-AB63-E9B067DA2EB7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0EE-4D25-AB63-E9B067DA2EB7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EE-4D25-AB63-E9B067DA2EB7}"/>
              </c:ext>
            </c:extLst>
          </c:dPt>
          <c:dLbls>
            <c:dLbl>
              <c:idx val="1"/>
              <c:layout>
                <c:manualLayout>
                  <c:x val="-8.5127647063455679E-3"/>
                  <c:y val="0.337619017057956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EE-4D25-AB63-E9B067DA2EB7}"/>
                </c:ext>
              </c:extLst>
            </c:dLbl>
            <c:dLbl>
              <c:idx val="2"/>
              <c:layout>
                <c:manualLayout>
                  <c:x val="-3.2365263294952718E-3"/>
                  <c:y val="0.110823072203072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EE-4D25-AB63-E9B067DA2E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'C-2'!$B$7:$E$7</c15:sqref>
                  </c15:fullRef>
                </c:ext>
              </c:extLst>
              <c:f>('C-2'!$B$7,'C-2'!$D$7:$E$7)</c:f>
              <c:strCache>
                <c:ptCount val="3"/>
                <c:pt idx="0">
                  <c:v>ACCIDENTES MORTALES</c:v>
                </c:pt>
                <c:pt idx="1">
                  <c:v>INCIDENTES PELIGROSOS</c:v>
                </c:pt>
                <c:pt idx="2">
                  <c:v>ENFERMEDADES OCUPACIONALES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'C-2'!$B$25:$E$25</c15:sqref>
                  </c15:fullRef>
                </c:ext>
              </c:extLst>
              <c:f>('C-2'!$B$25,'C-2'!$D$25:$E$25)</c:f>
              <c:numCache>
                <c:formatCode>_(* #\ ##0_);_(* \(#\ ##0\);_(* "-"_);_(@_)</c:formatCode>
                <c:ptCount val="3"/>
                <c:pt idx="0">
                  <c:v>28</c:v>
                </c:pt>
                <c:pt idx="1">
                  <c:v>30</c:v>
                </c:pt>
                <c:pt idx="2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'C-2'!$C$25</c15:sqref>
                  <c15:spPr xmlns:c15="http://schemas.microsoft.com/office/drawing/2012/chart">
                    <a:solidFill>
                      <a:srgbClr val="FFC000"/>
                    </a:solidFill>
                    <a:ln w="19050">
                      <a:solidFill>
                        <a:srgbClr val="FFC000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00EE-4D25-AB63-E9B067DA2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7242592"/>
        <c:axId val="227249312"/>
      </c:barChart>
      <c:lineChart>
        <c:grouping val="standard"/>
        <c:varyColors val="0"/>
        <c:ser>
          <c:idx val="1"/>
          <c:order val="1"/>
          <c:tx>
            <c:v>%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EE0000"/>
              </a:solidFill>
              <a:ln w="9525">
                <a:solidFill>
                  <a:srgbClr val="EE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3799478723607819E-2"/>
                  <c:y val="-6.7105691076765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9C-4DF0-8538-754E7D51C522}"/>
                </c:ext>
              </c:extLst>
            </c:dLbl>
            <c:dLbl>
              <c:idx val="2"/>
              <c:layout>
                <c:manualLayout>
                  <c:x val="-1.6306971635903691E-2"/>
                  <c:y val="-6.7903773991928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9C-4DF0-8538-754E7D51C522}"/>
                </c:ext>
              </c:extLst>
            </c:dLbl>
            <c:spPr>
              <a:noFill/>
              <a:ln>
                <a:solidFill>
                  <a:srgbClr val="EE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'C-2'!$B$7:$E$7</c15:sqref>
                  </c15:fullRef>
                </c:ext>
              </c:extLst>
              <c:f>('C-2'!$B$7,'C-2'!$D$7:$E$7)</c:f>
              <c:strCache>
                <c:ptCount val="3"/>
                <c:pt idx="0">
                  <c:v>ACCIDENTES MORTALES</c:v>
                </c:pt>
                <c:pt idx="1">
                  <c:v>INCIDENTES PELIGROSOS</c:v>
                </c:pt>
                <c:pt idx="2">
                  <c:v>ENFERMEDADES OCUPACIONALES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'C-2'!$H$25:$K$25</c15:sqref>
                  </c15:fullRef>
                </c:ext>
              </c:extLst>
              <c:f>('C-2'!$H$25,'C-2'!$J$25:$K$25)</c:f>
              <c:numCache>
                <c:formatCode>0.0%</c:formatCode>
                <c:ptCount val="3"/>
                <c:pt idx="0">
                  <c:v>7.3800738007380072E-3</c:v>
                </c:pt>
                <c:pt idx="1">
                  <c:v>7.9072219293621505E-3</c:v>
                </c:pt>
                <c:pt idx="2">
                  <c:v>2.1085925144965737E-3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9C-4DF0-8538-754E7D51C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59392"/>
        <c:axId val="227242112"/>
      </c:lineChart>
      <c:valAx>
        <c:axId val="227249312"/>
        <c:scaling>
          <c:orientation val="minMax"/>
          <c:max val="35"/>
          <c:min val="0"/>
        </c:scaling>
        <c:delete val="0"/>
        <c:axPos val="l"/>
        <c:numFmt formatCode="_(* #\ ##0_);_(* \(#\ ##0\);_(* &quot;-&quot;_);_(@_)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227242592"/>
        <c:crosses val="autoZero"/>
        <c:crossBetween val="between"/>
      </c:valAx>
      <c:catAx>
        <c:axId val="2272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227249312"/>
        <c:crosses val="autoZero"/>
        <c:auto val="1"/>
        <c:lblAlgn val="ctr"/>
        <c:lblOffset val="100"/>
        <c:noMultiLvlLbl val="0"/>
      </c:catAx>
      <c:valAx>
        <c:axId val="227242112"/>
        <c:scaling>
          <c:orientation val="minMax"/>
          <c:max val="9.2000000000000033E-3"/>
          <c:min val="0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227259392"/>
        <c:crosses val="max"/>
        <c:crossBetween val="between"/>
      </c:valAx>
      <c:catAx>
        <c:axId val="22725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24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1905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Omnes Medium" pitchFamily="2" charset="0"/>
        </a:defRPr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sz="900" b="1">
                <a:latin typeface="Arial" panose="020B0604020202020204" pitchFamily="34" charset="0"/>
                <a:cs typeface="Arial" panose="020B0604020202020204" pitchFamily="34" charset="0"/>
              </a:rPr>
              <a:t>MONTO DE LOS DAÑOS (S/.), SEGÚN TIPO DE INCIDENTE </a:t>
            </a:r>
          </a:p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_tradnl" sz="900" b="1">
                <a:latin typeface="Arial" panose="020B0604020202020204" pitchFamily="34" charset="0"/>
                <a:cs typeface="Arial" panose="020B0604020202020204" pitchFamily="34" charset="0"/>
              </a:rPr>
              <a:t>DICIEMBRE 2025</a:t>
            </a:r>
            <a:endParaRPr lang="es-PE" sz="9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012904479710747"/>
          <c:y val="5.9661201403813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4938928839412216E-2"/>
          <c:y val="0.20958359944137184"/>
          <c:w val="0.92790730651674491"/>
          <c:h val="0.63255802038586328"/>
        </c:manualLayout>
      </c:layout>
      <c:barChart>
        <c:barDir val="col"/>
        <c:grouping val="clustered"/>
        <c:varyColors val="0"/>
        <c:ser>
          <c:idx val="0"/>
          <c:order val="0"/>
          <c:tx>
            <c:v>ABS</c:v>
          </c:tx>
          <c:spPr>
            <a:solidFill>
              <a:srgbClr val="FFC000"/>
            </a:solidFill>
            <a:ln w="19050">
              <a:solidFill>
                <a:srgbClr val="FFC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C1-442F-AFDF-00F2C9BF3F67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86-4F46-B133-A025C37AB085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824-4479-AC0D-5C30C8D6BF36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86-4F46-B133-A025C37AB08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786-4F46-B133-A025C37AB085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57-4FBF-A0F5-2D98B11FDC34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57-4FBF-A0F5-2D98B11FDC34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D57-4FBF-A0F5-2D98B11FDC34}"/>
              </c:ext>
            </c:extLst>
          </c:dPt>
          <c:dLbls>
            <c:dLbl>
              <c:idx val="0"/>
              <c:layout>
                <c:manualLayout>
                  <c:x val="4.7943557009204208E-6"/>
                  <c:y val="-9.786592394919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C1-442F-AFDF-00F2C9BF3F67}"/>
                </c:ext>
              </c:extLst>
            </c:dLbl>
            <c:dLbl>
              <c:idx val="1"/>
              <c:layout>
                <c:manualLayout>
                  <c:x val="-3.7209097458363361E-17"/>
                  <c:y val="-1.31185742085881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86-4F46-B133-A025C37AB085}"/>
                </c:ext>
              </c:extLst>
            </c:dLbl>
            <c:dLbl>
              <c:idx val="2"/>
              <c:layout>
                <c:manualLayout>
                  <c:x val="1.1309040128826889E-3"/>
                  <c:y val="0.216604319008363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24-4479-AC0D-5C30C8D6BF36}"/>
                </c:ext>
              </c:extLst>
            </c:dLbl>
            <c:dLbl>
              <c:idx val="3"/>
              <c:layout>
                <c:manualLayout>
                  <c:x val="8.5364206825545874E-4"/>
                  <c:y val="8.0498146325632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86-4F46-B133-A025C37AB085}"/>
                </c:ext>
              </c:extLst>
            </c:dLbl>
            <c:dLbl>
              <c:idx val="4"/>
              <c:layout>
                <c:manualLayout>
                  <c:x val="6.5671528283380697E-3"/>
                  <c:y val="0.283926456129936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86-4F46-B133-A025C37AB085}"/>
                </c:ext>
              </c:extLst>
            </c:dLbl>
            <c:dLbl>
              <c:idx val="6"/>
              <c:layout>
                <c:manualLayout>
                  <c:x val="4.0540245051416679E-2"/>
                  <c:y val="2.0166793426843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57-4FBF-A0F5-2D98B11FDC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'C-13'!$A$7:$A$11</c:f>
              <c:strCache>
                <c:ptCount val="5"/>
                <c:pt idx="0">
                  <c:v>DERRAME, ESCAPES, FUGAS DE MATERIALES PELIGROSOS (Corrrosivos, Reactivos, Explosivos, Tóxicos, Inflamable, Biológicos patógenos)</c:v>
                </c:pt>
                <c:pt idx="1">
                  <c:v>ATRAPAMIENTO SIN DAÑO (DENTRO, FUERA, ENTRE, DEBAJO)</c:v>
                </c:pt>
                <c:pt idx="2">
                  <c:v>CHOQUE DE VEHÍCULOS DE TRABAJO</c:v>
                </c:pt>
                <c:pt idx="3">
                  <c:v>INCENDIOS</c:v>
                </c:pt>
                <c:pt idx="4">
                  <c:v>OTROS</c:v>
                </c:pt>
              </c:strCache>
            </c:strRef>
          </c:cat>
          <c:val>
            <c:numRef>
              <c:f>'C-13'!$D$7:$D$11</c:f>
              <c:numCache>
                <c:formatCode>_-* #\ ###\ ##0.00_-;\-* #\ ##0.00_-;_-* "-"??_-;_-@_-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250000</c:v>
                </c:pt>
                <c:pt idx="3">
                  <c:v>50000</c:v>
                </c:pt>
                <c:pt idx="4">
                  <c:v>346830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D57-4FBF-A0F5-2D98B11FD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04245823"/>
        <c:axId val="1104227583"/>
      </c:barChart>
      <c:lineChart>
        <c:grouping val="standard"/>
        <c:varyColors val="0"/>
        <c:ser>
          <c:idx val="1"/>
          <c:order val="1"/>
          <c:tx>
            <c:v>%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4886448881460849E-2"/>
                  <c:y val="-0.146048925011859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C1-442F-AFDF-00F2C9BF3F67}"/>
                </c:ext>
              </c:extLst>
            </c:dLbl>
            <c:dLbl>
              <c:idx val="1"/>
              <c:layout>
                <c:manualLayout>
                  <c:x val="-3.2581961907885086E-2"/>
                  <c:y val="-0.149569501236242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86-4F46-B133-A025C37AB085}"/>
                </c:ext>
              </c:extLst>
            </c:dLbl>
            <c:dLbl>
              <c:idx val="2"/>
              <c:layout>
                <c:manualLayout>
                  <c:x val="-3.9479696729136468E-2"/>
                  <c:y val="-6.2174813309769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24-4479-AC0D-5C30C8D6BF36}"/>
                </c:ext>
              </c:extLst>
            </c:dLbl>
            <c:dLbl>
              <c:idx val="3"/>
              <c:layout>
                <c:manualLayout>
                  <c:x val="-4.1505925771544591E-2"/>
                  <c:y val="-0.101343605264364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86-4F46-B133-A025C37AB085}"/>
                </c:ext>
              </c:extLst>
            </c:dLbl>
            <c:dLbl>
              <c:idx val="4"/>
              <c:layout>
                <c:manualLayout>
                  <c:x val="-4.4782318671873975E-2"/>
                  <c:y val="-6.1881492042375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786-4F46-B133-A025C37AB085}"/>
                </c:ext>
              </c:extLst>
            </c:dLbl>
            <c:dLbl>
              <c:idx val="5"/>
              <c:layout>
                <c:manualLayout>
                  <c:x val="-3.9035148552066919E-2"/>
                  <c:y val="-6.2669436840306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6E-47BA-847F-D04DCFB60912}"/>
                </c:ext>
              </c:extLst>
            </c:dLbl>
            <c:dLbl>
              <c:idx val="6"/>
              <c:layout>
                <c:manualLayout>
                  <c:x val="8.6045872085311996E-3"/>
                  <c:y val="-0.1243711679338267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6E-47BA-847F-D04DCFB60912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'C-13'!$A$7:$A$11</c:f>
              <c:strCache>
                <c:ptCount val="5"/>
                <c:pt idx="0">
                  <c:v>DERRAME, ESCAPES, FUGAS DE MATERIALES PELIGROSOS (Corrrosivos, Reactivos, Explosivos, Tóxicos, Inflamable, Biológicos patógenos)</c:v>
                </c:pt>
                <c:pt idx="1">
                  <c:v>ATRAPAMIENTO SIN DAÑO (DENTRO, FUERA, ENTRE, DEBAJO)</c:v>
                </c:pt>
                <c:pt idx="2">
                  <c:v>CHOQUE DE VEHÍCULOS DE TRABAJO</c:v>
                </c:pt>
                <c:pt idx="3">
                  <c:v>INCENDIOS</c:v>
                </c:pt>
                <c:pt idx="4">
                  <c:v>OTROS</c:v>
                </c:pt>
              </c:strCache>
            </c:strRef>
          </c:cat>
          <c:val>
            <c:numRef>
              <c:f>'C-13'!$G$7:$G$11</c:f>
              <c:numCache>
                <c:formatCode>0.0%</c:formatCode>
                <c:ptCount val="5"/>
                <c:pt idx="0">
                  <c:v>0</c:v>
                </c:pt>
                <c:pt idx="1">
                  <c:v>1.5459988776048149E-6</c:v>
                </c:pt>
                <c:pt idx="2">
                  <c:v>0.3864997194012037</c:v>
                </c:pt>
                <c:pt idx="3">
                  <c:v>7.7299943880240737E-2</c:v>
                </c:pt>
                <c:pt idx="4">
                  <c:v>0.53619879071967791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57-4FBF-A0F5-2D98B11FD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998639"/>
        <c:axId val="1198986639"/>
      </c:lineChart>
      <c:catAx>
        <c:axId val="110424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104227583"/>
        <c:crosses val="autoZero"/>
        <c:auto val="1"/>
        <c:lblAlgn val="ctr"/>
        <c:lblOffset val="100"/>
        <c:noMultiLvlLbl val="0"/>
      </c:catAx>
      <c:valAx>
        <c:axId val="1104227583"/>
        <c:scaling>
          <c:orientation val="minMax"/>
          <c:max val="400000"/>
          <c:min val="0"/>
        </c:scaling>
        <c:delete val="0"/>
        <c:axPos val="l"/>
        <c:numFmt formatCode="_-* #\ ###\ ##0.00_-;\-* #\ ##0.0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1104245823"/>
        <c:crosses val="autoZero"/>
        <c:crossBetween val="between"/>
      </c:valAx>
      <c:valAx>
        <c:axId val="1198986639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1198998639"/>
        <c:crosses val="max"/>
        <c:crossBetween val="between"/>
      </c:valAx>
      <c:catAx>
        <c:axId val="11989986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89866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Omnes Medium" pitchFamily="2" charset="0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E" sz="9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NOTIFICACIONES  DE</a:t>
            </a:r>
            <a:r>
              <a:rPr lang="es-PE" sz="9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ACCIDENTES  DE TRABAJO (NO MORTALES) </a:t>
            </a:r>
            <a:r>
              <a:rPr lang="es-PE" sz="9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PORCENTAJE Y TOTALES SEGÚN ACTIVIDAD ECONÓMICA, DICIEMBRE 2025</a:t>
            </a:r>
          </a:p>
          <a:p>
            <a:pPr>
              <a:defRPr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E" sz="8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(Total = 3 728)</a:t>
            </a:r>
            <a:endParaRPr lang="es-PE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00448646187743"/>
          <c:y val="5.2053075074410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7.8173199455517081E-2"/>
          <c:y val="0.17559647517782437"/>
          <c:w val="0.87563159208247043"/>
          <c:h val="0.49587983080058118"/>
        </c:manualLayout>
      </c:layout>
      <c:barChart>
        <c:barDir val="col"/>
        <c:grouping val="clustered"/>
        <c:varyColors val="0"/>
        <c:ser>
          <c:idx val="0"/>
          <c:order val="0"/>
          <c:tx>
            <c:v>abs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06A-4E60-8041-455114A5845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06A-4E60-8041-455114A5845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06A-4E60-8041-455114A5845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06A-4E60-8041-455114A5845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06A-4E60-8041-455114A5845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06A-4E60-8041-455114A584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06A-4E60-8041-455114A5845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6A-4E60-8041-455114A5845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06A-4E60-8041-455114A5845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6A-4E60-8041-455114A58457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23D-4D95-BD68-303FE74785F2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A17-439E-9865-05A95C0ADC3B}"/>
              </c:ext>
            </c:extLst>
          </c:dPt>
          <c:dLbls>
            <c:dLbl>
              <c:idx val="9"/>
              <c:layout>
                <c:manualLayout>
                  <c:x val="1.6131843672797606E-3"/>
                  <c:y val="9.39472543804164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6A-4E60-8041-455114A58457}"/>
                </c:ext>
              </c:extLst>
            </c:dLbl>
            <c:dLbl>
              <c:idx val="10"/>
              <c:layout>
                <c:manualLayout>
                  <c:x val="0"/>
                  <c:y val="1.0588855025530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6A-4E60-8041-455114A58457}"/>
                </c:ext>
              </c:extLst>
            </c:dLbl>
            <c:dLbl>
              <c:idx val="13"/>
              <c:layout>
                <c:manualLayout>
                  <c:x val="-8.5065011940080072E-3"/>
                  <c:y val="1.12597004510336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3D-4D95-BD68-303FE74785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'C-2'!$A$9:$A$23</c:f>
              <c:strCache>
                <c:ptCount val="15"/>
                <c:pt idx="0">
                  <c:v>INDUSTRIAS MANUFACTURERAS</c:v>
                </c:pt>
                <c:pt idx="1">
                  <c:v>ACT. INMOBILIARIAS, EMP. Y ALQ.</c:v>
                </c:pt>
                <c:pt idx="2">
                  <c:v>COMERCIO AL POR MAYOR Y AL POR MENOR; REPARACIÓN DE VEHÍCULOS AUTOMOTORES</c:v>
                </c:pt>
                <c:pt idx="3">
                  <c:v>HOTELES Y RESTAURANTES</c:v>
                </c:pt>
                <c:pt idx="4">
                  <c:v>CONSTRUCCIÓN</c:v>
                </c:pt>
                <c:pt idx="5">
                  <c:v>TRANSPORTES, ALMACENAM. Y COMUN.</c:v>
                </c:pt>
                <c:pt idx="6">
                  <c:v>ADM.PÚBLICA, PLANES DE SEG.,SOC.</c:v>
                </c:pt>
                <c:pt idx="7">
                  <c:v>OTRAS ACT.,SERV.COM.,SOC.Y PER.</c:v>
                </c:pt>
                <c:pt idx="8">
                  <c:v>EXPLOTACIÓN DE MINAS Y CANTERAS</c:v>
                </c:pt>
                <c:pt idx="9">
                  <c:v>SERVICIOS SOCIALES Y DE SALUD</c:v>
                </c:pt>
                <c:pt idx="10">
                  <c:v>AGRICULT.,GANAD.,CAZA Y SILVIC.</c:v>
                </c:pt>
                <c:pt idx="11">
                  <c:v>PESCA</c:v>
                </c:pt>
                <c:pt idx="12">
                  <c:v>SUMIN.,ELECTRICIDAD, GAS Y AGUA</c:v>
                </c:pt>
                <c:pt idx="13">
                  <c:v>ENSEÑANZA</c:v>
                </c:pt>
                <c:pt idx="14">
                  <c:v>INTERMEDIACIÓN FINANCIERA</c:v>
                </c:pt>
              </c:strCache>
            </c:strRef>
          </c:cat>
          <c:val>
            <c:numRef>
              <c:f>'C-2'!$C$9:$C$23</c:f>
              <c:numCache>
                <c:formatCode>_(* #\ ##0_);_(* \(#\ ##0\);_(* "-"_);_(@_)</c:formatCode>
                <c:ptCount val="15"/>
                <c:pt idx="0">
                  <c:v>690</c:v>
                </c:pt>
                <c:pt idx="1">
                  <c:v>613</c:v>
                </c:pt>
                <c:pt idx="2">
                  <c:v>461</c:v>
                </c:pt>
                <c:pt idx="3">
                  <c:v>406</c:v>
                </c:pt>
                <c:pt idx="4">
                  <c:v>343</c:v>
                </c:pt>
                <c:pt idx="5">
                  <c:v>333</c:v>
                </c:pt>
                <c:pt idx="6">
                  <c:v>226</c:v>
                </c:pt>
                <c:pt idx="7">
                  <c:v>210</c:v>
                </c:pt>
                <c:pt idx="8">
                  <c:v>170</c:v>
                </c:pt>
                <c:pt idx="9">
                  <c:v>155</c:v>
                </c:pt>
                <c:pt idx="10">
                  <c:v>46</c:v>
                </c:pt>
                <c:pt idx="11">
                  <c:v>39</c:v>
                </c:pt>
                <c:pt idx="12">
                  <c:v>14</c:v>
                </c:pt>
                <c:pt idx="13">
                  <c:v>13</c:v>
                </c:pt>
                <c:pt idx="1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6A-4E60-8041-455114A58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27192672"/>
        <c:axId val="227183552"/>
      </c:barChart>
      <c:lineChart>
        <c:grouping val="standard"/>
        <c:varyColors val="0"/>
        <c:ser>
          <c:idx val="1"/>
          <c:order val="1"/>
          <c:tx>
            <c:v>%</c:v>
          </c:tx>
          <c:spPr>
            <a:ln w="19050" cap="rnd">
              <a:solidFill>
                <a:srgbClr val="EE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EE0000"/>
              </a:solidFill>
              <a:ln w="19050">
                <a:solidFill>
                  <a:srgbClr val="EE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4967132939800152E-2"/>
                  <c:y val="-6.5603782951962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C5-4031-90DD-8ADAFD996358}"/>
                </c:ext>
              </c:extLst>
            </c:dLbl>
            <c:dLbl>
              <c:idx val="9"/>
              <c:layout>
                <c:manualLayout>
                  <c:x val="-3.0822799448919538E-2"/>
                  <c:y val="-4.5818473260109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A17-439E-9865-05A95C0ADC3B}"/>
                </c:ext>
              </c:extLst>
            </c:dLbl>
            <c:dLbl>
              <c:idx val="10"/>
              <c:layout>
                <c:manualLayout>
                  <c:x val="-2.6196940899628925E-2"/>
                  <c:y val="-8.0954863149971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A17-439E-9865-05A95C0ADC3B}"/>
                </c:ext>
              </c:extLst>
            </c:dLbl>
            <c:dLbl>
              <c:idx val="11"/>
              <c:layout>
                <c:manualLayout>
                  <c:x val="-2.834837221916385E-2"/>
                  <c:y val="-8.1155976492052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A17-439E-9865-05A95C0ADC3B}"/>
                </c:ext>
              </c:extLst>
            </c:dLbl>
            <c:dLbl>
              <c:idx val="12"/>
              <c:layout>
                <c:manualLayout>
                  <c:x val="-2.834837221916385E-2"/>
                  <c:y val="-7.2568042471729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A17-439E-9865-05A95C0ADC3B}"/>
                </c:ext>
              </c:extLst>
            </c:dLbl>
            <c:dLbl>
              <c:idx val="13"/>
              <c:layout>
                <c:manualLayout>
                  <c:x val="-2.834837221916385E-2"/>
                  <c:y val="-7.2568042471729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A17-439E-9865-05A95C0ADC3B}"/>
                </c:ext>
              </c:extLst>
            </c:dLbl>
            <c:dLbl>
              <c:idx val="14"/>
              <c:layout>
                <c:manualLayout>
                  <c:x val="-3.048587634207196E-2"/>
                  <c:y val="-8.1155976492052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A17-439E-9865-05A95C0ADC3B}"/>
                </c:ext>
              </c:extLst>
            </c:dLbl>
            <c:spPr>
              <a:noFill/>
              <a:ln>
                <a:solidFill>
                  <a:srgbClr val="EE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'C-2'!$A$9:$A$23</c:f>
              <c:strCache>
                <c:ptCount val="15"/>
                <c:pt idx="0">
                  <c:v>INDUSTRIAS MANUFACTURERAS</c:v>
                </c:pt>
                <c:pt idx="1">
                  <c:v>ACT. INMOBILIARIAS, EMP. Y ALQ.</c:v>
                </c:pt>
                <c:pt idx="2">
                  <c:v>COMERCIO AL POR MAYOR Y AL POR MENOR; REPARACIÓN DE VEHÍCULOS AUTOMOTORES</c:v>
                </c:pt>
                <c:pt idx="3">
                  <c:v>HOTELES Y RESTAURANTES</c:v>
                </c:pt>
                <c:pt idx="4">
                  <c:v>CONSTRUCCIÓN</c:v>
                </c:pt>
                <c:pt idx="5">
                  <c:v>TRANSPORTES, ALMACENAM. Y COMUN.</c:v>
                </c:pt>
                <c:pt idx="6">
                  <c:v>ADM.PÚBLICA, PLANES DE SEG.,SOC.</c:v>
                </c:pt>
                <c:pt idx="7">
                  <c:v>OTRAS ACT.,SERV.COM.,SOC.Y PER.</c:v>
                </c:pt>
                <c:pt idx="8">
                  <c:v>EXPLOTACIÓN DE MINAS Y CANTERAS</c:v>
                </c:pt>
                <c:pt idx="9">
                  <c:v>SERVICIOS SOCIALES Y DE SALUD</c:v>
                </c:pt>
                <c:pt idx="10">
                  <c:v>AGRICULT.,GANAD.,CAZA Y SILVIC.</c:v>
                </c:pt>
                <c:pt idx="11">
                  <c:v>PESCA</c:v>
                </c:pt>
                <c:pt idx="12">
                  <c:v>SUMIN.,ELECTRICIDAD, GAS Y AGUA</c:v>
                </c:pt>
                <c:pt idx="13">
                  <c:v>ENSEÑANZA</c:v>
                </c:pt>
                <c:pt idx="14">
                  <c:v>INTERMEDIACIÓN FINANCIERA</c:v>
                </c:pt>
              </c:strCache>
            </c:strRef>
          </c:cat>
          <c:val>
            <c:numRef>
              <c:f>'C-2'!$G$9:$G$23</c:f>
              <c:numCache>
                <c:formatCode>0.0%</c:formatCode>
                <c:ptCount val="15"/>
                <c:pt idx="0">
                  <c:v>0.18508583690987124</c:v>
                </c:pt>
                <c:pt idx="1">
                  <c:v>0.16443133047210301</c:v>
                </c:pt>
                <c:pt idx="2">
                  <c:v>0.1236587982832618</c:v>
                </c:pt>
                <c:pt idx="3">
                  <c:v>0.10890557939914162</c:v>
                </c:pt>
                <c:pt idx="4">
                  <c:v>9.2006437768240343E-2</c:v>
                </c:pt>
                <c:pt idx="5">
                  <c:v>8.9324034334763949E-2</c:v>
                </c:pt>
                <c:pt idx="6">
                  <c:v>6.062231759656652E-2</c:v>
                </c:pt>
                <c:pt idx="7">
                  <c:v>5.6330472103004292E-2</c:v>
                </c:pt>
                <c:pt idx="8">
                  <c:v>4.5600858369098711E-2</c:v>
                </c:pt>
                <c:pt idx="9">
                  <c:v>4.1577253218884121E-2</c:v>
                </c:pt>
                <c:pt idx="10">
                  <c:v>1.2339055793991416E-2</c:v>
                </c:pt>
                <c:pt idx="11">
                  <c:v>1.046137339055794E-2</c:v>
                </c:pt>
                <c:pt idx="12">
                  <c:v>3.7553648068669528E-3</c:v>
                </c:pt>
                <c:pt idx="13">
                  <c:v>3.4871244635193135E-3</c:v>
                </c:pt>
                <c:pt idx="14">
                  <c:v>2.4141630901287556E-3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A17-439E-9865-05A95C0AD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9792"/>
        <c:axId val="227184032"/>
      </c:lineChart>
      <c:catAx>
        <c:axId val="22719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227183552"/>
        <c:crosses val="autoZero"/>
        <c:auto val="1"/>
        <c:lblAlgn val="ctr"/>
        <c:lblOffset val="100"/>
        <c:noMultiLvlLbl val="0"/>
      </c:catAx>
      <c:valAx>
        <c:axId val="227183552"/>
        <c:scaling>
          <c:orientation val="minMax"/>
          <c:min val="0"/>
        </c:scaling>
        <c:delete val="0"/>
        <c:axPos val="l"/>
        <c:numFmt formatCode="_(* #\ ##0_);_(* \(#\ 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227192672"/>
        <c:crosses val="autoZero"/>
        <c:crossBetween val="between"/>
        <c:majorUnit val="200"/>
      </c:valAx>
      <c:valAx>
        <c:axId val="227184032"/>
        <c:scaling>
          <c:orientation val="minMax"/>
          <c:max val="0.21000000000000002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227189792"/>
        <c:crosses val="max"/>
        <c:crossBetween val="between"/>
        <c:majorUnit val="5.000000000000001E-2"/>
      </c:valAx>
      <c:catAx>
        <c:axId val="22718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7184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905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latin typeface="Omnes Medium" pitchFamily="2" charset="0"/>
        </a:defRPr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606626679062"/>
          <c:y val="0.30711538144256884"/>
          <c:w val="0.44349947904859721"/>
          <c:h val="0.5552786606979413"/>
        </c:manualLayout>
      </c:layout>
      <c:pieChart>
        <c:varyColors val="1"/>
        <c:ser>
          <c:idx val="0"/>
          <c:order val="0"/>
          <c:tx>
            <c:v>ABS</c:v>
          </c:tx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AF-47B3-90A4-7395A7E9F07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BAF-47B3-90A4-7395A7E9F07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AF-47B3-90A4-7395A7E9F07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AF-47B3-90A4-7395A7E9F07B}"/>
              </c:ext>
            </c:extLst>
          </c:dPt>
          <c:dLbls>
            <c:dLbl>
              <c:idx val="0"/>
              <c:layout>
                <c:manualLayout>
                  <c:x val="2.7605809254253082E-2"/>
                  <c:y val="-0.38823779305090983"/>
                </c:manualLayout>
              </c:layout>
              <c:tx>
                <c:rich>
                  <a:bodyPr/>
                  <a:lstStyle/>
                  <a:p>
                    <a:fld id="{9A7BC8A3-5037-412A-8313-8B770F00BD0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</a:t>
                    </a:r>
                    <a:fld id="{C4F6A1F0-9A24-42BF-9E61-E59F1D20C618}" type="VALUE">
                      <a:rPr lang="en-US" sz="800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955818487761942"/>
                      <c:h val="0.204923829975773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BAF-47B3-90A4-7395A7E9F07B}"/>
                </c:ext>
              </c:extLst>
            </c:dLbl>
            <c:dLbl>
              <c:idx val="1"/>
              <c:layout>
                <c:manualLayout>
                  <c:x val="0.11261302466052941"/>
                  <c:y val="-0.1686735035500555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600" b="1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38E9EE7E-FEF3-466D-8515-B787D60683EE}" type="CATEGORYNAME">
                      <a:rPr lang="en-US" b="1"/>
                      <a:pPr>
                        <a:defRPr sz="6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1" baseline="0"/>
                      <a:t> </a:t>
                    </a:r>
                    <a:fld id="{D6930286-2BB5-41D3-BDB8-AED6D4C518B3}" type="VALUE">
                      <a:rPr lang="en-US" sz="800" b="1" baseline="0"/>
                      <a:pPr>
                        <a:defRPr sz="6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1" baseline="0"/>
                  </a:p>
                </c:rich>
              </c:tx>
              <c:numFmt formatCode="_(* #\ ##0_);_(* \(#\ ##0\);_(* &quot;-&quot;_);_(@_)" sourceLinked="0"/>
              <c:spPr>
                <a:noFill/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623889486834658"/>
                      <c:h val="0.1863567272437064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5BAF-47B3-90A4-7395A7E9F07B}"/>
                </c:ext>
              </c:extLst>
            </c:dLbl>
            <c:numFmt formatCode="_(* #\ ##0_);_(* \(#\ ##0\);_(* &quot;-&quot;_);_(@_)" sourceLinked="0"/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635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'C-2'!$H$27:$I$27</c:f>
              <c:strCache>
                <c:ptCount val="2"/>
                <c:pt idx="0">
                  <c:v>ACCIDENTES DE TRABAJO</c:v>
                </c:pt>
                <c:pt idx="1">
                  <c:v>OTRAS NOTIFICACIONES</c:v>
                </c:pt>
              </c:strCache>
            </c:strRef>
          </c:cat>
          <c:val>
            <c:numRef>
              <c:f>'C-2'!$H$28:$I$28</c:f>
              <c:numCache>
                <c:formatCode>_(* #,##0_);_(* \(#,##0\);_(* "-"_);_(@_)</c:formatCode>
                <c:ptCount val="2"/>
                <c:pt idx="0">
                  <c:v>3728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AF-47B3-90A4-7395A7E9F07B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10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19050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mnes Medium" pitchFamily="2" charset="0"/>
        </a:defRPr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sz="900" b="1">
                <a:latin typeface="Arial" panose="020B0604020202020204" pitchFamily="34" charset="0"/>
                <a:cs typeface="Arial" panose="020B0604020202020204" pitchFamily="34" charset="0"/>
              </a:rPr>
              <a:t>NOTIFICACIONES SEGÚN CATEGORÍA OCUPACIONAL, DICIEMBRE 2025</a:t>
            </a:r>
            <a:endParaRPr lang="es-PE" sz="9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237911475573447"/>
          <c:y val="4.504780162481812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0146729931102932E-2"/>
          <c:y val="0.14670965693016147"/>
          <c:w val="0.91096010200777322"/>
          <c:h val="0.719875416154183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D1-43E1-9725-7DAD44E2D2E3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D1-43E1-9725-7DAD44E2D2E3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D1-43E1-9725-7DAD44E2D2E3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D1-43E1-9725-7DAD44E2D2E3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D1-43E1-9725-7DAD44E2D2E3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2D1-43E1-9725-7DAD44E2D2E3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2D1-43E1-9725-7DAD44E2D2E3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2D1-43E1-9725-7DAD44E2D2E3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2D1-43E1-9725-7DAD44E2D2E3}"/>
              </c:ext>
            </c:extLst>
          </c:dPt>
          <c:dLbls>
            <c:dLbl>
              <c:idx val="2"/>
              <c:layout>
                <c:manualLayout>
                  <c:x val="1.6523524639095382E-2"/>
                  <c:y val="-4.7785095267149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D1-43E1-9725-7DAD44E2D2E3}"/>
                </c:ext>
              </c:extLst>
            </c:dLbl>
            <c:dLbl>
              <c:idx val="3"/>
              <c:layout>
                <c:manualLayout>
                  <c:x val="4.5852877972133001E-3"/>
                  <c:y val="1.35819758083772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D1-43E1-9725-7DAD44E2D2E3}"/>
                </c:ext>
              </c:extLst>
            </c:dLbl>
            <c:dLbl>
              <c:idx val="4"/>
              <c:layout>
                <c:manualLayout>
                  <c:x val="-2.2926438986067342E-3"/>
                  <c:y val="1.22542144986961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D1-43E1-9725-7DAD44E2D2E3}"/>
                </c:ext>
              </c:extLst>
            </c:dLbl>
            <c:dLbl>
              <c:idx val="5"/>
              <c:layout>
                <c:manualLayout>
                  <c:x val="0"/>
                  <c:y val="9.87009597682942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D1-43E1-9725-7DAD44E2D2E3}"/>
                </c:ext>
              </c:extLst>
            </c:dLbl>
            <c:dLbl>
              <c:idx val="6"/>
              <c:layout>
                <c:manualLayout>
                  <c:x val="-2.2926438986066501E-3"/>
                  <c:y val="9.87009597682942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D1-43E1-9725-7DAD44E2D2E3}"/>
                </c:ext>
              </c:extLst>
            </c:dLbl>
            <c:dLbl>
              <c:idx val="7"/>
              <c:layout>
                <c:manualLayout>
                  <c:x val="-6.6052329546399642E-3"/>
                  <c:y val="7.48274406708499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D1-43E1-9725-7DAD44E2D2E3}"/>
                </c:ext>
              </c:extLst>
            </c:dLbl>
            <c:dLbl>
              <c:idx val="8"/>
              <c:layout>
                <c:manualLayout>
                  <c:x val="-2.3471965786375538E-3"/>
                  <c:y val="0.170189726186151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D1-43E1-9725-7DAD44E2D2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'C-3'!$A$9:$A$17</c:f>
              <c:strCache>
                <c:ptCount val="9"/>
                <c:pt idx="0">
                  <c:v> EMPLEADO </c:v>
                </c:pt>
                <c:pt idx="1">
                  <c:v> OPERARIO </c:v>
                </c:pt>
                <c:pt idx="2">
                  <c:v> TÉCNICO </c:v>
                </c:pt>
                <c:pt idx="3">
                  <c:v> PEÓN </c:v>
                </c:pt>
                <c:pt idx="4">
                  <c:v> OFICIAL </c:v>
                </c:pt>
                <c:pt idx="5">
                  <c:v> JEFE DE PLANTA </c:v>
                </c:pt>
                <c:pt idx="6">
                  <c:v> CAPATAZ </c:v>
                </c:pt>
                <c:pt idx="7">
                  <c:v> FUNCIONARIO </c:v>
                </c:pt>
                <c:pt idx="8">
                  <c:v> OTROS </c:v>
                </c:pt>
              </c:strCache>
            </c:strRef>
          </c:cat>
          <c:val>
            <c:numRef>
              <c:f>'C-3'!$E$9:$E$17</c:f>
              <c:numCache>
                <c:formatCode>_(* #\ ##0_);_(* \(#\ ##0\);_(* "-"_);_(@_)</c:formatCode>
                <c:ptCount val="9"/>
                <c:pt idx="0">
                  <c:v>1695</c:v>
                </c:pt>
                <c:pt idx="1">
                  <c:v>1078</c:v>
                </c:pt>
                <c:pt idx="2">
                  <c:v>134</c:v>
                </c:pt>
                <c:pt idx="3">
                  <c:v>96</c:v>
                </c:pt>
                <c:pt idx="4">
                  <c:v>44</c:v>
                </c:pt>
                <c:pt idx="5">
                  <c:v>13</c:v>
                </c:pt>
                <c:pt idx="6">
                  <c:v>12</c:v>
                </c:pt>
                <c:pt idx="7">
                  <c:v>8</c:v>
                </c:pt>
                <c:pt idx="8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2D1-43E1-9725-7DAD44E2D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9259008"/>
        <c:axId val="89740032"/>
      </c:barChart>
      <c:lineChart>
        <c:grouping val="standard"/>
        <c:varyColors val="0"/>
        <c:ser>
          <c:idx val="1"/>
          <c:order val="1"/>
          <c:spPr>
            <a:ln w="19050" cap="rnd">
              <a:solidFill>
                <a:srgbClr val="EE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EE0000"/>
              </a:solidFill>
              <a:ln w="9525">
                <a:solidFill>
                  <a:srgbClr val="EE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5463973357672708E-2"/>
                  <c:y val="-6.5348860203684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39-41E8-8CC3-C84DD056D78B}"/>
                </c:ext>
              </c:extLst>
            </c:dLbl>
            <c:dLbl>
              <c:idx val="2"/>
              <c:layout>
                <c:manualLayout>
                  <c:x val="-1.3033779300683231E-2"/>
                  <c:y val="-0.115482422291826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39-41E8-8CC3-C84DD056D78B}"/>
                </c:ext>
              </c:extLst>
            </c:dLbl>
            <c:dLbl>
              <c:idx val="3"/>
              <c:layout>
                <c:manualLayout>
                  <c:x val="-2.9437547658109388E-2"/>
                  <c:y val="-9.0975864205129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39-41E8-8CC3-C84DD056D78B}"/>
                </c:ext>
              </c:extLst>
            </c:dLbl>
            <c:dLbl>
              <c:idx val="4"/>
              <c:layout>
                <c:manualLayout>
                  <c:x val="-3.6481741167363725E-2"/>
                  <c:y val="-8.6704696871555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39-41E8-8CC3-C84DD056D78B}"/>
                </c:ext>
              </c:extLst>
            </c:dLbl>
            <c:dLbl>
              <c:idx val="5"/>
              <c:layout>
                <c:manualLayout>
                  <c:x val="-3.7456205085842367E-2"/>
                  <c:y val="-9.5247031538703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39-41E8-8CC3-C84DD056D78B}"/>
                </c:ext>
              </c:extLst>
            </c:dLbl>
            <c:dLbl>
              <c:idx val="6"/>
              <c:layout>
                <c:manualLayout>
                  <c:x val="-3.9748848984449102E-2"/>
                  <c:y val="-9.5247031538703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39-41E8-8CC3-C84DD056D78B}"/>
                </c:ext>
              </c:extLst>
            </c:dLbl>
            <c:dLbl>
              <c:idx val="7"/>
              <c:layout>
                <c:manualLayout>
                  <c:x val="-4.5970122220558941E-2"/>
                  <c:y val="-0.101093631825189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239-41E8-8CC3-C84DD056D78B}"/>
                </c:ext>
              </c:extLst>
            </c:dLbl>
            <c:dLbl>
              <c:idx val="8"/>
              <c:layout>
                <c:manualLayout>
                  <c:x val="-4.1357603715593702E-2"/>
                  <c:y val="-5.4102322328448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877-4A22-B968-2BE0FDA65A82}"/>
                </c:ext>
              </c:extLst>
            </c:dLbl>
            <c:spPr>
              <a:noFill/>
              <a:ln>
                <a:solidFill>
                  <a:srgbClr val="EE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'C-3'!$A$9:$A$17</c:f>
              <c:strCache>
                <c:ptCount val="9"/>
                <c:pt idx="0">
                  <c:v> EMPLEADO </c:v>
                </c:pt>
                <c:pt idx="1">
                  <c:v> OPERARIO </c:v>
                </c:pt>
                <c:pt idx="2">
                  <c:v> TÉCNICO </c:v>
                </c:pt>
                <c:pt idx="3">
                  <c:v> PEÓN </c:v>
                </c:pt>
                <c:pt idx="4">
                  <c:v> OFICIAL </c:v>
                </c:pt>
                <c:pt idx="5">
                  <c:v> JEFE DE PLANTA </c:v>
                </c:pt>
                <c:pt idx="6">
                  <c:v> CAPATAZ </c:v>
                </c:pt>
                <c:pt idx="7">
                  <c:v> FUNCIONARIO </c:v>
                </c:pt>
                <c:pt idx="8">
                  <c:v> OTROS </c:v>
                </c:pt>
              </c:strCache>
            </c:strRef>
          </c:cat>
          <c:val>
            <c:numRef>
              <c:f>'C-3'!$F$9:$F$17</c:f>
              <c:numCache>
                <c:formatCode>0.0%</c:formatCode>
                <c:ptCount val="9"/>
                <c:pt idx="0">
                  <c:v>0.45031880977683314</c:v>
                </c:pt>
                <c:pt idx="1">
                  <c:v>0.28639744952178531</c:v>
                </c:pt>
                <c:pt idx="2">
                  <c:v>3.5600425079702444E-2</c:v>
                </c:pt>
                <c:pt idx="3">
                  <c:v>2.5504782146652496E-2</c:v>
                </c:pt>
                <c:pt idx="4">
                  <c:v>1.1689691817215728E-2</c:v>
                </c:pt>
                <c:pt idx="5">
                  <c:v>3.4537725823591925E-3</c:v>
                </c:pt>
                <c:pt idx="6">
                  <c:v>3.188097768331562E-3</c:v>
                </c:pt>
                <c:pt idx="7">
                  <c:v>2.1253985122210413E-3</c:v>
                </c:pt>
                <c:pt idx="8">
                  <c:v>0.18172157279489903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239-41E8-8CC3-C84DD056D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2208"/>
        <c:axId val="23595088"/>
      </c:lineChart>
      <c:catAx>
        <c:axId val="89259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89740032"/>
        <c:crosses val="autoZero"/>
        <c:auto val="1"/>
        <c:lblAlgn val="ctr"/>
        <c:lblOffset val="100"/>
        <c:noMultiLvlLbl val="0"/>
      </c:catAx>
      <c:valAx>
        <c:axId val="89740032"/>
        <c:scaling>
          <c:orientation val="minMax"/>
          <c:max val="1800"/>
          <c:min val="0"/>
        </c:scaling>
        <c:delete val="0"/>
        <c:axPos val="l"/>
        <c:numFmt formatCode="#\ ##0" sourceLinked="0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89259008"/>
        <c:crosses val="autoZero"/>
        <c:crossBetween val="between"/>
      </c:valAx>
      <c:valAx>
        <c:axId val="23595088"/>
        <c:scaling>
          <c:orientation val="minMax"/>
          <c:max val="0.47000000000000003"/>
          <c:min val="0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23592208"/>
        <c:crosses val="max"/>
        <c:crossBetween val="between"/>
      </c:valAx>
      <c:catAx>
        <c:axId val="23592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95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Omnes Medium" pitchFamily="2" charset="0"/>
        </a:defRPr>
      </a:pPr>
      <a:endParaRPr lang="es-PE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19032427679513E-2"/>
          <c:y val="3.47057012799128E-2"/>
          <c:w val="0.94961699380543674"/>
          <c:h val="0.70586209860481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25B-4B82-9CBB-33CFE3AA350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5B-4B82-9CBB-33CFE3AA350A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5B-4B82-9CBB-33CFE3AA350A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5B-4B82-9CBB-33CFE3AA350A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25B-4B82-9CBB-33CFE3AA350A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5B-4B82-9CBB-33CFE3AA350A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25B-4B82-9CBB-33CFE3AA350A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5B-4B82-9CBB-33CFE3AA350A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5B-4B82-9CBB-33CFE3AA350A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AF2-4EF2-AAF8-0088FBDD57C1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945-47E5-8D36-1868EA4290EA}"/>
              </c:ext>
            </c:extLst>
          </c:dPt>
          <c:dPt>
            <c:idx val="3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897-4A85-9EF5-A76D807C6C2F}"/>
              </c:ext>
            </c:extLst>
          </c:dPt>
          <c:dLbls>
            <c:dLbl>
              <c:idx val="18"/>
              <c:layout>
                <c:manualLayout>
                  <c:x val="0"/>
                  <c:y val="3.32261195084992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897-4A85-9EF5-A76D807C6C2F}"/>
                </c:ext>
              </c:extLst>
            </c:dLbl>
            <c:dLbl>
              <c:idx val="19"/>
              <c:layout>
                <c:manualLayout>
                  <c:x val="0"/>
                  <c:y val="3.32261195084992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897-4A85-9EF5-A76D807C6C2F}"/>
                </c:ext>
              </c:extLst>
            </c:dLbl>
            <c:dLbl>
              <c:idx val="20"/>
              <c:layout>
                <c:manualLayout>
                  <c:x val="0"/>
                  <c:y val="3.3063115014401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897-4A85-9EF5-A76D807C6C2F}"/>
                </c:ext>
              </c:extLst>
            </c:dLbl>
            <c:dLbl>
              <c:idx val="21"/>
              <c:layout>
                <c:manualLayout>
                  <c:x val="-7.3742578709471557E-4"/>
                  <c:y val="2.9998008709858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897-4A85-9EF5-A76D807C6C2F}"/>
                </c:ext>
              </c:extLst>
            </c:dLbl>
            <c:dLbl>
              <c:idx val="22"/>
              <c:layout>
                <c:manualLayout>
                  <c:x val="0"/>
                  <c:y val="3.08565582659636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897-4A85-9EF5-A76D807C6C2F}"/>
                </c:ext>
              </c:extLst>
            </c:dLbl>
            <c:dLbl>
              <c:idx val="23"/>
              <c:layout>
                <c:manualLayout>
                  <c:x val="0"/>
                  <c:y val="4.03669388237023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897-4A85-9EF5-A76D807C6C2F}"/>
                </c:ext>
              </c:extLst>
            </c:dLbl>
            <c:dLbl>
              <c:idx val="24"/>
              <c:layout>
                <c:manualLayout>
                  <c:x val="-7.3741846008562877E-4"/>
                  <c:y val="4.1362961483598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897-4A85-9EF5-A76D807C6C2F}"/>
                </c:ext>
              </c:extLst>
            </c:dLbl>
            <c:dLbl>
              <c:idx val="25"/>
              <c:layout>
                <c:manualLayout>
                  <c:x val="0"/>
                  <c:y val="4.7322539521528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897-4A85-9EF5-A76D807C6C2F}"/>
                </c:ext>
              </c:extLst>
            </c:dLbl>
            <c:dLbl>
              <c:idx val="26"/>
              <c:layout>
                <c:manualLayout>
                  <c:x val="0"/>
                  <c:y val="3.80997772704826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897-4A85-9EF5-A76D807C6C2F}"/>
                </c:ext>
              </c:extLst>
            </c:dLbl>
            <c:dLbl>
              <c:idx val="27"/>
              <c:layout>
                <c:manualLayout>
                  <c:x val="7.8732361858646648E-4"/>
                  <c:y val="4.40593553084123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897-4A85-9EF5-A76D807C6C2F}"/>
                </c:ext>
              </c:extLst>
            </c:dLbl>
            <c:dLbl>
              <c:idx val="28"/>
              <c:layout>
                <c:manualLayout>
                  <c:x val="0"/>
                  <c:y val="5.26440007402664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897-4A85-9EF5-A76D807C6C2F}"/>
                </c:ext>
              </c:extLst>
            </c:dLbl>
            <c:dLbl>
              <c:idx val="29"/>
              <c:layout>
                <c:manualLayout>
                  <c:x val="0"/>
                  <c:y val="4.24277632018536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897-4A85-9EF5-A76D807C6C2F}"/>
                </c:ext>
              </c:extLst>
            </c:dLbl>
            <c:dLbl>
              <c:idx val="30"/>
              <c:layout>
                <c:manualLayout>
                  <c:x val="-1.1547279677441306E-16"/>
                  <c:y val="2.62519476255112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897-4A85-9EF5-A76D807C6C2F}"/>
                </c:ext>
              </c:extLst>
            </c:dLbl>
            <c:dLbl>
              <c:idx val="31"/>
              <c:layout>
                <c:manualLayout>
                  <c:x val="0"/>
                  <c:y val="4.24277632018536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897-4A85-9EF5-A76D807C6C2F}"/>
                </c:ext>
              </c:extLst>
            </c:dLbl>
            <c:dLbl>
              <c:idx val="32"/>
              <c:layout>
                <c:manualLayout>
                  <c:x val="0"/>
                  <c:y val="2.94297948588163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897-4A85-9EF5-A76D807C6C2F}"/>
                </c:ext>
              </c:extLst>
            </c:dLbl>
            <c:dLbl>
              <c:idx val="33"/>
              <c:layout>
                <c:manualLayout>
                  <c:x val="0"/>
                  <c:y val="4.5605610435158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897-4A85-9EF5-A76D807C6C2F}"/>
                </c:ext>
              </c:extLst>
            </c:dLbl>
            <c:dLbl>
              <c:idx val="34"/>
              <c:layout>
                <c:manualLayout>
                  <c:x val="-1.1547279677441306E-16"/>
                  <c:y val="3.44697714127995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897-4A85-9EF5-A76D807C6C2F}"/>
                </c:ext>
              </c:extLst>
            </c:dLbl>
            <c:dLbl>
              <c:idx val="35"/>
              <c:layout>
                <c:manualLayout>
                  <c:x val="7.8732361858646648E-4"/>
                  <c:y val="4.01606016486340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897-4A85-9EF5-A76D807C6C2F}"/>
                </c:ext>
              </c:extLst>
            </c:dLbl>
            <c:dLbl>
              <c:idx val="36"/>
              <c:layout>
                <c:manualLayout>
                  <c:x val="-7.8732361858646648E-4"/>
                  <c:y val="4.61201796865636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897-4A85-9EF5-A76D807C6C2F}"/>
                </c:ext>
              </c:extLst>
            </c:dLbl>
            <c:dLbl>
              <c:idx val="37"/>
              <c:layout>
                <c:manualLayout>
                  <c:x val="0"/>
                  <c:y val="2.83140456899284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897-4A85-9EF5-A76D807C6C2F}"/>
                </c:ext>
              </c:extLst>
            </c:dLbl>
            <c:dLbl>
              <c:idx val="38"/>
              <c:layout>
                <c:manualLayout>
                  <c:x val="-5.1619805096622517E-3"/>
                  <c:y val="5.803907518267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897-4A85-9EF5-A76D807C6C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'C-7G'!$B$23:$B$40</c:f>
              <c:strCache>
                <c:ptCount val="18"/>
                <c:pt idx="0">
                  <c:v>DEDOS DE LA MANO</c:v>
                </c:pt>
                <c:pt idx="1">
                  <c:v>UBICACIONES MÚLTIPLES</c:v>
                </c:pt>
                <c:pt idx="2">
                  <c:v>REGIÓN LUMBOSACRA</c:v>
                </c:pt>
                <c:pt idx="3">
                  <c:v>MANO</c:v>
                </c:pt>
                <c:pt idx="4">
                  <c:v>OJOS</c:v>
                </c:pt>
                <c:pt idx="5">
                  <c:v>TOBILLO</c:v>
                </c:pt>
                <c:pt idx="6">
                  <c:v>RODILLA</c:v>
                </c:pt>
                <c:pt idx="7">
                  <c:v>CABEZA</c:v>
                </c:pt>
                <c:pt idx="8">
                  <c:v>HOMBRO</c:v>
                </c:pt>
                <c:pt idx="9">
                  <c:v>PIERNA</c:v>
                </c:pt>
                <c:pt idx="10">
                  <c:v>MUÑECA</c:v>
                </c:pt>
                <c:pt idx="11">
                  <c:v>PIE</c:v>
                </c:pt>
                <c:pt idx="12">
                  <c:v>BRAZO</c:v>
                </c:pt>
                <c:pt idx="13">
                  <c:v>TÓRAX</c:v>
                </c:pt>
                <c:pt idx="14">
                  <c:v>ANTEBRAZO</c:v>
                </c:pt>
                <c:pt idx="15">
                  <c:v>CODO</c:v>
                </c:pt>
                <c:pt idx="16">
                  <c:v>CARA</c:v>
                </c:pt>
                <c:pt idx="17">
                  <c:v>OTROS [CONGLOMERADO]</c:v>
                </c:pt>
              </c:strCache>
            </c:strRef>
          </c:cat>
          <c:val>
            <c:numRef>
              <c:f>'C-7G'!$E$23:$E$40</c:f>
              <c:numCache>
                <c:formatCode>_(* #\ ##0_);_(* \(#\ ##0\);_(* "-"_);_(@_)</c:formatCode>
                <c:ptCount val="18"/>
                <c:pt idx="0">
                  <c:v>599</c:v>
                </c:pt>
                <c:pt idx="1">
                  <c:v>333</c:v>
                </c:pt>
                <c:pt idx="2">
                  <c:v>282</c:v>
                </c:pt>
                <c:pt idx="3">
                  <c:v>259</c:v>
                </c:pt>
                <c:pt idx="4">
                  <c:v>254</c:v>
                </c:pt>
                <c:pt idx="5">
                  <c:v>242</c:v>
                </c:pt>
                <c:pt idx="6">
                  <c:v>231</c:v>
                </c:pt>
                <c:pt idx="7">
                  <c:v>195</c:v>
                </c:pt>
                <c:pt idx="8">
                  <c:v>154</c:v>
                </c:pt>
                <c:pt idx="9">
                  <c:v>154</c:v>
                </c:pt>
                <c:pt idx="10">
                  <c:v>145</c:v>
                </c:pt>
                <c:pt idx="11">
                  <c:v>128</c:v>
                </c:pt>
                <c:pt idx="12">
                  <c:v>78</c:v>
                </c:pt>
                <c:pt idx="13">
                  <c:v>72</c:v>
                </c:pt>
                <c:pt idx="14">
                  <c:v>57</c:v>
                </c:pt>
                <c:pt idx="15">
                  <c:v>38</c:v>
                </c:pt>
                <c:pt idx="16">
                  <c:v>31</c:v>
                </c:pt>
                <c:pt idx="17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B-4B82-9CBB-33CFE3AA3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27195552"/>
        <c:axId val="227184992"/>
      </c:barChart>
      <c:lineChart>
        <c:grouping val="standard"/>
        <c:varyColors val="0"/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686905036745869E-3"/>
                  <c:y val="-2.6887598703958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97-4A85-9EF5-A76D807C6C2F}"/>
                </c:ext>
              </c:extLst>
            </c:dLbl>
            <c:dLbl>
              <c:idx val="2"/>
              <c:layout>
                <c:manualLayout>
                  <c:x val="-7.993695532105544E-3"/>
                  <c:y val="-2.6887598703958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897-4A85-9EF5-A76D807C6C2F}"/>
                </c:ext>
              </c:extLst>
            </c:dLbl>
            <c:dLbl>
              <c:idx val="16"/>
              <c:layout>
                <c:manualLayout>
                  <c:x val="-2.8547586582025393E-2"/>
                  <c:y val="-2.8794367380513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945-47E5-8D36-1868EA4290EA}"/>
                </c:ext>
              </c:extLst>
            </c:dLbl>
            <c:dLbl>
              <c:idx val="19"/>
              <c:layout>
                <c:manualLayout>
                  <c:x val="-1.2573109669963166E-2"/>
                  <c:y val="-2.6887598703958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897-4A85-9EF5-A76D807C6C2F}"/>
                </c:ext>
              </c:extLst>
            </c:dLbl>
            <c:dLbl>
              <c:idx val="20"/>
              <c:layout>
                <c:manualLayout>
                  <c:x val="-1.2573109669963056E-2"/>
                  <c:y val="-2.876785036157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897-4A85-9EF5-A76D807C6C2F}"/>
                </c:ext>
              </c:extLst>
            </c:dLbl>
            <c:dLbl>
              <c:idx val="21"/>
              <c:layout>
                <c:manualLayout>
                  <c:x val="-1.2763040358906873E-2"/>
                  <c:y val="-3.2528353676817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897-4A85-9EF5-A76D807C6C2F}"/>
                </c:ext>
              </c:extLst>
            </c:dLbl>
            <c:dLbl>
              <c:idx val="22"/>
              <c:layout>
                <c:manualLayout>
                  <c:x val="-1.1861522817928063E-2"/>
                  <c:y val="-3.4408605334436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897-4A85-9EF5-A76D807C6C2F}"/>
                </c:ext>
              </c:extLst>
            </c:dLbl>
            <c:dLbl>
              <c:idx val="23"/>
              <c:layout>
                <c:manualLayout>
                  <c:x val="-1.2598948605022671E-2"/>
                  <c:y val="-3.6288856992056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897-4A85-9EF5-A76D807C6C2F}"/>
                </c:ext>
              </c:extLst>
            </c:dLbl>
            <c:dLbl>
              <c:idx val="24"/>
              <c:layout>
                <c:manualLayout>
                  <c:x val="-1.2598948605022671E-2"/>
                  <c:y val="-3.4408605334436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897-4A85-9EF5-A76D807C6C2F}"/>
                </c:ext>
              </c:extLst>
            </c:dLbl>
            <c:dLbl>
              <c:idx val="25"/>
              <c:layout>
                <c:manualLayout>
                  <c:x val="-1.2785163132519711E-2"/>
                  <c:y val="-3.4408605334436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897-4A85-9EF5-A76D807C6C2F}"/>
                </c:ext>
              </c:extLst>
            </c:dLbl>
            <c:dLbl>
              <c:idx val="26"/>
              <c:layout>
                <c:manualLayout>
                  <c:x val="-1.2785163132519711E-2"/>
                  <c:y val="-3.8169108649675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897-4A85-9EF5-A76D807C6C2F}"/>
                </c:ext>
              </c:extLst>
            </c:dLbl>
            <c:dLbl>
              <c:idx val="27"/>
              <c:layout>
                <c:manualLayout>
                  <c:x val="-1.1889161768688568E-2"/>
                  <c:y val="-3.8169108649675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897-4A85-9EF5-A76D807C6C2F}"/>
                </c:ext>
              </c:extLst>
            </c:dLbl>
            <c:dLbl>
              <c:idx val="28"/>
              <c:layout>
                <c:manualLayout>
                  <c:x val="-1.2626587555783067E-2"/>
                  <c:y val="-3.8169108649675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897-4A85-9EF5-A76D807C6C2F}"/>
                </c:ext>
              </c:extLst>
            </c:dLbl>
            <c:dLbl>
              <c:idx val="29"/>
              <c:layout>
                <c:manualLayout>
                  <c:x val="-1.2626587555783067E-2"/>
                  <c:y val="-3.8169108649675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897-4A85-9EF5-A76D807C6C2F}"/>
                </c:ext>
              </c:extLst>
            </c:dLbl>
            <c:dLbl>
              <c:idx val="30"/>
              <c:layout>
                <c:manualLayout>
                  <c:x val="-1.2626587555783175E-2"/>
                  <c:y val="-3.8169108649675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897-4A85-9EF5-A76D807C6C2F}"/>
                </c:ext>
              </c:extLst>
            </c:dLbl>
            <c:dLbl>
              <c:idx val="31"/>
              <c:layout>
                <c:manualLayout>
                  <c:x val="-1.2626587555783067E-2"/>
                  <c:y val="-3.8169108649675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897-4A85-9EF5-A76D807C6C2F}"/>
                </c:ext>
              </c:extLst>
            </c:dLbl>
            <c:dLbl>
              <c:idx val="32"/>
              <c:layout>
                <c:manualLayout>
                  <c:x val="-1.2589716266428229E-2"/>
                  <c:y val="-3.8169108649675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897-4A85-9EF5-A76D807C6C2F}"/>
                </c:ext>
              </c:extLst>
            </c:dLbl>
            <c:dLbl>
              <c:idx val="33"/>
              <c:layout>
                <c:manualLayout>
                  <c:x val="-1.2589716266428444E-2"/>
                  <c:y val="-3.6288856992056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897-4A85-9EF5-A76D807C6C2F}"/>
                </c:ext>
              </c:extLst>
            </c:dLbl>
            <c:dLbl>
              <c:idx val="34"/>
              <c:layout>
                <c:manualLayout>
                  <c:x val="-1.2589716266428444E-2"/>
                  <c:y val="-3.6288856992056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897-4A85-9EF5-A76D807C6C2F}"/>
                </c:ext>
              </c:extLst>
            </c:dLbl>
            <c:dLbl>
              <c:idx val="35"/>
              <c:layout>
                <c:manualLayout>
                  <c:x val="-1.2029272668236436E-2"/>
                  <c:y val="-3.6288856992056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897-4A85-9EF5-A76D807C6C2F}"/>
                </c:ext>
              </c:extLst>
            </c:dLbl>
            <c:dLbl>
              <c:idx val="36"/>
              <c:layout>
                <c:manualLayout>
                  <c:x val="-1.2029272668236543E-2"/>
                  <c:y val="-3.6288856992056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9897-4A85-9EF5-A76D807C6C2F}"/>
                </c:ext>
              </c:extLst>
            </c:dLbl>
            <c:dLbl>
              <c:idx val="37"/>
              <c:layout>
                <c:manualLayout>
                  <c:x val="-1.2029272668236436E-2"/>
                  <c:y val="-3.8169108649675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897-4A85-9EF5-A76D807C6C2F}"/>
                </c:ext>
              </c:extLst>
            </c:dLbl>
            <c:dLbl>
              <c:idx val="38"/>
              <c:layout>
                <c:manualLayout>
                  <c:x val="-1.5716401603709365E-2"/>
                  <c:y val="-3.8169108649675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897-4A85-9EF5-A76D807C6C2F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'C-7G'!$B$23:$B$40</c:f>
              <c:strCache>
                <c:ptCount val="18"/>
                <c:pt idx="0">
                  <c:v>DEDOS DE LA MANO</c:v>
                </c:pt>
                <c:pt idx="1">
                  <c:v>UBICACIONES MÚLTIPLES</c:v>
                </c:pt>
                <c:pt idx="2">
                  <c:v>REGIÓN LUMBOSACRA</c:v>
                </c:pt>
                <c:pt idx="3">
                  <c:v>MANO</c:v>
                </c:pt>
                <c:pt idx="4">
                  <c:v>OJOS</c:v>
                </c:pt>
                <c:pt idx="5">
                  <c:v>TOBILLO</c:v>
                </c:pt>
                <c:pt idx="6">
                  <c:v>RODILLA</c:v>
                </c:pt>
                <c:pt idx="7">
                  <c:v>CABEZA</c:v>
                </c:pt>
                <c:pt idx="8">
                  <c:v>HOMBRO</c:v>
                </c:pt>
                <c:pt idx="9">
                  <c:v>PIERNA</c:v>
                </c:pt>
                <c:pt idx="10">
                  <c:v>MUÑECA</c:v>
                </c:pt>
                <c:pt idx="11">
                  <c:v>PIE</c:v>
                </c:pt>
                <c:pt idx="12">
                  <c:v>BRAZO</c:v>
                </c:pt>
                <c:pt idx="13">
                  <c:v>TÓRAX</c:v>
                </c:pt>
                <c:pt idx="14">
                  <c:v>ANTEBRAZO</c:v>
                </c:pt>
                <c:pt idx="15">
                  <c:v>CODO</c:v>
                </c:pt>
                <c:pt idx="16">
                  <c:v>CARA</c:v>
                </c:pt>
                <c:pt idx="17">
                  <c:v>OTROS [CONGLOMERADO]</c:v>
                </c:pt>
              </c:strCache>
            </c:strRef>
          </c:cat>
          <c:val>
            <c:numRef>
              <c:f>'C-7G'!$F$23:$F$40</c:f>
              <c:numCache>
                <c:formatCode>0.0%</c:formatCode>
                <c:ptCount val="18"/>
                <c:pt idx="0">
                  <c:v>0.16067596566523606</c:v>
                </c:pt>
                <c:pt idx="1">
                  <c:v>8.9324034334763949E-2</c:v>
                </c:pt>
                <c:pt idx="2">
                  <c:v>7.5643776824034337E-2</c:v>
                </c:pt>
                <c:pt idx="3">
                  <c:v>6.9474248927038629E-2</c:v>
                </c:pt>
                <c:pt idx="4">
                  <c:v>6.8133047210300432E-2</c:v>
                </c:pt>
                <c:pt idx="5">
                  <c:v>6.4914163090128749E-2</c:v>
                </c:pt>
                <c:pt idx="6">
                  <c:v>6.1963519313304724E-2</c:v>
                </c:pt>
                <c:pt idx="7">
                  <c:v>5.2306866952789702E-2</c:v>
                </c:pt>
                <c:pt idx="8">
                  <c:v>4.1309012875536483E-2</c:v>
                </c:pt>
                <c:pt idx="9">
                  <c:v>4.1309012875536483E-2</c:v>
                </c:pt>
                <c:pt idx="10">
                  <c:v>3.8894849785407727E-2</c:v>
                </c:pt>
                <c:pt idx="11">
                  <c:v>3.4334763948497854E-2</c:v>
                </c:pt>
                <c:pt idx="12">
                  <c:v>2.0922746781115879E-2</c:v>
                </c:pt>
                <c:pt idx="13">
                  <c:v>1.9313304721030045E-2</c:v>
                </c:pt>
                <c:pt idx="14">
                  <c:v>1.5289699570815451E-2</c:v>
                </c:pt>
                <c:pt idx="15">
                  <c:v>1.01931330472103E-2</c:v>
                </c:pt>
                <c:pt idx="16">
                  <c:v>8.3154506437768238E-3</c:v>
                </c:pt>
                <c:pt idx="17">
                  <c:v>0.12768240343347639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897-4A85-9EF5-A76D807C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15439"/>
        <c:axId val="1199001519"/>
      </c:lineChart>
      <c:catAx>
        <c:axId val="227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227184992"/>
        <c:crosses val="autoZero"/>
        <c:auto val="1"/>
        <c:lblAlgn val="ctr"/>
        <c:lblOffset val="100"/>
        <c:noMultiLvlLbl val="0"/>
      </c:catAx>
      <c:valAx>
        <c:axId val="227184992"/>
        <c:scaling>
          <c:orientation val="minMax"/>
          <c:max val="680"/>
          <c:min val="0"/>
        </c:scaling>
        <c:delete val="0"/>
        <c:axPos val="l"/>
        <c:numFmt formatCode="_(* #\ ##0_);_(* \(#\ 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227195552"/>
        <c:crosses val="autoZero"/>
        <c:crossBetween val="between"/>
      </c:valAx>
      <c:valAx>
        <c:axId val="1199001519"/>
        <c:scaling>
          <c:orientation val="minMax"/>
          <c:max val="0.18200000000000002"/>
          <c:min val="0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1199015439"/>
        <c:crosses val="max"/>
        <c:crossBetween val="between"/>
      </c:valAx>
      <c:catAx>
        <c:axId val="1199015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9001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Omnes Medium" pitchFamily="2" charset="0"/>
        </a:defRPr>
      </a:pPr>
      <a:endParaRPr lang="es-PE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sz="900" b="1">
                <a:latin typeface="Arial" panose="020B0604020202020204" pitchFamily="34" charset="0"/>
                <a:cs typeface="Arial" panose="020B0604020202020204" pitchFamily="34" charset="0"/>
              </a:rPr>
              <a:t>NOTIFICACIONES DE ACCIDENTES DE TRABAJO, SEGÚN NATURALEZA DE LA LESIÓN, DICIEMBRE 2025</a:t>
            </a:r>
            <a:endParaRPr lang="es-PE" sz="9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872176935888635"/>
          <c:y val="3.9884842016352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4374815282282E-2"/>
          <c:y val="0.12472491035053759"/>
          <c:w val="0.89315710836301543"/>
          <c:h val="0.6700032226892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DE1-48D1-9792-ED6AF0D3D582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707-47A4-801B-131FB2888A47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707-47A4-801B-131FB2888A47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DE1-48D1-9792-ED6AF0D3D582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6DE1-48D1-9792-ED6AF0D3D582}"/>
              </c:ext>
            </c:extLst>
          </c:dPt>
          <c:dLbls>
            <c:dLbl>
              <c:idx val="8"/>
              <c:layout>
                <c:manualLayout>
                  <c:x val="-4.2346808159489466E-3"/>
                  <c:y val="5.39289360673638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E6-4844-A26F-71D50A0923A0}"/>
                </c:ext>
              </c:extLst>
            </c:dLbl>
            <c:dLbl>
              <c:idx val="9"/>
              <c:layout>
                <c:manualLayout>
                  <c:x val="-4.2347286764322176E-3"/>
                  <c:y val="4.22960796239092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E1-48D1-9792-ED6AF0D3D582}"/>
                </c:ext>
              </c:extLst>
            </c:dLbl>
            <c:dLbl>
              <c:idx val="10"/>
              <c:layout>
                <c:manualLayout>
                  <c:x val="-2.1170996135376351E-3"/>
                  <c:y val="5.29833312779979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07-47A4-801B-131FB2888A47}"/>
                </c:ext>
              </c:extLst>
            </c:dLbl>
            <c:dLbl>
              <c:idx val="11"/>
              <c:layout>
                <c:manualLayout>
                  <c:x val="-4.2516557647560166E-4"/>
                  <c:y val="0.195158659059832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E1-48D1-9792-ED6AF0D3D582}"/>
                </c:ext>
              </c:extLst>
            </c:dLbl>
            <c:dLbl>
              <c:idx val="12"/>
              <c:layout>
                <c:manualLayout>
                  <c:x val="2.1178864546790802E-3"/>
                  <c:y val="0.147127873498099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07-47A4-801B-131FB2888A47}"/>
                </c:ext>
              </c:extLst>
            </c:dLbl>
            <c:dLbl>
              <c:idx val="13"/>
              <c:layout>
                <c:manualLayout>
                  <c:x val="3.3344320286867857E-6"/>
                  <c:y val="0.171525699363869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07-47A4-801B-131FB2888A47}"/>
                </c:ext>
              </c:extLst>
            </c:dLbl>
            <c:dLbl>
              <c:idx val="14"/>
              <c:layout>
                <c:manualLayout>
                  <c:x val="-2.1190219595747339E-3"/>
                  <c:y val="8.8358036249101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E1-48D1-9792-ED6AF0D3D582}"/>
                </c:ext>
              </c:extLst>
            </c:dLbl>
            <c:dLbl>
              <c:idx val="15"/>
              <c:layout>
                <c:manualLayout>
                  <c:x val="0"/>
                  <c:y val="7.6871256729287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E1-48D1-9792-ED6AF0D3D582}"/>
                </c:ext>
              </c:extLst>
            </c:dLbl>
            <c:dLbl>
              <c:idx val="16"/>
              <c:layout>
                <c:manualLayout>
                  <c:x val="-2.1190219595747339E-3"/>
                  <c:y val="1.00948410694162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E1-48D1-9792-ED6AF0D3D582}"/>
                </c:ext>
              </c:extLst>
            </c:dLbl>
            <c:dLbl>
              <c:idx val="17"/>
              <c:layout>
                <c:manualLayout>
                  <c:x val="-2.1190219595747339E-3"/>
                  <c:y val="1.00948410694162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E9-478B-9257-3A34421B7E52}"/>
                </c:ext>
              </c:extLst>
            </c:dLbl>
            <c:dLbl>
              <c:idx val="18"/>
              <c:layout>
                <c:manualLayout>
                  <c:x val="-2.1190219595747339E-3"/>
                  <c:y val="1.00948410694162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E1-48D1-9792-ED6AF0D3D582}"/>
                </c:ext>
              </c:extLst>
            </c:dLbl>
            <c:dLbl>
              <c:idx val="19"/>
              <c:layout>
                <c:manualLayout>
                  <c:x val="-6.3570658787242022E-3"/>
                  <c:y val="1.00948410694162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07-47A4-801B-131FB2888A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'C-8'!$F$9:$F$20</c:f>
              <c:strCache>
                <c:ptCount val="12"/>
                <c:pt idx="0">
                  <c:v>CONTUSIONES</c:v>
                </c:pt>
                <c:pt idx="1">
                  <c:v>TORCEDURAS Y ESGUINCES</c:v>
                </c:pt>
                <c:pt idx="2">
                  <c:v>TRAUMATISMOS INTERNOS</c:v>
                </c:pt>
                <c:pt idx="3">
                  <c:v>HERIDAS CORTANTES</c:v>
                </c:pt>
                <c:pt idx="4">
                  <c:v>FRACTURAS</c:v>
                </c:pt>
                <c:pt idx="5">
                  <c:v>QUEMADURAS</c:v>
                </c:pt>
                <c:pt idx="6">
                  <c:v>CUERPO EXTRAÑO EN OJOS</c:v>
                </c:pt>
                <c:pt idx="7">
                  <c:v>HERIDA DE TEJIDOS</c:v>
                </c:pt>
                <c:pt idx="8">
                  <c:v>HERIDAS CONTUSAS (POR GOLPES O DE BORDES IRREGULAR)</c:v>
                </c:pt>
                <c:pt idx="9">
                  <c:v>HERIDAS PUNZANTES</c:v>
                </c:pt>
                <c:pt idx="10">
                  <c:v>LUXACIONES</c:v>
                </c:pt>
                <c:pt idx="11">
                  <c:v>OTROS [CONGLOMERADO]</c:v>
                </c:pt>
              </c:strCache>
            </c:strRef>
          </c:cat>
          <c:val>
            <c:numRef>
              <c:f>'C-8'!$G$9:$G$20</c:f>
              <c:numCache>
                <c:formatCode>_(* #\ ##0_);_(* \(#\ ##0\);_(* "-"_);_(@_)</c:formatCode>
                <c:ptCount val="12"/>
                <c:pt idx="0">
                  <c:v>1054</c:v>
                </c:pt>
                <c:pt idx="1">
                  <c:v>472</c:v>
                </c:pt>
                <c:pt idx="2">
                  <c:v>407</c:v>
                </c:pt>
                <c:pt idx="3">
                  <c:v>335</c:v>
                </c:pt>
                <c:pt idx="4">
                  <c:v>226</c:v>
                </c:pt>
                <c:pt idx="5">
                  <c:v>171</c:v>
                </c:pt>
                <c:pt idx="6">
                  <c:v>146</c:v>
                </c:pt>
                <c:pt idx="7">
                  <c:v>100</c:v>
                </c:pt>
                <c:pt idx="8">
                  <c:v>95</c:v>
                </c:pt>
                <c:pt idx="9">
                  <c:v>61</c:v>
                </c:pt>
                <c:pt idx="10">
                  <c:v>36</c:v>
                </c:pt>
                <c:pt idx="11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07-47A4-801B-131FB2888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1338240"/>
        <c:axId val="91339776"/>
      </c:barChart>
      <c:lineChart>
        <c:grouping val="standard"/>
        <c:varyColors val="0"/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9461105767683789E-3"/>
                  <c:y val="-4.7228290287886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E1-48D1-9792-ED6AF0D3D582}"/>
                </c:ext>
              </c:extLst>
            </c:dLbl>
            <c:dLbl>
              <c:idx val="2"/>
              <c:layout>
                <c:manualLayout>
                  <c:x val="-1.7862218934472242E-2"/>
                  <c:y val="-4.1152477600240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E1-48D1-9792-ED6AF0D3D582}"/>
                </c:ext>
              </c:extLst>
            </c:dLbl>
            <c:dLbl>
              <c:idx val="3"/>
              <c:layout>
                <c:manualLayout>
                  <c:x val="-2.0916944181751836E-2"/>
                  <c:y val="-3.5231304364853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E1-48D1-9792-ED6AF0D3D582}"/>
                </c:ext>
              </c:extLst>
            </c:dLbl>
            <c:dLbl>
              <c:idx val="4"/>
              <c:layout>
                <c:manualLayout>
                  <c:x val="-2.6424706940937039E-2"/>
                  <c:y val="-3.8964205138883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E6-4844-A26F-71D50A0923A0}"/>
                </c:ext>
              </c:extLst>
            </c:dLbl>
            <c:dLbl>
              <c:idx val="8"/>
              <c:layout>
                <c:manualLayout>
                  <c:x val="-3.2776799955585363E-2"/>
                  <c:y val="-4.1955707857853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E6-4844-A26F-71D50A0923A0}"/>
                </c:ext>
              </c:extLst>
            </c:dLbl>
            <c:dLbl>
              <c:idx val="9"/>
              <c:layout>
                <c:manualLayout>
                  <c:x val="-3.1719951724093164E-2"/>
                  <c:y val="-4.1967014324822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0D-4A9B-AFBC-8AFAC0A385EF}"/>
                </c:ext>
              </c:extLst>
            </c:dLbl>
            <c:dLbl>
              <c:idx val="10"/>
              <c:layout>
                <c:manualLayout>
                  <c:x val="-3.5583891558935335E-2"/>
                  <c:y val="-5.3883088304920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0D-4A9B-AFBC-8AFAC0A385EF}"/>
                </c:ext>
              </c:extLst>
            </c:dLbl>
            <c:dLbl>
              <c:idx val="11"/>
              <c:layout>
                <c:manualLayout>
                  <c:x val="-3.5715306773540012E-2"/>
                  <c:y val="-3.5798990468800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0D-4A9B-AFBC-8AFAC0A385EF}"/>
                </c:ext>
              </c:extLst>
            </c:dLbl>
            <c:dLbl>
              <c:idx val="12"/>
              <c:layout>
                <c:manualLayout>
                  <c:x val="-3.5578291863891789E-2"/>
                  <c:y val="-3.8907349142095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E1-48D1-9792-ED6AF0D3D582}"/>
                </c:ext>
              </c:extLst>
            </c:dLbl>
            <c:dLbl>
              <c:idx val="13"/>
              <c:layout>
                <c:manualLayout>
                  <c:x val="-2.8903459528599448E-2"/>
                  <c:y val="-4.5327226461670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E1-48D1-9792-ED6AF0D3D582}"/>
                </c:ext>
              </c:extLst>
            </c:dLbl>
            <c:dLbl>
              <c:idx val="14"/>
              <c:layout>
                <c:manualLayout>
                  <c:x val="-2.7828097597145895E-2"/>
                  <c:y val="-4.5327226461670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E1-48D1-9792-ED6AF0D3D582}"/>
                </c:ext>
              </c:extLst>
            </c:dLbl>
            <c:dLbl>
              <c:idx val="15"/>
              <c:layout>
                <c:manualLayout>
                  <c:x val="-2.7828097597145971E-2"/>
                  <c:y val="-4.5327226461670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E1-48D1-9792-ED6AF0D3D582}"/>
                </c:ext>
              </c:extLst>
            </c:dLbl>
            <c:dLbl>
              <c:idx val="16"/>
              <c:layout>
                <c:manualLayout>
                  <c:x val="-2.7828097597145895E-2"/>
                  <c:y val="-4.2345172089192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E1-48D1-9792-ED6AF0D3D582}"/>
                </c:ext>
              </c:extLst>
            </c:dLbl>
            <c:dLbl>
              <c:idx val="17"/>
              <c:layout>
                <c:manualLayout>
                  <c:x val="-2.7828097597146051E-2"/>
                  <c:y val="-4.2345172089192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E1-48D1-9792-ED6AF0D3D582}"/>
                </c:ext>
              </c:extLst>
            </c:dLbl>
            <c:dLbl>
              <c:idx val="18"/>
              <c:layout>
                <c:manualLayout>
                  <c:x val="-2.7828097597145895E-2"/>
                  <c:y val="-4.2345172089192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DE1-48D1-9792-ED6AF0D3D582}"/>
                </c:ext>
              </c:extLst>
            </c:dLbl>
            <c:dLbl>
              <c:idx val="19"/>
              <c:layout>
                <c:manualLayout>
                  <c:x val="-2.9947119556720629E-2"/>
                  <c:y val="-4.2345172089192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DE1-48D1-9792-ED6AF0D3D582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'C-8'!$F$9:$F$20</c:f>
              <c:strCache>
                <c:ptCount val="12"/>
                <c:pt idx="0">
                  <c:v>CONTUSIONES</c:v>
                </c:pt>
                <c:pt idx="1">
                  <c:v>TORCEDURAS Y ESGUINCES</c:v>
                </c:pt>
                <c:pt idx="2">
                  <c:v>TRAUMATISMOS INTERNOS</c:v>
                </c:pt>
                <c:pt idx="3">
                  <c:v>HERIDAS CORTANTES</c:v>
                </c:pt>
                <c:pt idx="4">
                  <c:v>FRACTURAS</c:v>
                </c:pt>
                <c:pt idx="5">
                  <c:v>QUEMADURAS</c:v>
                </c:pt>
                <c:pt idx="6">
                  <c:v>CUERPO EXTRAÑO EN OJOS</c:v>
                </c:pt>
                <c:pt idx="7">
                  <c:v>HERIDA DE TEJIDOS</c:v>
                </c:pt>
                <c:pt idx="8">
                  <c:v>HERIDAS CONTUSAS (POR GOLPES O DE BORDES IRREGULAR)</c:v>
                </c:pt>
                <c:pt idx="9">
                  <c:v>HERIDAS PUNZANTES</c:v>
                </c:pt>
                <c:pt idx="10">
                  <c:v>LUXACIONES</c:v>
                </c:pt>
                <c:pt idx="11">
                  <c:v>OTROS [CONGLOMERADO]</c:v>
                </c:pt>
              </c:strCache>
            </c:strRef>
          </c:cat>
          <c:val>
            <c:numRef>
              <c:f>'C-8'!$H$9:$H$20</c:f>
              <c:numCache>
                <c:formatCode>0.0%</c:formatCode>
                <c:ptCount val="12"/>
                <c:pt idx="0">
                  <c:v>0.28272532188841204</c:v>
                </c:pt>
                <c:pt idx="1">
                  <c:v>0.12660944206008584</c:v>
                </c:pt>
                <c:pt idx="2">
                  <c:v>0.10917381974248927</c:v>
                </c:pt>
                <c:pt idx="3">
                  <c:v>8.9860515021459225E-2</c:v>
                </c:pt>
                <c:pt idx="4">
                  <c:v>6.062231759656652E-2</c:v>
                </c:pt>
                <c:pt idx="5">
                  <c:v>4.5869098712446349E-2</c:v>
                </c:pt>
                <c:pt idx="6">
                  <c:v>3.9163090128755365E-2</c:v>
                </c:pt>
                <c:pt idx="7">
                  <c:v>2.6824034334763949E-2</c:v>
                </c:pt>
                <c:pt idx="8">
                  <c:v>2.5482832618025753E-2</c:v>
                </c:pt>
                <c:pt idx="9">
                  <c:v>1.636266094420601E-2</c:v>
                </c:pt>
                <c:pt idx="10">
                  <c:v>9.6566523605150223E-3</c:v>
                </c:pt>
                <c:pt idx="11">
                  <c:v>0.16765021459227467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1-48D1-9792-ED6AF0D3D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06319"/>
        <c:axId val="1199004879"/>
      </c:lineChart>
      <c:catAx>
        <c:axId val="91338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680000" spcFirstLastPara="1" vertOverflow="ellipsis" wrap="square" anchor="ctr" anchorCtr="1"/>
          <a:lstStyle/>
          <a:p>
            <a:pPr>
              <a:defRPr sz="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91339776"/>
        <c:crosses val="autoZero"/>
        <c:auto val="1"/>
        <c:lblAlgn val="ctr"/>
        <c:lblOffset val="100"/>
        <c:noMultiLvlLbl val="0"/>
      </c:catAx>
      <c:valAx>
        <c:axId val="91339776"/>
        <c:scaling>
          <c:orientation val="minMax"/>
          <c:max val="1100"/>
          <c:min val="0"/>
        </c:scaling>
        <c:delete val="0"/>
        <c:axPos val="l"/>
        <c:numFmt formatCode="#,##0" sourceLinked="0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91338240"/>
        <c:crosses val="autoZero"/>
        <c:crossBetween val="between"/>
      </c:valAx>
      <c:valAx>
        <c:axId val="1199004879"/>
        <c:scaling>
          <c:orientation val="minMax"/>
          <c:max val="0.29000000000000004"/>
          <c:min val="0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" pitchFamily="2" charset="0"/>
                <a:ea typeface="+mn-ea"/>
                <a:cs typeface="+mn-cs"/>
              </a:defRPr>
            </a:pPr>
            <a:endParaRPr lang="es-PE"/>
          </a:p>
        </c:txPr>
        <c:crossAx val="1199006319"/>
        <c:crosses val="max"/>
        <c:crossBetween val="between"/>
      </c:valAx>
      <c:catAx>
        <c:axId val="11990063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90048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Omnes" pitchFamily="2" charset="0"/>
        </a:defRPr>
      </a:pPr>
      <a:endParaRPr lang="es-PE"/>
    </a:p>
  </c:tx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sz="9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NOTIFICACIONES DE ACCIDENTES DE TRABAJO, SEGÚN CONSECUENCIAS DEL ACCIDENTE, DICIEMBRE  2025</a:t>
            </a:r>
            <a:endParaRPr lang="es-PE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01196842200625"/>
          <c:y val="3.1459577709673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7.0126712391308313E-2"/>
          <c:y val="0.2112578812694075"/>
          <c:w val="0.71619676727305304"/>
          <c:h val="0.70197097859990276"/>
        </c:manualLayout>
      </c:layout>
      <c:ofPieChart>
        <c:ofPieType val="bar"/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83-4D03-B9E3-1063BDB68B6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83-4D03-B9E3-1063BDB68B61}"/>
              </c:ext>
            </c:extLst>
          </c:dPt>
          <c:dPt>
            <c:idx val="2"/>
            <c:bubble3D val="0"/>
            <c:explosion val="17"/>
            <c:spPr>
              <a:solidFill>
                <a:schemeClr val="tx1">
                  <a:lumMod val="75000"/>
                  <a:lumOff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83-4D03-B9E3-1063BDB68B61}"/>
              </c:ext>
            </c:extLst>
          </c:dPt>
          <c:dPt>
            <c:idx val="3"/>
            <c:bubble3D val="0"/>
            <c:explosion val="2"/>
            <c:spPr>
              <a:solidFill>
                <a:schemeClr val="accent6">
                  <a:lumMod val="75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83-4D03-B9E3-1063BDB68B61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783-4D03-B9E3-1063BDB68B61}"/>
              </c:ext>
            </c:extLst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783-4D03-B9E3-1063BDB68B61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783-4D03-B9E3-1063BDB68B61}"/>
              </c:ext>
            </c:extLst>
          </c:dPt>
          <c:dLbls>
            <c:dLbl>
              <c:idx val="0"/>
              <c:layout>
                <c:manualLayout>
                  <c:x val="3.5533242457398653E-2"/>
                  <c:y val="7.41756598566215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15BA2315-C397-496C-AC48-6EE0ECC3FBBB}" type="CATEGORYNAME">
                      <a:rPr lang="en-US"/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98B93039-845A-4119-A6CE-724987F7DF98}" type="VALUE">
                      <a:rPr lang="en-US" b="1" baseline="0"/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_(* #\ ##0_);_(* \(#\ ##0\);_(* &quot;-&quot;_);_(@_)" sourceLinked="0"/>
              <c:spPr>
                <a:noFill/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494078647990851"/>
                      <c:h val="0.132011502935255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783-4D03-B9E3-1063BDB68B61}"/>
                </c:ext>
              </c:extLst>
            </c:dLbl>
            <c:dLbl>
              <c:idx val="1"/>
              <c:layout>
                <c:manualLayout>
                  <c:x val="2.5401525488139683E-2"/>
                  <c:y val="-0.3383092523654103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C6AD842-2846-4CD1-8A9A-0CA06D8AF436}" type="CATEGORYNAME">
                      <a:rPr lang="en-US" b="0">
                        <a:solidFill>
                          <a:schemeClr val="tx1"/>
                        </a:solidFill>
                      </a:rPr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</a:rPr>
                      <a:t> </a:t>
                    </a:r>
                  </a:p>
                  <a:p>
                    <a:pPr>
                      <a:defRPr sz="7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107292DD-D410-4297-A3A2-EB61ADB21A90}" type="VALUE">
                      <a:rPr lang="en-US" b="1" baseline="0">
                        <a:solidFill>
                          <a:schemeClr val="tx1"/>
                        </a:solidFill>
                      </a:rPr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s-PE"/>
                  </a:p>
                </c:rich>
              </c:tx>
              <c:numFmt formatCode="_(* #\ ##0_);_(* \(#\ ##0\);_(* &quot;-&quot;_);_(@_)" sourceLinked="0"/>
              <c:spPr>
                <a:noFill/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70283939763131"/>
                      <c:h val="0.1044014916205879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783-4D03-B9E3-1063BDB68B61}"/>
                </c:ext>
              </c:extLst>
            </c:dLbl>
            <c:dLbl>
              <c:idx val="2"/>
              <c:layout>
                <c:manualLayout>
                  <c:x val="6.1847598847289346E-2"/>
                  <c:y val="-8.559095263142139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5D6ED79-749D-448E-ADFA-B3265797C42D}" type="CATEGORYNAME">
                      <a:rPr lang="en-US" b="0"/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/>
                      <a:t> </a:t>
                    </a:r>
                    <a:fld id="{26C73897-6E0A-4342-B144-4D5B6F31A35E}" type="VALUE">
                      <a:rPr lang="en-US" b="1" baseline="0"/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/>
                  </a:p>
                </c:rich>
              </c:tx>
              <c:numFmt formatCode="_(* #\ ##0_);_(* \(#\ ##0\);_(* &quot;-&quot;_);_(@_)" sourceLinked="0"/>
              <c:spPr>
                <a:noFill/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67541615175326"/>
                      <c:h val="0.125525220457800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783-4D03-B9E3-1063BDB68B61}"/>
                </c:ext>
              </c:extLst>
            </c:dLbl>
            <c:dLbl>
              <c:idx val="3"/>
              <c:layout>
                <c:manualLayout>
                  <c:x val="6.6249728089206567E-2"/>
                  <c:y val="1.3363438487558104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C00D42B-8BF4-498A-9E52-34EEFF88E314}" type="CATEGORYNAME">
                      <a:rPr lang="en-US"/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9F515BD-E0CC-4B34-835C-0380D8C7CC27}" type="VALUE">
                      <a:rPr lang="en-US" b="1" baseline="0"/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_(* #\ ##0_);_(* \(#\ ##0\);_(* &quot;-&quot;_);_(@_)" sourceLinked="0"/>
              <c:spPr>
                <a:noFill/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77853954472688"/>
                      <c:h val="0.132478659865166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783-4D03-B9E3-1063BDB68B61}"/>
                </c:ext>
              </c:extLst>
            </c:dLbl>
            <c:dLbl>
              <c:idx val="4"/>
              <c:layout>
                <c:manualLayout>
                  <c:x val="6.5159476658447013E-2"/>
                  <c:y val="7.56855711212887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C41D069-513C-4917-83F7-00D77D22BB2C}" type="CATEGORYNAME">
                      <a:rPr lang="en-US" b="0"/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/>
                      <a:t> </a:t>
                    </a:r>
                    <a:fld id="{43280B54-41E0-4546-876F-7ECB6DB91F89}" type="VALUE">
                      <a:rPr lang="en-US" b="1" baseline="0"/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/>
                  </a:p>
                </c:rich>
              </c:tx>
              <c:numFmt formatCode="_(* #\ ##0_);_(* \(#\ ##0\);_(* &quot;-&quot;_);_(@_)" sourceLinked="0"/>
              <c:spPr>
                <a:noFill/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149956694239421"/>
                      <c:h val="0.1412298960431392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783-4D03-B9E3-1063BDB68B61}"/>
                </c:ext>
              </c:extLst>
            </c:dLbl>
            <c:dLbl>
              <c:idx val="5"/>
              <c:layout>
                <c:manualLayout>
                  <c:x val="6.7367279276685121E-2"/>
                  <c:y val="8.517708694146172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441677E8-BDDE-4E2E-A4D3-8CCF027DDA24}" type="CATEGORYNAME">
                      <a:rPr lang="en-US" b="0"/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/>
                      <a:t> </a:t>
                    </a:r>
                    <a:fld id="{2C144F6A-09C9-4425-8E53-43697E8ED117}" type="VALUE">
                      <a:rPr lang="en-US" b="1" baseline="0"/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/>
                  </a:p>
                </c:rich>
              </c:tx>
              <c:numFmt formatCode="_(* #\ ##0_);_(* \(#\ ##0\);_(* &quot;-&quot;_);_(@_)" sourceLinked="0"/>
              <c:spPr>
                <a:noFill/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988783799315837"/>
                      <c:h val="0.134921551270702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783-4D03-B9E3-1063BDB68B61}"/>
                </c:ext>
              </c:extLst>
            </c:dLbl>
            <c:dLbl>
              <c:idx val="6"/>
              <c:layout>
                <c:manualLayout>
                  <c:x val="1.536694123230891E-2"/>
                  <c:y val="-0.1093879504071501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b="0" baseline="0"/>
                      <a:t>ACCIDENTE INCAPACITANTE </a:t>
                    </a:r>
                    <a:fld id="{AA417C53-31E6-4C02-A8A5-D8A00D5070CF}" type="VALUE">
                      <a:rPr lang="en-US" b="1" baseline="0"/>
                      <a:pPr>
                        <a:defRPr sz="70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/>
                  </a:p>
                </c:rich>
              </c:tx>
              <c:numFmt formatCode="_(* #\ ##0_);_(* \(#\ ##0\);_(* &quot;-&quot;_);_(@_)" sourceLinked="0"/>
              <c:spPr>
                <a:noFill/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506479561102559"/>
                      <c:h val="0.1075556680594362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783-4D03-B9E3-1063BDB68B61}"/>
                </c:ext>
              </c:extLst>
            </c:dLbl>
            <c:numFmt formatCode="_(* #\ ##0_);_(* \(#\ ##0\);_(* &quot;-&quot;_);_(@_)" sourceLinked="0"/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ACCIDENTE MORTAL</c:v>
              </c:pt>
              <c:pt idx="1">
                <c:v>ACCIDENTE LEVE</c:v>
              </c:pt>
              <c:pt idx="2">
                <c:v>TOTAL PERMANENTE</c:v>
              </c:pt>
              <c:pt idx="3">
                <c:v>TOTAL TEMPORAL</c:v>
              </c:pt>
              <c:pt idx="4">
                <c:v>PARCIAL PERMANENTE</c:v>
              </c:pt>
              <c:pt idx="5">
                <c:v>PARCIAL TEMPORAL</c:v>
              </c:pt>
            </c:strLit>
          </c:cat>
          <c:val>
            <c:numRef>
              <c:f>'C-9'!$H$9:$H$14</c:f>
              <c:numCache>
                <c:formatCode>_(* #\ ##0_);_(* \(#\ ##0\);_(* "-"_);_(@_)</c:formatCode>
                <c:ptCount val="6"/>
                <c:pt idx="0" formatCode="_(* #,##0_);_(* \(#,##0\);_(* &quot;-&quot;_);_(@_)">
                  <c:v>28</c:v>
                </c:pt>
                <c:pt idx="1">
                  <c:v>2967</c:v>
                </c:pt>
                <c:pt idx="2" formatCode="_(* #,##0_);_(* \(#,##0\);_(* &quot;-&quot;_);_(@_)">
                  <c:v>1</c:v>
                </c:pt>
                <c:pt idx="3" formatCode="_(* #,##0_);_(* \(#,##0\);_(* &quot;-&quot;_);_(@_)">
                  <c:v>227</c:v>
                </c:pt>
                <c:pt idx="4" formatCode="_(* #,##0_);_(* \(#,##0\);_(* &quot;-&quot;_);_(@_)">
                  <c:v>17</c:v>
                </c:pt>
                <c:pt idx="5" formatCode="_(* #,##0_);_(* \(#,##0\);_(* &quot;-&quot;_);_(@_)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783-4D03-B9E3-1063BDB68B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217"/>
        <c:splitType val="pos"/>
        <c:splitPos val="4"/>
        <c:secondPieSize val="110"/>
        <c:ser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sz="900" b="1">
                <a:latin typeface="Arial" panose="020B0604020202020204" pitchFamily="34" charset="0"/>
                <a:cs typeface="Arial" panose="020B0604020202020204" pitchFamily="34" charset="0"/>
              </a:rPr>
              <a:t>NOTIFICACIONES DE INCIDENTES PELIGROSOS, SEGÚN </a:t>
            </a:r>
          </a:p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_tradnl" sz="900" b="1">
                <a:latin typeface="Arial" panose="020B0604020202020204" pitchFamily="34" charset="0"/>
                <a:cs typeface="Arial" panose="020B0604020202020204" pitchFamily="34" charset="0"/>
              </a:rPr>
              <a:t>TIPO DE INCIDENTE DICIEMBRE 2025</a:t>
            </a:r>
            <a:endParaRPr lang="es-PE" sz="9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17245575104534"/>
          <c:y val="5.9661169285316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508751697200161E-2"/>
          <c:y val="0.20397445720175725"/>
          <c:w val="0.92790730651674491"/>
          <c:h val="0.60469101225476973"/>
        </c:manualLayout>
      </c:layout>
      <c:barChart>
        <c:barDir val="col"/>
        <c:grouping val="clustered"/>
        <c:varyColors val="0"/>
        <c:ser>
          <c:idx val="0"/>
          <c:order val="0"/>
          <c:tx>
            <c:v>ABS</c:v>
          </c:tx>
          <c:spPr>
            <a:solidFill>
              <a:srgbClr val="FFC000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AA-47A9-A204-AEBF2CE987FD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AA-47A9-A204-AEBF2CE987FD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AA-47A9-A204-AEBF2CE987FD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3AA-47A9-A204-AEBF2CE987F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AA-47A9-A204-AEBF2CE987FD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3AA-47A9-A204-AEBF2CE987FD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AA-47A9-A204-AEBF2CE987FD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3AA-47A9-A204-AEBF2CE987FD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3AA-47A9-A204-AEBF2CE987FD}"/>
              </c:ext>
            </c:extLst>
          </c:dPt>
          <c:dLbls>
            <c:dLbl>
              <c:idx val="0"/>
              <c:layout>
                <c:manualLayout>
                  <c:x val="3.3575862983432206E-6"/>
                  <c:y val="8.0506106544792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AA-47A9-A204-AEBF2CE987FD}"/>
                </c:ext>
              </c:extLst>
            </c:dLbl>
            <c:dLbl>
              <c:idx val="1"/>
              <c:layout>
                <c:manualLayout>
                  <c:x val="0"/>
                  <c:y val="1.06097464081546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A-47A9-A204-AEBF2CE987FD}"/>
                </c:ext>
              </c:extLst>
            </c:dLbl>
            <c:dLbl>
              <c:idx val="2"/>
              <c:layout>
                <c:manualLayout>
                  <c:x val="2.0297121085112863E-3"/>
                  <c:y val="7.42557834852094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AA-47A9-A204-AEBF2CE987FD}"/>
                </c:ext>
              </c:extLst>
            </c:dLbl>
            <c:dLbl>
              <c:idx val="3"/>
              <c:layout>
                <c:manualLayout>
                  <c:x val="-1.4213781996398429E-2"/>
                  <c:y val="3.3244166808404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A-47A9-A204-AEBF2CE987FD}"/>
                </c:ext>
              </c:extLst>
            </c:dLbl>
            <c:dLbl>
              <c:idx val="4"/>
              <c:layout>
                <c:manualLayout>
                  <c:x val="7.9884595517930971E-5"/>
                  <c:y val="0.273576034330693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AA-47A9-A204-AEBF2CE987FD}"/>
                </c:ext>
              </c:extLst>
            </c:dLbl>
            <c:dLbl>
              <c:idx val="5"/>
              <c:layout>
                <c:manualLayout>
                  <c:x val="-2.9444497122923288E-4"/>
                  <c:y val="0.307800130394358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AA-47A9-A204-AEBF2CE987FD}"/>
                </c:ext>
              </c:extLst>
            </c:dLbl>
            <c:dLbl>
              <c:idx val="6"/>
              <c:layout>
                <c:manualLayout>
                  <c:x val="-2.0324290459793719E-3"/>
                  <c:y val="0.293189592867057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AA-47A9-A204-AEBF2CE987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'C-13'!$A$7:$A$11</c:f>
              <c:strCache>
                <c:ptCount val="5"/>
                <c:pt idx="0">
                  <c:v>DERRAME, ESCAPES, FUGAS DE MATERIALES PELIGROSOS (Corrrosivos, Reactivos, Explosivos, Tóxicos, Inflamable, Biológicos patógenos)</c:v>
                </c:pt>
                <c:pt idx="1">
                  <c:v>ATRAPAMIENTO SIN DAÑO (DENTRO, FUERA, ENTRE, DEBAJO)</c:v>
                </c:pt>
                <c:pt idx="2">
                  <c:v>CHOQUE DE VEHÍCULOS DE TRABAJO</c:v>
                </c:pt>
                <c:pt idx="3">
                  <c:v>INCENDIOS</c:v>
                </c:pt>
                <c:pt idx="4">
                  <c:v>OTROS</c:v>
                </c:pt>
              </c:strCache>
            </c:strRef>
          </c:cat>
          <c:val>
            <c:numRef>
              <c:f>'C-13'!$B$7:$B$11</c:f>
              <c:numCache>
                <c:formatCode>_(* #,##0_);_(* \(#,##0\);_(* "-"_);_(@_)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AA-47A9-A204-AEBF2CE9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04245823"/>
        <c:axId val="1104227583"/>
      </c:barChart>
      <c:lineChart>
        <c:grouping val="standard"/>
        <c:varyColors val="0"/>
        <c:ser>
          <c:idx val="1"/>
          <c:order val="1"/>
          <c:tx>
            <c:v>%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005244389912996E-2"/>
                  <c:y val="-0.12916849822513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861-4EC1-BEBB-F01EF21F0E2E}"/>
                </c:ext>
              </c:extLst>
            </c:dLbl>
            <c:dLbl>
              <c:idx val="1"/>
              <c:layout>
                <c:manualLayout>
                  <c:x val="-3.4844391064151804E-2"/>
                  <c:y val="-0.121429344548729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861-4EC1-BEBB-F01EF21F0E2E}"/>
                </c:ext>
              </c:extLst>
            </c:dLbl>
            <c:dLbl>
              <c:idx val="2"/>
              <c:layout>
                <c:manualLayout>
                  <c:x val="-3.4757301569670669E-2"/>
                  <c:y val="-0.118105973282425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861-4EC1-BEBB-F01EF21F0E2E}"/>
                </c:ext>
              </c:extLst>
            </c:dLbl>
            <c:dLbl>
              <c:idx val="3"/>
              <c:layout>
                <c:manualLayout>
                  <c:x val="-5.1007491734342089E-2"/>
                  <c:y val="-0.123723081612772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861-4EC1-BEBB-F01EF21F0E2E}"/>
                </c:ext>
              </c:extLst>
            </c:dLbl>
            <c:dLbl>
              <c:idx val="4"/>
              <c:layout>
                <c:manualLayout>
                  <c:x val="-4.0984312422901528E-2"/>
                  <c:y val="-6.7554274219159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861-4EC1-BEBB-F01EF21F0E2E}"/>
                </c:ext>
              </c:extLst>
            </c:dLbl>
            <c:dLbl>
              <c:idx val="5"/>
              <c:layout>
                <c:manualLayout>
                  <c:x val="-4.0303849403431319E-2"/>
                  <c:y val="-7.4052203086498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13-42A5-9C9F-BDC9B540FE82}"/>
                </c:ext>
              </c:extLst>
            </c:dLbl>
            <c:dLbl>
              <c:idx val="6"/>
              <c:layout>
                <c:manualLayout>
                  <c:x val="-4.4166375661354521E-2"/>
                  <c:y val="-6.2760468039670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13-42A5-9C9F-BDC9B540FE82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'C-13'!$A$7:$A$11</c:f>
              <c:strCache>
                <c:ptCount val="5"/>
                <c:pt idx="0">
                  <c:v>DERRAME, ESCAPES, FUGAS DE MATERIALES PELIGROSOS (Corrrosivos, Reactivos, Explosivos, Tóxicos, Inflamable, Biológicos patógenos)</c:v>
                </c:pt>
                <c:pt idx="1">
                  <c:v>ATRAPAMIENTO SIN DAÑO (DENTRO, FUERA, ENTRE, DEBAJO)</c:v>
                </c:pt>
                <c:pt idx="2">
                  <c:v>CHOQUE DE VEHÍCULOS DE TRABAJO</c:v>
                </c:pt>
                <c:pt idx="3">
                  <c:v>INCENDIOS</c:v>
                </c:pt>
                <c:pt idx="4">
                  <c:v>OTROS</c:v>
                </c:pt>
              </c:strCache>
            </c:strRef>
          </c:cat>
          <c:val>
            <c:numRef>
              <c:f>'C-13'!$E$7:$E$11</c:f>
              <c:numCache>
                <c:formatCode>0.0%</c:formatCode>
                <c:ptCount val="5"/>
                <c:pt idx="0">
                  <c:v>6.6666666666666666E-2</c:v>
                </c:pt>
                <c:pt idx="1">
                  <c:v>3.3333333333333333E-2</c:v>
                </c:pt>
                <c:pt idx="2">
                  <c:v>3.3333333333333333E-2</c:v>
                </c:pt>
                <c:pt idx="3">
                  <c:v>3.3333333333333333E-2</c:v>
                </c:pt>
                <c:pt idx="4">
                  <c:v>0.83333333333333337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861-4EC1-BEBB-F01EF21F0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998639"/>
        <c:axId val="1198986639"/>
      </c:lineChart>
      <c:catAx>
        <c:axId val="110424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104227583"/>
        <c:crosses val="autoZero"/>
        <c:auto val="1"/>
        <c:lblAlgn val="ctr"/>
        <c:lblOffset val="100"/>
        <c:noMultiLvlLbl val="0"/>
      </c:catAx>
      <c:valAx>
        <c:axId val="1104227583"/>
        <c:scaling>
          <c:orientation val="minMax"/>
          <c:max val="30"/>
          <c:min val="0"/>
        </c:scaling>
        <c:delete val="0"/>
        <c:axPos val="l"/>
        <c:numFmt formatCode="_(* #,##0_);_(* \(#,##0\);_(* &quot;-&quot;_);_(@_)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1104245823"/>
        <c:crosses val="autoZero"/>
        <c:crossBetween val="between"/>
      </c:valAx>
      <c:valAx>
        <c:axId val="1198986639"/>
        <c:scaling>
          <c:orientation val="minMax"/>
          <c:max val="0.95000000000000007"/>
          <c:min val="0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1198998639"/>
        <c:crosses val="max"/>
        <c:crossBetween val="between"/>
      </c:valAx>
      <c:catAx>
        <c:axId val="11989986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89866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Omnes Medium" pitchFamily="2" charset="0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sz="900" b="1">
                <a:latin typeface="Arial" panose="020B0604020202020204" pitchFamily="34" charset="0"/>
                <a:cs typeface="Arial" panose="020B0604020202020204" pitchFamily="34" charset="0"/>
              </a:rPr>
              <a:t>TRABAJADORES AFECTADOS, SEGÚN TIPO DE INCIDENTE </a:t>
            </a:r>
          </a:p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_tradnl" sz="900" b="1">
                <a:latin typeface="Arial" panose="020B0604020202020204" pitchFamily="34" charset="0"/>
                <a:cs typeface="Arial" panose="020B0604020202020204" pitchFamily="34" charset="0"/>
              </a:rPr>
              <a:t>DICIEMBRE 2025</a:t>
            </a:r>
            <a:endParaRPr lang="es-PE" sz="9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388948335431102"/>
          <c:y val="7.0879697966272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508751697200161E-2"/>
          <c:y val="0.20397445720175725"/>
          <c:w val="0.92790730651674491"/>
          <c:h val="0.67417775928639767"/>
        </c:manualLayout>
      </c:layout>
      <c:barChart>
        <c:barDir val="col"/>
        <c:grouping val="clustered"/>
        <c:varyColors val="0"/>
        <c:ser>
          <c:idx val="0"/>
          <c:order val="0"/>
          <c:tx>
            <c:v>ABS</c:v>
          </c:tx>
          <c:spPr>
            <a:solidFill>
              <a:srgbClr val="FFC000"/>
            </a:solidFill>
            <a:ln w="19050">
              <a:solidFill>
                <a:srgbClr val="FFC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4E-4746-90C1-1BD5BD645A0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9D-4C2D-A45C-56F7BCF2A2B3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4C9-4E8D-AC67-45EE2E616A9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4C-4BBF-8D32-6C05658839DF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259-463A-89F4-DADAC651CB52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D4C-4BBF-8D32-6C05658839DF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D4C-4BBF-8D32-6C05658839D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4E-4746-90C1-1BD5BD645A08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4E-4746-90C1-1BD5BD645A08}"/>
              </c:ext>
            </c:extLst>
          </c:dPt>
          <c:dLbls>
            <c:dLbl>
              <c:idx val="0"/>
              <c:layout>
                <c:manualLayout>
                  <c:x val="-6.1862628643402518E-3"/>
                  <c:y val="0.144522921728318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4E-4746-90C1-1BD5BD645A08}"/>
                </c:ext>
              </c:extLst>
            </c:dLbl>
            <c:dLbl>
              <c:idx val="1"/>
              <c:layout>
                <c:manualLayout>
                  <c:x val="-3.7221374991146641E-17"/>
                  <c:y val="-1.70958404111446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9D-4C2D-A45C-56F7BCF2A2B3}"/>
                </c:ext>
              </c:extLst>
            </c:dLbl>
            <c:dLbl>
              <c:idx val="2"/>
              <c:layout>
                <c:manualLayout>
                  <c:x val="0"/>
                  <c:y val="8.14180179654937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4C9-4E8D-AC67-45EE2E616A90}"/>
                </c:ext>
              </c:extLst>
            </c:dLbl>
            <c:dLbl>
              <c:idx val="3"/>
              <c:layout>
                <c:manualLayout>
                  <c:x val="-1.6191724961288716E-2"/>
                  <c:y val="7.00581860132731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4C-4BBF-8D32-6C05658839DF}"/>
                </c:ext>
              </c:extLst>
            </c:dLbl>
            <c:dLbl>
              <c:idx val="4"/>
              <c:layout>
                <c:manualLayout>
                  <c:x val="-3.3391760926495146E-5"/>
                  <c:y val="0.364168740321838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59-463A-89F4-DADAC651CB52}"/>
                </c:ext>
              </c:extLst>
            </c:dLbl>
            <c:dLbl>
              <c:idx val="5"/>
              <c:layout>
                <c:manualLayout>
                  <c:x val="-2.5409117976264007E-4"/>
                  <c:y val="0.298031839313001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4C-4BBF-8D32-6C05658839DF}"/>
                </c:ext>
              </c:extLst>
            </c:dLbl>
            <c:dLbl>
              <c:idx val="7"/>
              <c:layout>
                <c:manualLayout>
                  <c:x val="0"/>
                  <c:y val="1.3432162104625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4E-4746-90C1-1BD5BD645A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'C-13'!$A$7:$A$11</c:f>
              <c:strCache>
                <c:ptCount val="5"/>
                <c:pt idx="0">
                  <c:v>DERRAME, ESCAPES, FUGAS DE MATERIALES PELIGROSOS (Corrrosivos, Reactivos, Explosivos, Tóxicos, Inflamable, Biológicos patógenos)</c:v>
                </c:pt>
                <c:pt idx="1">
                  <c:v>ATRAPAMIENTO SIN DAÑO (DENTRO, FUERA, ENTRE, DEBAJO)</c:v>
                </c:pt>
                <c:pt idx="2">
                  <c:v>CHOQUE DE VEHÍCULOS DE TRABAJO</c:v>
                </c:pt>
                <c:pt idx="3">
                  <c:v>INCENDIOS</c:v>
                </c:pt>
                <c:pt idx="4">
                  <c:v>OTROS</c:v>
                </c:pt>
              </c:strCache>
            </c:strRef>
          </c:cat>
          <c:val>
            <c:numRef>
              <c:f>'C-13'!$C$7:$C$11</c:f>
              <c:numCache>
                <c:formatCode>_(* #,##0_);_(* \(#,##0\);_(* "-"_);_(@_)</c:formatCode>
                <c:ptCount val="5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F4E-4746-90C1-1BD5BD645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04245823"/>
        <c:axId val="1104227583"/>
      </c:barChart>
      <c:lineChart>
        <c:grouping val="standard"/>
        <c:varyColors val="0"/>
        <c:ser>
          <c:idx val="1"/>
          <c:order val="1"/>
          <c:tx>
            <c:v>%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088732381192891E-2"/>
                  <c:y val="-0.140581641097713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4E-4746-90C1-1BD5BD645A08}"/>
                </c:ext>
              </c:extLst>
            </c:dLbl>
            <c:dLbl>
              <c:idx val="1"/>
              <c:layout>
                <c:manualLayout>
                  <c:x val="-3.4844483263196363E-2"/>
                  <c:y val="-0.149376048421504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9D-4C2D-A45C-56F7BCF2A2B3}"/>
                </c:ext>
              </c:extLst>
            </c:dLbl>
            <c:dLbl>
              <c:idx val="2"/>
              <c:layout>
                <c:manualLayout>
                  <c:x val="-3.2729556756245268E-2"/>
                  <c:y val="-0.129316139883168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4C9-4E8D-AC67-45EE2E616A90}"/>
                </c:ext>
              </c:extLst>
            </c:dLbl>
            <c:dLbl>
              <c:idx val="3"/>
              <c:layout>
                <c:manualLayout>
                  <c:x val="-5.9073002803705227E-2"/>
                  <c:y val="-0.123606190136733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D4C-4BBF-8D32-6C05658839DF}"/>
                </c:ext>
              </c:extLst>
            </c:dLbl>
            <c:dLbl>
              <c:idx val="4"/>
              <c:layout>
                <c:manualLayout>
                  <c:x val="-4.1237866129075443E-2"/>
                  <c:y val="-6.7641350848321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59-463A-89F4-DADAC651CB52}"/>
                </c:ext>
              </c:extLst>
            </c:dLbl>
            <c:dLbl>
              <c:idx val="5"/>
              <c:layout>
                <c:manualLayout>
                  <c:x val="-4.2143906020558002E-2"/>
                  <c:y val="-7.377425552481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D4C-4BBF-8D32-6C05658839DF}"/>
                </c:ext>
              </c:extLst>
            </c:dLbl>
            <c:dLbl>
              <c:idx val="7"/>
              <c:layout>
                <c:manualLayout>
                  <c:x val="-3.1935657842885483E-2"/>
                  <c:y val="-0.1131526713713684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AC-4A49-9189-D477FA328D2B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'C-13'!$A$7:$A$11</c:f>
              <c:strCache>
                <c:ptCount val="5"/>
                <c:pt idx="0">
                  <c:v>DERRAME, ESCAPES, FUGAS DE MATERIALES PELIGROSOS (Corrrosivos, Reactivos, Explosivos, Tóxicos, Inflamable, Biológicos patógenos)</c:v>
                </c:pt>
                <c:pt idx="1">
                  <c:v>ATRAPAMIENTO SIN DAÑO (DENTRO, FUERA, ENTRE, DEBAJO)</c:v>
                </c:pt>
                <c:pt idx="2">
                  <c:v>CHOQUE DE VEHÍCULOS DE TRABAJO</c:v>
                </c:pt>
                <c:pt idx="3">
                  <c:v>INCENDIOS</c:v>
                </c:pt>
                <c:pt idx="4">
                  <c:v>OTROS</c:v>
                </c:pt>
              </c:strCache>
            </c:strRef>
          </c:cat>
          <c:val>
            <c:numRef>
              <c:f>'C-13'!$F$7:$F$11</c:f>
              <c:numCache>
                <c:formatCode>0.0%</c:formatCode>
                <c:ptCount val="5"/>
                <c:pt idx="0">
                  <c:v>0.20588235294117646</c:v>
                </c:pt>
                <c:pt idx="1">
                  <c:v>2.9411764705882353E-2</c:v>
                </c:pt>
                <c:pt idx="2">
                  <c:v>2.9411764705882353E-2</c:v>
                </c:pt>
                <c:pt idx="3">
                  <c:v>0</c:v>
                </c:pt>
                <c:pt idx="4">
                  <c:v>0.73529411764705888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4E-4746-90C1-1BD5BD645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998639"/>
        <c:axId val="1198986639"/>
      </c:lineChart>
      <c:catAx>
        <c:axId val="110424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104227583"/>
        <c:crosses val="autoZero"/>
        <c:auto val="1"/>
        <c:lblAlgn val="ctr"/>
        <c:lblOffset val="100"/>
        <c:noMultiLvlLbl val="0"/>
      </c:catAx>
      <c:valAx>
        <c:axId val="1104227583"/>
        <c:scaling>
          <c:orientation val="minMax"/>
          <c:max val="27"/>
          <c:min val="0"/>
        </c:scaling>
        <c:delete val="0"/>
        <c:axPos val="l"/>
        <c:numFmt formatCode="_(* #,##0_);_(* \(#,##0\);_(* &quot;-&quot;_);_(@_)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1104245823"/>
        <c:crosses val="autoZero"/>
        <c:crossBetween val="between"/>
      </c:valAx>
      <c:valAx>
        <c:axId val="1198986639"/>
        <c:scaling>
          <c:orientation val="minMax"/>
          <c:max val="0.85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mnes Medium" pitchFamily="2" charset="0"/>
                <a:ea typeface="+mn-ea"/>
                <a:cs typeface="+mn-cs"/>
              </a:defRPr>
            </a:pPr>
            <a:endParaRPr lang="es-PE"/>
          </a:p>
        </c:txPr>
        <c:crossAx val="1198998639"/>
        <c:crosses val="max"/>
        <c:crossBetween val="between"/>
      </c:valAx>
      <c:catAx>
        <c:axId val="11989986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89866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Omnes Medium" pitchFamily="2" charset="0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6</xdr:col>
      <xdr:colOff>106680</xdr:colOff>
      <xdr:row>35</xdr:row>
      <xdr:rowOff>218971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334000" y="35623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106680</xdr:colOff>
      <xdr:row>35</xdr:row>
      <xdr:rowOff>220161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334000" y="34004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106680</xdr:colOff>
      <xdr:row>35</xdr:row>
      <xdr:rowOff>220164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978588" y="6555441"/>
          <a:ext cx="104775" cy="21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106680</xdr:colOff>
      <xdr:row>35</xdr:row>
      <xdr:rowOff>220165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978588" y="5390029"/>
          <a:ext cx="104775" cy="216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106680</xdr:colOff>
      <xdr:row>35</xdr:row>
      <xdr:rowOff>220163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978588" y="5390029"/>
          <a:ext cx="104775" cy="216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35</xdr:row>
      <xdr:rowOff>0</xdr:rowOff>
    </xdr:from>
    <xdr:ext cx="104775" cy="217066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F8E8E2CF-A0C7-4D23-86B2-C2F064875C0E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04775" cy="218256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5BBCD0A0-C539-4DD5-A434-A72DA5E59175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04775" cy="218259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BCECBCB-363F-4E3C-A66A-C96AE18BA2A9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04775" cy="21826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15A0D5A-9342-446A-B9EE-B9E3AA4D2F6A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04775" cy="218258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A6F92C5D-793F-4A63-BF1A-480FA5AED99A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104775" cy="217066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4075981B-C34C-47ED-BC8A-574C0C006C66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104775" cy="218256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C213EEC1-3878-447D-A3E1-94FE7124468F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104775" cy="218259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1F24FE63-4741-4A83-B9C6-9D36BCD3E41B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104775" cy="21826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96C7FFD0-0F37-4B52-A4EF-7085698BBEFB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104775" cy="218258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A2BC7050-955E-4772-9F55-03096DE0F676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104775" cy="217066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823C3DAB-13D1-45AE-B551-4D559717CB64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104775" cy="218256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667C31AC-214D-4EED-8588-8D10933F6FC4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104775" cy="218259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B7BAE7C9-6A49-478A-8767-7A297404A302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104775" cy="21826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DC3127B8-90BB-4440-96E4-C27A58121BFE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104775" cy="218258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FCE10623-7052-4B9D-BABC-C441F39D81EF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104775" cy="217066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55A4895A-527D-4160-A099-321959866469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104775" cy="218256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DE82BA1F-CA78-4CA7-8D76-1EDC65620E39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104775" cy="218259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C04F62E3-D528-4514-A112-18EC7883A34C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104775" cy="21826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2C55AEF3-F2D9-4398-9E0A-84155E90AA94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104775" cy="218258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66873057-1B27-4AE4-8874-EECF3437828D}"/>
            </a:ext>
          </a:extLst>
        </xdr:cNvPr>
        <xdr:cNvSpPr txBox="1">
          <a:spLocks noChangeArrowheads="1"/>
        </xdr:cNvSpPr>
      </xdr:nvSpPr>
      <xdr:spPr bwMode="auto">
        <a:xfrm>
          <a:off x="5143500" y="5158154"/>
          <a:ext cx="104775" cy="21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104775" cy="217066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CD7CAD87-C583-4B73-8083-2F49B6139427}"/>
            </a:ext>
          </a:extLst>
        </xdr:cNvPr>
        <xdr:cNvSpPr txBox="1">
          <a:spLocks noChangeArrowheads="1"/>
        </xdr:cNvSpPr>
      </xdr:nvSpPr>
      <xdr:spPr bwMode="auto">
        <a:xfrm>
          <a:off x="2334986" y="5007429"/>
          <a:ext cx="104775" cy="21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104775" cy="218256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676B4B8B-C55A-4922-841F-89EF82782CF1}"/>
            </a:ext>
          </a:extLst>
        </xdr:cNvPr>
        <xdr:cNvSpPr txBox="1">
          <a:spLocks noChangeArrowheads="1"/>
        </xdr:cNvSpPr>
      </xdr:nvSpPr>
      <xdr:spPr bwMode="auto">
        <a:xfrm>
          <a:off x="2334986" y="5007429"/>
          <a:ext cx="104775" cy="21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104775" cy="218259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AAEC5FEE-A58F-4C04-8661-5F2237C10ACF}"/>
            </a:ext>
          </a:extLst>
        </xdr:cNvPr>
        <xdr:cNvSpPr txBox="1">
          <a:spLocks noChangeArrowheads="1"/>
        </xdr:cNvSpPr>
      </xdr:nvSpPr>
      <xdr:spPr bwMode="auto">
        <a:xfrm>
          <a:off x="2334986" y="5007429"/>
          <a:ext cx="104775" cy="21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36</xdr:row>
      <xdr:rowOff>35225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1EF5236-664B-480E-A257-756F192CD784}"/>
            </a:ext>
          </a:extLst>
        </xdr:cNvPr>
        <xdr:cNvSpPr txBox="1">
          <a:spLocks noChangeArrowheads="1"/>
        </xdr:cNvSpPr>
      </xdr:nvSpPr>
      <xdr:spPr bwMode="auto">
        <a:xfrm>
          <a:off x="4933950" y="5143500"/>
          <a:ext cx="104775" cy="21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36</xdr:row>
      <xdr:rowOff>36415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F533E4A-D251-4062-978C-C6F89449FB90}"/>
            </a:ext>
          </a:extLst>
        </xdr:cNvPr>
        <xdr:cNvSpPr txBox="1">
          <a:spLocks noChangeArrowheads="1"/>
        </xdr:cNvSpPr>
      </xdr:nvSpPr>
      <xdr:spPr bwMode="auto">
        <a:xfrm>
          <a:off x="4933950" y="5143500"/>
          <a:ext cx="104775" cy="21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36</xdr:row>
      <xdr:rowOff>36418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DB7CD62-59DA-44FA-A75A-7629E14AA982}"/>
            </a:ext>
          </a:extLst>
        </xdr:cNvPr>
        <xdr:cNvSpPr txBox="1">
          <a:spLocks noChangeArrowheads="1"/>
        </xdr:cNvSpPr>
      </xdr:nvSpPr>
      <xdr:spPr bwMode="auto">
        <a:xfrm>
          <a:off x="4933950" y="5143500"/>
          <a:ext cx="104775" cy="21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36</xdr:row>
      <xdr:rowOff>36419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4AC7CCF-BC8D-4270-A2F4-086B14346772}"/>
            </a:ext>
          </a:extLst>
        </xdr:cNvPr>
        <xdr:cNvSpPr txBox="1">
          <a:spLocks noChangeArrowheads="1"/>
        </xdr:cNvSpPr>
      </xdr:nvSpPr>
      <xdr:spPr bwMode="auto">
        <a:xfrm>
          <a:off x="4933950" y="5143500"/>
          <a:ext cx="104775" cy="2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36</xdr:row>
      <xdr:rowOff>36417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63C3C92-63C0-4BC8-9E81-F6B4E9FEB528}"/>
            </a:ext>
          </a:extLst>
        </xdr:cNvPr>
        <xdr:cNvSpPr txBox="1">
          <a:spLocks noChangeArrowheads="1"/>
        </xdr:cNvSpPr>
      </xdr:nvSpPr>
      <xdr:spPr bwMode="auto">
        <a:xfrm>
          <a:off x="4933950" y="5143500"/>
          <a:ext cx="104775" cy="21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35</xdr:row>
      <xdr:rowOff>0</xdr:rowOff>
    </xdr:from>
    <xdr:ext cx="104775" cy="217066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7381822-4487-4883-ABAD-C13F69BF47FA}"/>
            </a:ext>
          </a:extLst>
        </xdr:cNvPr>
        <xdr:cNvSpPr txBox="1">
          <a:spLocks noChangeArrowheads="1"/>
        </xdr:cNvSpPr>
      </xdr:nvSpPr>
      <xdr:spPr bwMode="auto">
        <a:xfrm>
          <a:off x="1457325" y="5143500"/>
          <a:ext cx="104775" cy="21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04775" cy="218256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F33DE77-C25A-49E9-B47D-F28C6CE2567D}"/>
            </a:ext>
          </a:extLst>
        </xdr:cNvPr>
        <xdr:cNvSpPr txBox="1">
          <a:spLocks noChangeArrowheads="1"/>
        </xdr:cNvSpPr>
      </xdr:nvSpPr>
      <xdr:spPr bwMode="auto">
        <a:xfrm>
          <a:off x="1457325" y="5143500"/>
          <a:ext cx="104775" cy="21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04775" cy="218259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84BFAA0-3F28-4851-8402-4D6AFF59FCAD}"/>
            </a:ext>
          </a:extLst>
        </xdr:cNvPr>
        <xdr:cNvSpPr txBox="1">
          <a:spLocks noChangeArrowheads="1"/>
        </xdr:cNvSpPr>
      </xdr:nvSpPr>
      <xdr:spPr bwMode="auto">
        <a:xfrm>
          <a:off x="1457325" y="5143500"/>
          <a:ext cx="104775" cy="21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04775" cy="21826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4332673-6552-4CB2-916E-AA244560CC45}"/>
            </a:ext>
          </a:extLst>
        </xdr:cNvPr>
        <xdr:cNvSpPr txBox="1">
          <a:spLocks noChangeArrowheads="1"/>
        </xdr:cNvSpPr>
      </xdr:nvSpPr>
      <xdr:spPr bwMode="auto">
        <a:xfrm>
          <a:off x="1457325" y="5143500"/>
          <a:ext cx="104775" cy="2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04775" cy="218258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DBBA39E-9EB5-4CB9-9510-654E5435759A}"/>
            </a:ext>
          </a:extLst>
        </xdr:cNvPr>
        <xdr:cNvSpPr txBox="1">
          <a:spLocks noChangeArrowheads="1"/>
        </xdr:cNvSpPr>
      </xdr:nvSpPr>
      <xdr:spPr bwMode="auto">
        <a:xfrm>
          <a:off x="1457325" y="5143500"/>
          <a:ext cx="104775" cy="21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104775" cy="217066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E422C16A-ADDE-4AD0-B665-5F345F7F1018}"/>
            </a:ext>
          </a:extLst>
        </xdr:cNvPr>
        <xdr:cNvSpPr txBox="1">
          <a:spLocks noChangeArrowheads="1"/>
        </xdr:cNvSpPr>
      </xdr:nvSpPr>
      <xdr:spPr bwMode="auto">
        <a:xfrm>
          <a:off x="2333625" y="5143500"/>
          <a:ext cx="104775" cy="21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104775" cy="218256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25B1CE2-8576-4C36-A6FB-0BDA886A0108}"/>
            </a:ext>
          </a:extLst>
        </xdr:cNvPr>
        <xdr:cNvSpPr txBox="1">
          <a:spLocks noChangeArrowheads="1"/>
        </xdr:cNvSpPr>
      </xdr:nvSpPr>
      <xdr:spPr bwMode="auto">
        <a:xfrm>
          <a:off x="2333625" y="5143500"/>
          <a:ext cx="104775" cy="21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104775" cy="218259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1053D43-3148-4D36-A86D-DC93D2D3B91A}"/>
            </a:ext>
          </a:extLst>
        </xdr:cNvPr>
        <xdr:cNvSpPr txBox="1">
          <a:spLocks noChangeArrowheads="1"/>
        </xdr:cNvSpPr>
      </xdr:nvSpPr>
      <xdr:spPr bwMode="auto">
        <a:xfrm>
          <a:off x="2333625" y="5143500"/>
          <a:ext cx="104775" cy="21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104775" cy="21826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4633F93-01D7-47F5-8DDD-1F046A591428}"/>
            </a:ext>
          </a:extLst>
        </xdr:cNvPr>
        <xdr:cNvSpPr txBox="1">
          <a:spLocks noChangeArrowheads="1"/>
        </xdr:cNvSpPr>
      </xdr:nvSpPr>
      <xdr:spPr bwMode="auto">
        <a:xfrm>
          <a:off x="2333625" y="5143500"/>
          <a:ext cx="104775" cy="2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104775" cy="218258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8B7D8B28-1A3E-41EA-8356-3F66E3294359}"/>
            </a:ext>
          </a:extLst>
        </xdr:cNvPr>
        <xdr:cNvSpPr txBox="1">
          <a:spLocks noChangeArrowheads="1"/>
        </xdr:cNvSpPr>
      </xdr:nvSpPr>
      <xdr:spPr bwMode="auto">
        <a:xfrm>
          <a:off x="2333625" y="5143500"/>
          <a:ext cx="104775" cy="21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104775" cy="217066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3B5A1084-F3CB-4A1B-9B88-B0301C3A7346}"/>
            </a:ext>
          </a:extLst>
        </xdr:cNvPr>
        <xdr:cNvSpPr txBox="1">
          <a:spLocks noChangeArrowheads="1"/>
        </xdr:cNvSpPr>
      </xdr:nvSpPr>
      <xdr:spPr bwMode="auto">
        <a:xfrm>
          <a:off x="3124200" y="5143500"/>
          <a:ext cx="104775" cy="21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104775" cy="218256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BA23C873-1D78-400C-8AF9-6408F13ECF62}"/>
            </a:ext>
          </a:extLst>
        </xdr:cNvPr>
        <xdr:cNvSpPr txBox="1">
          <a:spLocks noChangeArrowheads="1"/>
        </xdr:cNvSpPr>
      </xdr:nvSpPr>
      <xdr:spPr bwMode="auto">
        <a:xfrm>
          <a:off x="3124200" y="5143500"/>
          <a:ext cx="104775" cy="21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104775" cy="218259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54204B35-CAFE-4F8F-AFF2-2A56267F928A}"/>
            </a:ext>
          </a:extLst>
        </xdr:cNvPr>
        <xdr:cNvSpPr txBox="1">
          <a:spLocks noChangeArrowheads="1"/>
        </xdr:cNvSpPr>
      </xdr:nvSpPr>
      <xdr:spPr bwMode="auto">
        <a:xfrm>
          <a:off x="3124200" y="5143500"/>
          <a:ext cx="104775" cy="21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104775" cy="21826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A9AEB3F9-FF4F-4773-8285-7958259D7774}"/>
            </a:ext>
          </a:extLst>
        </xdr:cNvPr>
        <xdr:cNvSpPr txBox="1">
          <a:spLocks noChangeArrowheads="1"/>
        </xdr:cNvSpPr>
      </xdr:nvSpPr>
      <xdr:spPr bwMode="auto">
        <a:xfrm>
          <a:off x="3124200" y="5143500"/>
          <a:ext cx="104775" cy="2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104775" cy="218258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57C640C9-BC1D-496B-99F5-1311E04A8200}"/>
            </a:ext>
          </a:extLst>
        </xdr:cNvPr>
        <xdr:cNvSpPr txBox="1">
          <a:spLocks noChangeArrowheads="1"/>
        </xdr:cNvSpPr>
      </xdr:nvSpPr>
      <xdr:spPr bwMode="auto">
        <a:xfrm>
          <a:off x="3124200" y="5143500"/>
          <a:ext cx="104775" cy="21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104775" cy="217066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D5E6F7D-F11F-4210-9381-3FAFD42AE829}"/>
            </a:ext>
          </a:extLst>
        </xdr:cNvPr>
        <xdr:cNvSpPr txBox="1">
          <a:spLocks noChangeArrowheads="1"/>
        </xdr:cNvSpPr>
      </xdr:nvSpPr>
      <xdr:spPr bwMode="auto">
        <a:xfrm>
          <a:off x="3933825" y="5143500"/>
          <a:ext cx="104775" cy="21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104775" cy="218256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65A69CC2-0022-4479-ABEE-501C0DC36203}"/>
            </a:ext>
          </a:extLst>
        </xdr:cNvPr>
        <xdr:cNvSpPr txBox="1">
          <a:spLocks noChangeArrowheads="1"/>
        </xdr:cNvSpPr>
      </xdr:nvSpPr>
      <xdr:spPr bwMode="auto">
        <a:xfrm>
          <a:off x="3933825" y="5143500"/>
          <a:ext cx="104775" cy="21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104775" cy="218259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794D8F9-FB4D-43CE-991C-0B4CCBB286F5}"/>
            </a:ext>
          </a:extLst>
        </xdr:cNvPr>
        <xdr:cNvSpPr txBox="1">
          <a:spLocks noChangeArrowheads="1"/>
        </xdr:cNvSpPr>
      </xdr:nvSpPr>
      <xdr:spPr bwMode="auto">
        <a:xfrm>
          <a:off x="3933825" y="5143500"/>
          <a:ext cx="104775" cy="21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104775" cy="21826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DE990C1E-E9F6-435D-BF7C-4F87004A155B}"/>
            </a:ext>
          </a:extLst>
        </xdr:cNvPr>
        <xdr:cNvSpPr txBox="1">
          <a:spLocks noChangeArrowheads="1"/>
        </xdr:cNvSpPr>
      </xdr:nvSpPr>
      <xdr:spPr bwMode="auto">
        <a:xfrm>
          <a:off x="3933825" y="5143500"/>
          <a:ext cx="104775" cy="2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104775" cy="218258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CA6F98E0-3D69-4EAA-906E-3664256D5C23}"/>
            </a:ext>
          </a:extLst>
        </xdr:cNvPr>
        <xdr:cNvSpPr txBox="1">
          <a:spLocks noChangeArrowheads="1"/>
        </xdr:cNvSpPr>
      </xdr:nvSpPr>
      <xdr:spPr bwMode="auto">
        <a:xfrm>
          <a:off x="3933825" y="5143500"/>
          <a:ext cx="104775" cy="21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104775" cy="217066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F22CDE71-417A-47C6-81D5-F2EF012AE095}"/>
            </a:ext>
          </a:extLst>
        </xdr:cNvPr>
        <xdr:cNvSpPr txBox="1">
          <a:spLocks noChangeArrowheads="1"/>
        </xdr:cNvSpPr>
      </xdr:nvSpPr>
      <xdr:spPr bwMode="auto">
        <a:xfrm>
          <a:off x="2333625" y="5943600"/>
          <a:ext cx="104775" cy="21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104775" cy="218256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319F1A8D-F319-4071-AC0A-88AEADA1C3D3}"/>
            </a:ext>
          </a:extLst>
        </xdr:cNvPr>
        <xdr:cNvSpPr txBox="1">
          <a:spLocks noChangeArrowheads="1"/>
        </xdr:cNvSpPr>
      </xdr:nvSpPr>
      <xdr:spPr bwMode="auto">
        <a:xfrm>
          <a:off x="2333625" y="5943600"/>
          <a:ext cx="104775" cy="21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104775" cy="218259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9A9CF336-590A-498C-AD53-E2051A8F79CC}"/>
            </a:ext>
          </a:extLst>
        </xdr:cNvPr>
        <xdr:cNvSpPr txBox="1">
          <a:spLocks noChangeArrowheads="1"/>
        </xdr:cNvSpPr>
      </xdr:nvSpPr>
      <xdr:spPr bwMode="auto">
        <a:xfrm>
          <a:off x="2333625" y="5943600"/>
          <a:ext cx="104775" cy="21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104775" cy="21826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7E75A38-05F2-4435-AC1E-4CBB34519916}"/>
            </a:ext>
          </a:extLst>
        </xdr:cNvPr>
        <xdr:cNvSpPr txBox="1">
          <a:spLocks noChangeArrowheads="1"/>
        </xdr:cNvSpPr>
      </xdr:nvSpPr>
      <xdr:spPr bwMode="auto">
        <a:xfrm>
          <a:off x="2333625" y="5943600"/>
          <a:ext cx="104775" cy="2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104775" cy="218258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6A13E1A5-BB5F-42A5-AB07-4F8FC0D42625}"/>
            </a:ext>
          </a:extLst>
        </xdr:cNvPr>
        <xdr:cNvSpPr txBox="1">
          <a:spLocks noChangeArrowheads="1"/>
        </xdr:cNvSpPr>
      </xdr:nvSpPr>
      <xdr:spPr bwMode="auto">
        <a:xfrm>
          <a:off x="2333625" y="5943600"/>
          <a:ext cx="104775" cy="21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</xdr:colOff>
      <xdr:row>25</xdr:row>
      <xdr:rowOff>81662</xdr:rowOff>
    </xdr:from>
    <xdr:to>
      <xdr:col>5</xdr:col>
      <xdr:colOff>704266</xdr:colOff>
      <xdr:row>39</xdr:row>
      <xdr:rowOff>100073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50915</xdr:colOff>
      <xdr:row>40</xdr:row>
      <xdr:rowOff>65635</xdr:rowOff>
    </xdr:from>
    <xdr:to>
      <xdr:col>5</xdr:col>
      <xdr:colOff>683375</xdr:colOff>
      <xdr:row>43</xdr:row>
      <xdr:rowOff>2563956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80375985-44A9-4D9E-B18C-F8E827AAD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117232</xdr:colOff>
      <xdr:row>25</xdr:row>
      <xdr:rowOff>187569</xdr:rowOff>
    </xdr:from>
    <xdr:to>
      <xdr:col>2</xdr:col>
      <xdr:colOff>8966</xdr:colOff>
      <xdr:row>38</xdr:row>
      <xdr:rowOff>162909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79240C0F-66D1-4CA3-9F9B-E2D78CED9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554850</xdr:colOff>
      <xdr:row>31</xdr:row>
      <xdr:rowOff>64167</xdr:rowOff>
    </xdr:from>
    <xdr:to>
      <xdr:col>0</xdr:col>
      <xdr:colOff>1103077</xdr:colOff>
      <xdr:row>32</xdr:row>
      <xdr:rowOff>135935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1C94F9F-B2EE-94D1-8472-F1DA94BB1C7B}"/>
            </a:ext>
          </a:extLst>
        </xdr:cNvPr>
        <xdr:cNvSpPr txBox="1"/>
      </xdr:nvSpPr>
      <xdr:spPr>
        <a:xfrm>
          <a:off x="554850" y="6018277"/>
          <a:ext cx="548227" cy="229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PE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98.3%</a:t>
          </a:r>
        </a:p>
      </xdr:txBody>
    </xdr:sp>
    <xdr:clientData/>
  </xdr:twoCellAnchor>
  <xdr:twoCellAnchor>
    <xdr:from>
      <xdr:col>0</xdr:col>
      <xdr:colOff>1554947</xdr:colOff>
      <xdr:row>33</xdr:row>
      <xdr:rowOff>73089</xdr:rowOff>
    </xdr:from>
    <xdr:to>
      <xdr:col>0</xdr:col>
      <xdr:colOff>2027662</xdr:colOff>
      <xdr:row>34</xdr:row>
      <xdr:rowOff>146607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753BE0-B0D8-4AF0-9794-547CA1108993}"/>
            </a:ext>
          </a:extLst>
        </xdr:cNvPr>
        <xdr:cNvSpPr txBox="1"/>
      </xdr:nvSpPr>
      <xdr:spPr>
        <a:xfrm>
          <a:off x="1554947" y="6254814"/>
          <a:ext cx="472715" cy="235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P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1.7%</a:t>
          </a:r>
        </a:p>
      </xdr:txBody>
    </xdr:sp>
    <xdr:clientData/>
  </xdr:twoCellAnchor>
  <xdr:twoCellAnchor>
    <xdr:from>
      <xdr:col>1</xdr:col>
      <xdr:colOff>762000</xdr:colOff>
      <xdr:row>26</xdr:row>
      <xdr:rowOff>195262</xdr:rowOff>
    </xdr:from>
    <xdr:to>
      <xdr:col>2</xdr:col>
      <xdr:colOff>204651</xdr:colOff>
      <xdr:row>38</xdr:row>
      <xdr:rowOff>66676</xdr:rowOff>
    </xdr:to>
    <xdr:sp macro="" textlink="">
      <xdr:nvSpPr>
        <xdr:cNvPr id="13" name="Abrir llave 12">
          <a:extLst>
            <a:ext uri="{FF2B5EF4-FFF2-40B4-BE49-F238E27FC236}">
              <a16:creationId xmlns:a16="http://schemas.microsoft.com/office/drawing/2014/main" id="{C9EF1EBC-FBB2-A5A7-6227-E4172A08A905}"/>
            </a:ext>
          </a:extLst>
        </xdr:cNvPr>
        <xdr:cNvSpPr/>
      </xdr:nvSpPr>
      <xdr:spPr>
        <a:xfrm>
          <a:off x="2795954" y="5271354"/>
          <a:ext cx="228097" cy="1940537"/>
        </a:xfrm>
        <a:prstGeom prst="leftBrace">
          <a:avLst>
            <a:gd name="adj1" fmla="val 35476"/>
            <a:gd name="adj2" fmla="val 42051"/>
          </a:avLst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119060</xdr:colOff>
      <xdr:row>19</xdr:row>
      <xdr:rowOff>155885</xdr:rowOff>
    </xdr:from>
    <xdr:to>
      <xdr:col>4</xdr:col>
      <xdr:colOff>1027043</xdr:colOff>
      <xdr:row>32</xdr:row>
      <xdr:rowOff>133350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131446</xdr:colOff>
      <xdr:row>4</xdr:row>
      <xdr:rowOff>160655</xdr:rowOff>
    </xdr:from>
    <xdr:to>
      <xdr:col>13</xdr:col>
      <xdr:colOff>541655</xdr:colOff>
      <xdr:row>11</xdr:row>
      <xdr:rowOff>1127125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C5F59F2-3924-4277-B8B1-887A7F27B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60813</xdr:colOff>
      <xdr:row>29</xdr:row>
      <xdr:rowOff>147638</xdr:rowOff>
    </xdr:from>
    <xdr:to>
      <xdr:col>3</xdr:col>
      <xdr:colOff>665715</xdr:colOff>
      <xdr:row>46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17010</xdr:colOff>
      <xdr:row>15</xdr:row>
      <xdr:rowOff>178408</xdr:rowOff>
    </xdr:from>
    <xdr:to>
      <xdr:col>4</xdr:col>
      <xdr:colOff>721339</xdr:colOff>
      <xdr:row>26</xdr:row>
      <xdr:rowOff>340904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D28AD088-4F39-43B4-B04B-5185F77E2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667335</xdr:colOff>
      <xdr:row>23</xdr:row>
      <xdr:rowOff>22274</xdr:rowOff>
    </xdr:from>
    <xdr:ext cx="663195" cy="25455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9FDBBE-9EEE-DEFE-CCC3-8E94120C9119}"/>
            </a:ext>
          </a:extLst>
        </xdr:cNvPr>
        <xdr:cNvSpPr txBox="1"/>
      </xdr:nvSpPr>
      <xdr:spPr>
        <a:xfrm>
          <a:off x="667335" y="5127674"/>
          <a:ext cx="663195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78.99%</a:t>
          </a:r>
        </a:p>
      </xdr:txBody>
    </xdr:sp>
    <xdr:clientData/>
  </xdr:oneCellAnchor>
  <xdr:oneCellAnchor>
    <xdr:from>
      <xdr:col>0</xdr:col>
      <xdr:colOff>1661013</xdr:colOff>
      <xdr:row>23</xdr:row>
      <xdr:rowOff>95542</xdr:rowOff>
    </xdr:from>
    <xdr:ext cx="663195" cy="25455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C519F41-220A-413C-B03E-ECB10076D556}"/>
            </a:ext>
          </a:extLst>
        </xdr:cNvPr>
        <xdr:cNvSpPr txBox="1"/>
      </xdr:nvSpPr>
      <xdr:spPr>
        <a:xfrm>
          <a:off x="1661013" y="5200942"/>
          <a:ext cx="663195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20.26%</a:t>
          </a:r>
        </a:p>
      </xdr:txBody>
    </xdr:sp>
    <xdr:clientData/>
  </xdr:oneCellAnchor>
  <xdr:oneCellAnchor>
    <xdr:from>
      <xdr:col>0</xdr:col>
      <xdr:colOff>1962896</xdr:colOff>
      <xdr:row>25</xdr:row>
      <xdr:rowOff>536607</xdr:rowOff>
    </xdr:from>
    <xdr:ext cx="475643" cy="21025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E40E9D9-6095-4D33-8B2C-ED26A9C88150}"/>
            </a:ext>
          </a:extLst>
        </xdr:cNvPr>
        <xdr:cNvSpPr txBox="1"/>
      </xdr:nvSpPr>
      <xdr:spPr>
        <a:xfrm>
          <a:off x="1962896" y="6518307"/>
          <a:ext cx="475643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0.75%</a:t>
          </a:r>
        </a:p>
      </xdr:txBody>
    </xdr:sp>
    <xdr:clientData/>
  </xdr:oneCellAnchor>
  <xdr:oneCellAnchor>
    <xdr:from>
      <xdr:col>2</xdr:col>
      <xdr:colOff>472733</xdr:colOff>
      <xdr:row>20</xdr:row>
      <xdr:rowOff>15680</xdr:rowOff>
    </xdr:from>
    <xdr:ext cx="475643" cy="2102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8906C89-C436-48B0-9F22-CD302F081977}"/>
            </a:ext>
          </a:extLst>
        </xdr:cNvPr>
        <xdr:cNvSpPr txBox="1"/>
      </xdr:nvSpPr>
      <xdr:spPr>
        <a:xfrm>
          <a:off x="3892208" y="4378130"/>
          <a:ext cx="475643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6.04%</a:t>
          </a:r>
        </a:p>
      </xdr:txBody>
    </xdr:sp>
    <xdr:clientData/>
  </xdr:oneCellAnchor>
  <xdr:oneCellAnchor>
    <xdr:from>
      <xdr:col>2</xdr:col>
      <xdr:colOff>437417</xdr:colOff>
      <xdr:row>24</xdr:row>
      <xdr:rowOff>91734</xdr:rowOff>
    </xdr:from>
    <xdr:ext cx="532710" cy="21025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EE1B017-2A10-448F-8312-76E8103BC2CF}"/>
            </a:ext>
          </a:extLst>
        </xdr:cNvPr>
        <xdr:cNvSpPr txBox="1"/>
      </xdr:nvSpPr>
      <xdr:spPr>
        <a:xfrm>
          <a:off x="3856892" y="5444784"/>
          <a:ext cx="532710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13.74%</a:t>
          </a:r>
        </a:p>
      </xdr:txBody>
    </xdr:sp>
    <xdr:clientData/>
  </xdr:oneCellAnchor>
  <xdr:oneCellAnchor>
    <xdr:from>
      <xdr:col>3</xdr:col>
      <xdr:colOff>321205</xdr:colOff>
      <xdr:row>23</xdr:row>
      <xdr:rowOff>2785</xdr:rowOff>
    </xdr:from>
    <xdr:ext cx="475643" cy="21025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28CAE15-2868-46ED-9843-97A3598C30AD}"/>
            </a:ext>
          </a:extLst>
        </xdr:cNvPr>
        <xdr:cNvSpPr txBox="1"/>
      </xdr:nvSpPr>
      <xdr:spPr>
        <a:xfrm>
          <a:off x="4626505" y="5108185"/>
          <a:ext cx="475643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0.45%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0.78174</cdr:x>
      <cdr:y>0.13712</cdr:y>
    </cdr:from>
    <cdr:to>
      <cdr:x>0.86456</cdr:x>
      <cdr:y>0.19328</cdr:y>
    </cdr:to>
    <cdr:sp macro="" textlink="">
      <cdr:nvSpPr>
        <cdr:cNvPr id="2" name="CuadroTexto 9">
          <a:extLst xmlns:a="http://schemas.openxmlformats.org/drawingml/2006/main">
            <a:ext uri="{FF2B5EF4-FFF2-40B4-BE49-F238E27FC236}">
              <a16:creationId xmlns:a16="http://schemas.microsoft.com/office/drawing/2014/main" id="{328CAE15-2868-46ED-9843-97A3598C30AD}"/>
            </a:ext>
          </a:extLst>
        </cdr:cNvPr>
        <cdr:cNvSpPr txBox="1"/>
      </cdr:nvSpPr>
      <cdr:spPr>
        <a:xfrm xmlns:a="http://schemas.openxmlformats.org/drawingml/2006/main">
          <a:off x="4489575" y="513363"/>
          <a:ext cx="475643" cy="2102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0.03%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100633</xdr:colOff>
      <xdr:row>12</xdr:row>
      <xdr:rowOff>87287</xdr:rowOff>
    </xdr:from>
    <xdr:to>
      <xdr:col>3</xdr:col>
      <xdr:colOff>993912</xdr:colOff>
      <xdr:row>24</xdr:row>
      <xdr:rowOff>157371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105103</xdr:colOff>
      <xdr:row>25</xdr:row>
      <xdr:rowOff>45983</xdr:rowOff>
    </xdr:from>
    <xdr:to>
      <xdr:col>3</xdr:col>
      <xdr:colOff>998382</xdr:colOff>
      <xdr:row>37</xdr:row>
      <xdr:rowOff>24101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3CAD7-504A-4B79-9BCE-1287E876E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91966</xdr:colOff>
      <xdr:row>37</xdr:row>
      <xdr:rowOff>111673</xdr:rowOff>
    </xdr:from>
    <xdr:to>
      <xdr:col>3</xdr:col>
      <xdr:colOff>985245</xdr:colOff>
      <xdr:row>49</xdr:row>
      <xdr:rowOff>89791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D8C316F-E344-4E13-9A9D-AA3437EB7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F045-80FC-459F-9929-DB26E7C413A6}">
  <sheetPr>
    <tabColor rgb="FFFF0000"/>
  </sheetPr>
  <dimension ref="B4:D42"/>
  <sheetViews>
    <sheetView topLeftCell="A4" workbookViewId="0">
      <selection activeCell="B4" sqref="B4:D42"/>
    </sheetView>
  </sheetViews>
  <sheetFormatPr baseColWidth="10" defaultRowHeight="13.2" x14ac:dyDescent="0.25"/>
  <cols>
    <col min="2" max="2" width="17" customWidth="1"/>
    <col min="3" max="3" width="54.44140625" customWidth="1"/>
  </cols>
  <sheetData>
    <row r="4" spans="2:4" x14ac:dyDescent="0.25">
      <c r="B4" s="234" t="s">
        <v>295</v>
      </c>
      <c r="C4" s="234" t="s">
        <v>315</v>
      </c>
      <c r="D4" s="234">
        <v>18</v>
      </c>
    </row>
    <row r="5" spans="2:4" x14ac:dyDescent="0.25">
      <c r="B5" s="234"/>
      <c r="C5" s="234"/>
      <c r="D5" s="234"/>
    </row>
    <row r="6" spans="2:4" x14ac:dyDescent="0.25">
      <c r="B6" s="234" t="s">
        <v>296</v>
      </c>
      <c r="C6" s="234" t="s">
        <v>316</v>
      </c>
      <c r="D6" s="234">
        <v>19</v>
      </c>
    </row>
    <row r="7" spans="2:4" x14ac:dyDescent="0.25">
      <c r="B7" s="234"/>
      <c r="C7" s="234"/>
      <c r="D7" s="234"/>
    </row>
    <row r="8" spans="2:4" x14ac:dyDescent="0.25">
      <c r="B8" s="234" t="s">
        <v>297</v>
      </c>
      <c r="C8" s="234" t="s">
        <v>317</v>
      </c>
      <c r="D8" s="234">
        <v>20</v>
      </c>
    </row>
    <row r="9" spans="2:4" x14ac:dyDescent="0.25">
      <c r="B9" s="234"/>
      <c r="C9" s="234"/>
      <c r="D9" s="234"/>
    </row>
    <row r="10" spans="2:4" x14ac:dyDescent="0.25">
      <c r="B10" s="234" t="s">
        <v>298</v>
      </c>
      <c r="C10" s="234" t="s">
        <v>318</v>
      </c>
      <c r="D10" s="234">
        <v>21</v>
      </c>
    </row>
    <row r="11" spans="2:4" x14ac:dyDescent="0.25">
      <c r="B11" s="234"/>
      <c r="C11" s="234"/>
      <c r="D11" s="234"/>
    </row>
    <row r="12" spans="2:4" ht="26.4" x14ac:dyDescent="0.25">
      <c r="B12" s="234" t="s">
        <v>299</v>
      </c>
      <c r="C12" s="234" t="s">
        <v>319</v>
      </c>
      <c r="D12" s="234">
        <v>22</v>
      </c>
    </row>
    <row r="13" spans="2:4" x14ac:dyDescent="0.25">
      <c r="B13" s="234"/>
      <c r="C13" s="234"/>
      <c r="D13" s="234"/>
    </row>
    <row r="14" spans="2:4" ht="26.4" x14ac:dyDescent="0.25">
      <c r="B14" s="234" t="s">
        <v>310</v>
      </c>
      <c r="C14" s="234" t="s">
        <v>320</v>
      </c>
      <c r="D14" s="234">
        <v>23</v>
      </c>
    </row>
    <row r="15" spans="2:4" x14ac:dyDescent="0.25">
      <c r="B15" s="234"/>
      <c r="C15" s="234"/>
      <c r="D15" s="234"/>
    </row>
    <row r="16" spans="2:4" ht="26.4" x14ac:dyDescent="0.25">
      <c r="B16" s="234" t="s">
        <v>312</v>
      </c>
      <c r="C16" s="234" t="s">
        <v>320</v>
      </c>
      <c r="D16" s="234">
        <v>24</v>
      </c>
    </row>
    <row r="17" spans="2:4" x14ac:dyDescent="0.25">
      <c r="B17" s="234"/>
      <c r="C17" s="234"/>
      <c r="D17" s="234"/>
    </row>
    <row r="18" spans="2:4" ht="26.4" x14ac:dyDescent="0.25">
      <c r="B18" s="234" t="s">
        <v>311</v>
      </c>
      <c r="C18" s="234" t="s">
        <v>320</v>
      </c>
      <c r="D18" s="234">
        <v>25</v>
      </c>
    </row>
    <row r="19" spans="2:4" x14ac:dyDescent="0.25">
      <c r="B19" s="234"/>
      <c r="C19" s="234"/>
      <c r="D19" s="234"/>
    </row>
    <row r="20" spans="2:4" ht="26.4" x14ac:dyDescent="0.25">
      <c r="B20" s="234" t="s">
        <v>300</v>
      </c>
      <c r="C20" s="234" t="s">
        <v>321</v>
      </c>
      <c r="D20" s="234">
        <v>26</v>
      </c>
    </row>
    <row r="21" spans="2:4" x14ac:dyDescent="0.25">
      <c r="B21" s="234"/>
      <c r="C21" s="234"/>
      <c r="D21" s="234"/>
    </row>
    <row r="22" spans="2:4" ht="26.4" x14ac:dyDescent="0.25">
      <c r="B22" s="234" t="s">
        <v>313</v>
      </c>
      <c r="C22" s="234" t="s">
        <v>322</v>
      </c>
      <c r="D22" s="234">
        <v>27</v>
      </c>
    </row>
    <row r="23" spans="2:4" x14ac:dyDescent="0.25">
      <c r="B23" s="234"/>
      <c r="C23" s="234"/>
      <c r="D23" s="234"/>
    </row>
    <row r="24" spans="2:4" ht="26.4" x14ac:dyDescent="0.25">
      <c r="B24" s="234" t="s">
        <v>314</v>
      </c>
      <c r="C24" s="234" t="s">
        <v>323</v>
      </c>
      <c r="D24" s="234">
        <v>28</v>
      </c>
    </row>
    <row r="25" spans="2:4" x14ac:dyDescent="0.25">
      <c r="B25" s="234"/>
      <c r="C25" s="234"/>
      <c r="D25" s="234"/>
    </row>
    <row r="26" spans="2:4" ht="26.4" x14ac:dyDescent="0.25">
      <c r="B26" s="234" t="s">
        <v>301</v>
      </c>
      <c r="C26" s="234" t="s">
        <v>324</v>
      </c>
      <c r="D26" s="234">
        <v>29</v>
      </c>
    </row>
    <row r="27" spans="2:4" x14ac:dyDescent="0.25">
      <c r="B27" s="234"/>
      <c r="C27" s="234"/>
      <c r="D27" s="234"/>
    </row>
    <row r="28" spans="2:4" ht="26.4" x14ac:dyDescent="0.25">
      <c r="B28" s="234" t="s">
        <v>302</v>
      </c>
      <c r="C28" s="234" t="s">
        <v>325</v>
      </c>
      <c r="D28" s="234">
        <v>30</v>
      </c>
    </row>
    <row r="29" spans="2:4" x14ac:dyDescent="0.25">
      <c r="B29" s="234"/>
      <c r="C29" s="234"/>
      <c r="D29" s="234"/>
    </row>
    <row r="30" spans="2:4" ht="26.4" x14ac:dyDescent="0.25">
      <c r="B30" s="234" t="s">
        <v>303</v>
      </c>
      <c r="C30" s="234" t="s">
        <v>326</v>
      </c>
      <c r="D30" s="234">
        <v>31</v>
      </c>
    </row>
    <row r="31" spans="2:4" x14ac:dyDescent="0.25">
      <c r="B31" s="234"/>
      <c r="C31" s="234"/>
      <c r="D31" s="234"/>
    </row>
    <row r="32" spans="2:4" ht="26.4" x14ac:dyDescent="0.25">
      <c r="B32" s="234" t="s">
        <v>304</v>
      </c>
      <c r="C32" s="234" t="s">
        <v>327</v>
      </c>
      <c r="D32" s="234">
        <v>32</v>
      </c>
    </row>
    <row r="33" spans="2:4" x14ac:dyDescent="0.25">
      <c r="B33" s="234"/>
      <c r="C33" s="234"/>
      <c r="D33" s="234"/>
    </row>
    <row r="34" spans="2:4" ht="26.4" x14ac:dyDescent="0.25">
      <c r="B34" s="234" t="s">
        <v>305</v>
      </c>
      <c r="C34" s="234" t="s">
        <v>328</v>
      </c>
      <c r="D34" s="234">
        <v>33</v>
      </c>
    </row>
    <row r="35" spans="2:4" x14ac:dyDescent="0.25">
      <c r="B35" s="234"/>
      <c r="C35" s="234"/>
      <c r="D35" s="234"/>
    </row>
    <row r="36" spans="2:4" ht="26.4" x14ac:dyDescent="0.25">
      <c r="B36" s="234" t="s">
        <v>306</v>
      </c>
      <c r="C36" s="234" t="s">
        <v>329</v>
      </c>
      <c r="D36" s="234">
        <v>34</v>
      </c>
    </row>
    <row r="37" spans="2:4" x14ac:dyDescent="0.25">
      <c r="B37" s="234"/>
      <c r="C37" s="234"/>
      <c r="D37" s="234"/>
    </row>
    <row r="38" spans="2:4" ht="26.4" x14ac:dyDescent="0.25">
      <c r="B38" s="234" t="s">
        <v>307</v>
      </c>
      <c r="C38" s="234" t="s">
        <v>330</v>
      </c>
      <c r="D38" s="234">
        <v>35</v>
      </c>
    </row>
    <row r="39" spans="2:4" x14ac:dyDescent="0.25">
      <c r="B39" s="234"/>
      <c r="C39" s="234"/>
      <c r="D39" s="234"/>
    </row>
    <row r="40" spans="2:4" ht="26.4" x14ac:dyDescent="0.25">
      <c r="B40" s="234" t="s">
        <v>308</v>
      </c>
      <c r="C40" s="234" t="s">
        <v>331</v>
      </c>
      <c r="D40" s="234">
        <v>36</v>
      </c>
    </row>
    <row r="41" spans="2:4" x14ac:dyDescent="0.25">
      <c r="B41" s="234"/>
      <c r="C41" s="234"/>
      <c r="D41" s="234"/>
    </row>
    <row r="42" spans="2:4" ht="26.4" x14ac:dyDescent="0.25">
      <c r="B42" s="234" t="s">
        <v>309</v>
      </c>
      <c r="C42" s="234" t="s">
        <v>332</v>
      </c>
      <c r="D42" s="234">
        <v>37</v>
      </c>
    </row>
  </sheetData>
  <phoneticPr fontId="6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65"/>
  <sheetViews>
    <sheetView showGridLines="0" topLeftCell="A16" zoomScaleNormal="100" zoomScaleSheetLayoutView="130" workbookViewId="0">
      <selection activeCell="F38" sqref="F38"/>
    </sheetView>
  </sheetViews>
  <sheetFormatPr baseColWidth="10" defaultColWidth="11.44140625" defaultRowHeight="35.25" customHeight="1" x14ac:dyDescent="0.25"/>
  <cols>
    <col min="1" max="1" width="61.44140625" style="2" customWidth="1"/>
    <col min="2" max="2" width="12.33203125" style="10" customWidth="1"/>
    <col min="3" max="3" width="10.5546875" style="10" customWidth="1"/>
    <col min="4" max="4" width="11.109375" style="10" customWidth="1"/>
    <col min="5" max="16384" width="11.44140625" style="10"/>
  </cols>
  <sheetData>
    <row r="1" spans="1:4" ht="13.2" x14ac:dyDescent="0.25">
      <c r="A1" s="258" t="s">
        <v>111</v>
      </c>
      <c r="B1" s="258"/>
      <c r="C1" s="258"/>
      <c r="D1" s="258"/>
    </row>
    <row r="2" spans="1:4" ht="13.2" x14ac:dyDescent="0.25">
      <c r="A2" s="17" t="s">
        <v>69</v>
      </c>
    </row>
    <row r="3" spans="1:4" s="1" customFormat="1" ht="32.25" customHeight="1" x14ac:dyDescent="0.25">
      <c r="A3" s="259" t="s">
        <v>185</v>
      </c>
      <c r="B3" s="259"/>
      <c r="C3" s="259"/>
      <c r="D3" s="259"/>
    </row>
    <row r="4" spans="1:4" s="1" customFormat="1" ht="15.6" x14ac:dyDescent="0.25">
      <c r="A4" s="264" t="s">
        <v>356</v>
      </c>
      <c r="B4" s="259"/>
      <c r="C4" s="259"/>
      <c r="D4" s="259"/>
    </row>
    <row r="5" spans="1:4" s="1" customFormat="1" ht="5.25" customHeight="1" x14ac:dyDescent="0.25">
      <c r="A5" s="280"/>
      <c r="B5" s="280"/>
      <c r="C5" s="280"/>
      <c r="D5" s="280"/>
    </row>
    <row r="6" spans="1:4" s="1" customFormat="1" ht="15.6" x14ac:dyDescent="0.25">
      <c r="A6" s="297" t="s">
        <v>65</v>
      </c>
      <c r="B6" s="271" t="s">
        <v>68</v>
      </c>
      <c r="C6" s="271"/>
      <c r="D6" s="272" t="s">
        <v>0</v>
      </c>
    </row>
    <row r="7" spans="1:4" s="1" customFormat="1" ht="15.6" x14ac:dyDescent="0.25">
      <c r="A7" s="298"/>
      <c r="B7" s="202" t="s">
        <v>66</v>
      </c>
      <c r="C7" s="202" t="s">
        <v>67</v>
      </c>
      <c r="D7" s="273"/>
    </row>
    <row r="8" spans="1:4" ht="11.25" customHeight="1" x14ac:dyDescent="0.25">
      <c r="A8" s="112" t="s">
        <v>165</v>
      </c>
      <c r="B8" s="113">
        <v>805</v>
      </c>
      <c r="C8" s="113">
        <v>301</v>
      </c>
      <c r="D8" s="88">
        <f>SUM(B8:C8)</f>
        <v>1106</v>
      </c>
    </row>
    <row r="9" spans="1:4" ht="11.25" customHeight="1" x14ac:dyDescent="0.25">
      <c r="A9" s="114" t="s">
        <v>167</v>
      </c>
      <c r="B9" s="26">
        <v>643</v>
      </c>
      <c r="C9" s="26">
        <v>250</v>
      </c>
      <c r="D9" s="89">
        <f>SUM(B9:C9)</f>
        <v>893</v>
      </c>
    </row>
    <row r="10" spans="1:4" ht="11.25" customHeight="1" x14ac:dyDescent="0.25">
      <c r="A10" s="114" t="s">
        <v>166</v>
      </c>
      <c r="B10" s="26">
        <v>153</v>
      </c>
      <c r="C10" s="26">
        <v>50</v>
      </c>
      <c r="D10" s="89">
        <f>SUM(B10:C10)</f>
        <v>203</v>
      </c>
    </row>
    <row r="11" spans="1:4" ht="11.25" customHeight="1" x14ac:dyDescent="0.25">
      <c r="A11" s="114" t="s">
        <v>204</v>
      </c>
      <c r="B11" s="26">
        <v>9</v>
      </c>
      <c r="C11" s="26">
        <v>1</v>
      </c>
      <c r="D11" s="89">
        <f>SUM(B11:C11)</f>
        <v>10</v>
      </c>
    </row>
    <row r="12" spans="1:4" ht="11.25" customHeight="1" x14ac:dyDescent="0.25">
      <c r="A12" s="112" t="s">
        <v>172</v>
      </c>
      <c r="B12" s="113">
        <v>156</v>
      </c>
      <c r="C12" s="113">
        <v>51</v>
      </c>
      <c r="D12" s="88">
        <f t="shared" ref="D12" si="0">SUM(B12:C12)</f>
        <v>207</v>
      </c>
    </row>
    <row r="13" spans="1:4" ht="11.25" customHeight="1" x14ac:dyDescent="0.25">
      <c r="A13" s="114" t="s">
        <v>174</v>
      </c>
      <c r="B13" s="26">
        <v>127</v>
      </c>
      <c r="C13" s="26">
        <v>35</v>
      </c>
      <c r="D13" s="89">
        <f t="shared" ref="D13:D17" si="1">SUM(B13:C13)</f>
        <v>162</v>
      </c>
    </row>
    <row r="14" spans="1:4" ht="11.25" customHeight="1" x14ac:dyDescent="0.25">
      <c r="A14" s="114" t="s">
        <v>175</v>
      </c>
      <c r="B14" s="26">
        <v>24</v>
      </c>
      <c r="C14" s="26">
        <v>14</v>
      </c>
      <c r="D14" s="89">
        <f t="shared" si="1"/>
        <v>38</v>
      </c>
    </row>
    <row r="15" spans="1:4" ht="11.25" customHeight="1" x14ac:dyDescent="0.25">
      <c r="A15" s="114" t="s">
        <v>173</v>
      </c>
      <c r="B15" s="26">
        <v>4</v>
      </c>
      <c r="C15" s="26">
        <v>1</v>
      </c>
      <c r="D15" s="89">
        <f t="shared" si="1"/>
        <v>5</v>
      </c>
    </row>
    <row r="16" spans="1:4" ht="11.25" customHeight="1" x14ac:dyDescent="0.25">
      <c r="A16" s="114" t="s">
        <v>359</v>
      </c>
      <c r="B16" s="26">
        <v>1</v>
      </c>
      <c r="C16" s="26">
        <v>1</v>
      </c>
      <c r="D16" s="89">
        <f t="shared" si="1"/>
        <v>2</v>
      </c>
    </row>
    <row r="17" spans="1:4" ht="11.25" customHeight="1" x14ac:dyDescent="0.25">
      <c r="A17" s="112" t="s">
        <v>168</v>
      </c>
      <c r="B17" s="113">
        <v>108</v>
      </c>
      <c r="C17" s="113">
        <v>22</v>
      </c>
      <c r="D17" s="88">
        <f t="shared" si="1"/>
        <v>130</v>
      </c>
    </row>
    <row r="18" spans="1:4" ht="11.25" customHeight="1" x14ac:dyDescent="0.25">
      <c r="A18" s="114" t="s">
        <v>247</v>
      </c>
      <c r="B18" s="26">
        <v>64</v>
      </c>
      <c r="C18" s="26">
        <v>17</v>
      </c>
      <c r="D18" s="89">
        <f t="shared" ref="D18:D23" si="2">SUM(B18:C18)</f>
        <v>81</v>
      </c>
    </row>
    <row r="19" spans="1:4" ht="11.25" customHeight="1" x14ac:dyDescent="0.25">
      <c r="A19" s="114" t="s">
        <v>169</v>
      </c>
      <c r="B19" s="26">
        <v>24</v>
      </c>
      <c r="C19" s="26">
        <v>5</v>
      </c>
      <c r="D19" s="89">
        <f t="shared" si="2"/>
        <v>29</v>
      </c>
    </row>
    <row r="20" spans="1:4" ht="11.25" customHeight="1" x14ac:dyDescent="0.25">
      <c r="A20" s="114" t="s">
        <v>170</v>
      </c>
      <c r="B20" s="26">
        <v>10</v>
      </c>
      <c r="C20" s="26">
        <v>0</v>
      </c>
      <c r="D20" s="89">
        <f t="shared" ref="D20" si="3">SUM(B20:C20)</f>
        <v>10</v>
      </c>
    </row>
    <row r="21" spans="1:4" ht="11.25" customHeight="1" x14ac:dyDescent="0.25">
      <c r="A21" s="114" t="s">
        <v>171</v>
      </c>
      <c r="B21" s="26">
        <v>7</v>
      </c>
      <c r="C21" s="26">
        <v>0</v>
      </c>
      <c r="D21" s="89">
        <f t="shared" ref="D21" si="4">SUM(B21:C21)</f>
        <v>7</v>
      </c>
    </row>
    <row r="22" spans="1:4" ht="11.25" customHeight="1" x14ac:dyDescent="0.25">
      <c r="A22" s="114" t="s">
        <v>349</v>
      </c>
      <c r="B22" s="26">
        <v>2</v>
      </c>
      <c r="C22" s="26">
        <v>0</v>
      </c>
      <c r="D22" s="89">
        <f t="shared" si="2"/>
        <v>2</v>
      </c>
    </row>
    <row r="23" spans="1:4" ht="11.25" customHeight="1" x14ac:dyDescent="0.25">
      <c r="A23" s="114" t="s">
        <v>337</v>
      </c>
      <c r="B23" s="26">
        <v>1</v>
      </c>
      <c r="C23" s="26">
        <v>0</v>
      </c>
      <c r="D23" s="89">
        <f t="shared" si="2"/>
        <v>1</v>
      </c>
    </row>
    <row r="24" spans="1:4" ht="11.25" customHeight="1" x14ac:dyDescent="0.25">
      <c r="A24" s="112" t="s">
        <v>176</v>
      </c>
      <c r="B24" s="113">
        <v>54</v>
      </c>
      <c r="C24" s="113">
        <v>12</v>
      </c>
      <c r="D24" s="88">
        <f t="shared" ref="D24" si="5">SUM(B24:C24)</f>
        <v>66</v>
      </c>
    </row>
    <row r="25" spans="1:4" ht="13.2" x14ac:dyDescent="0.25">
      <c r="A25" s="114" t="s">
        <v>178</v>
      </c>
      <c r="B25" s="26">
        <v>20</v>
      </c>
      <c r="C25" s="26">
        <v>6</v>
      </c>
      <c r="D25" s="89">
        <f t="shared" ref="D25:D30" si="6">SUM(B25:C25)</f>
        <v>26</v>
      </c>
    </row>
    <row r="26" spans="1:4" ht="19.2" x14ac:dyDescent="0.25">
      <c r="A26" s="114" t="s">
        <v>177</v>
      </c>
      <c r="B26" s="26">
        <v>18</v>
      </c>
      <c r="C26" s="26">
        <v>4</v>
      </c>
      <c r="D26" s="89">
        <f t="shared" si="6"/>
        <v>22</v>
      </c>
    </row>
    <row r="27" spans="1:4" ht="13.2" x14ac:dyDescent="0.25">
      <c r="A27" s="114" t="s">
        <v>273</v>
      </c>
      <c r="B27" s="26">
        <v>7</v>
      </c>
      <c r="C27" s="26">
        <v>0</v>
      </c>
      <c r="D27" s="89">
        <f t="shared" ref="D27" si="7">SUM(B27:C27)</f>
        <v>7</v>
      </c>
    </row>
    <row r="28" spans="1:4" ht="11.25" customHeight="1" x14ac:dyDescent="0.25">
      <c r="A28" s="114" t="s">
        <v>205</v>
      </c>
      <c r="B28" s="26">
        <v>4</v>
      </c>
      <c r="C28" s="26">
        <v>0</v>
      </c>
      <c r="D28" s="89">
        <f t="shared" si="6"/>
        <v>4</v>
      </c>
    </row>
    <row r="29" spans="1:4" ht="11.25" customHeight="1" x14ac:dyDescent="0.25">
      <c r="A29" s="114" t="s">
        <v>360</v>
      </c>
      <c r="B29" s="26">
        <v>2</v>
      </c>
      <c r="C29" s="26">
        <v>2</v>
      </c>
      <c r="D29" s="89">
        <f t="shared" si="6"/>
        <v>4</v>
      </c>
    </row>
    <row r="30" spans="1:4" ht="13.2" x14ac:dyDescent="0.25">
      <c r="A30" s="114" t="s">
        <v>338</v>
      </c>
      <c r="B30" s="26">
        <v>3</v>
      </c>
      <c r="C30" s="26">
        <v>0</v>
      </c>
      <c r="D30" s="89">
        <f t="shared" si="6"/>
        <v>3</v>
      </c>
    </row>
    <row r="31" spans="1:4" ht="11.25" customHeight="1" x14ac:dyDescent="0.25">
      <c r="A31" s="112" t="s">
        <v>179</v>
      </c>
      <c r="B31" s="113">
        <v>212</v>
      </c>
      <c r="C31" s="113">
        <v>61</v>
      </c>
      <c r="D31" s="88">
        <f t="shared" ref="D31" si="8">SUM(B31:C31)</f>
        <v>273</v>
      </c>
    </row>
    <row r="32" spans="1:4" ht="11.25" customHeight="1" x14ac:dyDescent="0.25">
      <c r="A32" s="114" t="s">
        <v>183</v>
      </c>
      <c r="B32" s="26">
        <v>165</v>
      </c>
      <c r="C32" s="26">
        <v>41</v>
      </c>
      <c r="D32" s="89">
        <f t="shared" ref="D32:D39" si="9">SUM(B32:C32)</f>
        <v>206</v>
      </c>
    </row>
    <row r="33" spans="1:4" ht="19.2" x14ac:dyDescent="0.25">
      <c r="A33" s="114" t="s">
        <v>182</v>
      </c>
      <c r="B33" s="26">
        <v>22</v>
      </c>
      <c r="C33" s="26">
        <v>3</v>
      </c>
      <c r="D33" s="89">
        <f t="shared" si="9"/>
        <v>25</v>
      </c>
    </row>
    <row r="34" spans="1:4" ht="13.2" x14ac:dyDescent="0.25">
      <c r="A34" s="114" t="s">
        <v>180</v>
      </c>
      <c r="B34" s="26">
        <v>3</v>
      </c>
      <c r="C34" s="26">
        <v>11</v>
      </c>
      <c r="D34" s="89">
        <f t="shared" si="9"/>
        <v>14</v>
      </c>
    </row>
    <row r="35" spans="1:4" ht="13.2" x14ac:dyDescent="0.25">
      <c r="A35" s="114" t="s">
        <v>73</v>
      </c>
      <c r="B35" s="26">
        <v>9</v>
      </c>
      <c r="C35" s="26">
        <v>0</v>
      </c>
      <c r="D35" s="89">
        <f t="shared" ref="D35:D36" si="10">SUM(B35:C35)</f>
        <v>9</v>
      </c>
    </row>
    <row r="36" spans="1:4" ht="13.2" x14ac:dyDescent="0.25">
      <c r="A36" s="114" t="s">
        <v>181</v>
      </c>
      <c r="B36" s="26">
        <v>6</v>
      </c>
      <c r="C36" s="26">
        <v>1</v>
      </c>
      <c r="D36" s="89">
        <f t="shared" si="10"/>
        <v>7</v>
      </c>
    </row>
    <row r="37" spans="1:4" ht="13.2" x14ac:dyDescent="0.25">
      <c r="A37" s="114" t="s">
        <v>211</v>
      </c>
      <c r="B37" s="26">
        <v>2</v>
      </c>
      <c r="C37" s="26">
        <v>4</v>
      </c>
      <c r="D37" s="89">
        <f t="shared" ref="D37" si="11">SUM(B37:C37)</f>
        <v>6</v>
      </c>
    </row>
    <row r="38" spans="1:4" ht="19.2" x14ac:dyDescent="0.25">
      <c r="A38" s="114" t="s">
        <v>334</v>
      </c>
      <c r="B38" s="26">
        <v>4</v>
      </c>
      <c r="C38" s="26">
        <v>1</v>
      </c>
      <c r="D38" s="89">
        <f t="shared" si="9"/>
        <v>5</v>
      </c>
    </row>
    <row r="39" spans="1:4" ht="13.2" x14ac:dyDescent="0.25">
      <c r="A39" s="114" t="s">
        <v>333</v>
      </c>
      <c r="B39" s="26">
        <v>1</v>
      </c>
      <c r="C39" s="26">
        <v>0</v>
      </c>
      <c r="D39" s="89">
        <f t="shared" si="9"/>
        <v>1</v>
      </c>
    </row>
    <row r="40" spans="1:4" ht="11.25" customHeight="1" x14ac:dyDescent="0.25">
      <c r="A40" s="112" t="s">
        <v>184</v>
      </c>
      <c r="B40" s="113">
        <v>10</v>
      </c>
      <c r="C40" s="113">
        <v>6</v>
      </c>
      <c r="D40" s="88">
        <f t="shared" ref="D40" si="12">SUM(B40:C40)</f>
        <v>16</v>
      </c>
    </row>
    <row r="41" spans="1:4" ht="11.25" customHeight="1" x14ac:dyDescent="0.25">
      <c r="A41" s="114" t="s">
        <v>95</v>
      </c>
      <c r="B41" s="26">
        <v>10</v>
      </c>
      <c r="C41" s="26">
        <v>6</v>
      </c>
      <c r="D41" s="89">
        <f t="shared" ref="D41" si="13">SUM(B41:C41)</f>
        <v>16</v>
      </c>
    </row>
    <row r="42" spans="1:4" ht="11.25" customHeight="1" x14ac:dyDescent="0.25">
      <c r="A42" s="112" t="s">
        <v>164</v>
      </c>
      <c r="B42" s="113">
        <v>1418</v>
      </c>
      <c r="C42" s="113">
        <v>512</v>
      </c>
      <c r="D42" s="88">
        <f t="shared" ref="D42" si="14">SUM(B42:C42)</f>
        <v>1930</v>
      </c>
    </row>
    <row r="43" spans="1:4" ht="15.75" customHeight="1" x14ac:dyDescent="0.25">
      <c r="A43" s="34" t="s">
        <v>0</v>
      </c>
      <c r="B43" s="35">
        <f>+B40+B31+B24+B12+B17+B8+B42</f>
        <v>2763</v>
      </c>
      <c r="C43" s="35">
        <f>+C40+C31+C24+C12+C17+C8+C42</f>
        <v>965</v>
      </c>
      <c r="D43" s="115">
        <f>+D40+D31+D24+D12+D17+D8+D42</f>
        <v>3728</v>
      </c>
    </row>
    <row r="44" spans="1:4" ht="18" customHeight="1" x14ac:dyDescent="0.2">
      <c r="A44" s="106" t="s">
        <v>232</v>
      </c>
    </row>
    <row r="45" spans="1:4" ht="13.2" x14ac:dyDescent="0.25">
      <c r="A45" s="59" t="s">
        <v>207</v>
      </c>
    </row>
    <row r="46" spans="1:4" ht="12" customHeight="1" x14ac:dyDescent="0.25">
      <c r="A46" s="59" t="s">
        <v>237</v>
      </c>
    </row>
    <row r="48" spans="1:4" ht="32.25" customHeight="1" x14ac:dyDescent="0.25">
      <c r="A48" s="74"/>
    </row>
    <row r="49" spans="6:6" ht="15" x14ac:dyDescent="0.25"/>
    <row r="50" spans="6:6" ht="13.5" customHeight="1" x14ac:dyDescent="0.25"/>
    <row r="64" spans="6:6" ht="35.25" customHeight="1" x14ac:dyDescent="0.25">
      <c r="F64" s="1"/>
    </row>
    <row r="65" spans="6:6" ht="35.25" customHeight="1" x14ac:dyDescent="0.25">
      <c r="F65" s="1"/>
    </row>
  </sheetData>
  <sortState xmlns:xlrd2="http://schemas.microsoft.com/office/spreadsheetml/2017/richdata2" ref="A32:D39">
    <sortCondition descending="1" ref="D32:D39"/>
  </sortState>
  <mergeCells count="7">
    <mergeCell ref="A1:D1"/>
    <mergeCell ref="A3:D3"/>
    <mergeCell ref="A4:D4"/>
    <mergeCell ref="A5:D5"/>
    <mergeCell ref="A6:A7"/>
    <mergeCell ref="B6:C6"/>
    <mergeCell ref="D6:D7"/>
  </mergeCells>
  <printOptions horizontalCentered="1" verticalCentered="1"/>
  <pageMargins left="0.98425196850393704" right="0.90551181102362199" top="1.1811023622047243" bottom="0.98425196850393704" header="0" footer="0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5911E-94C1-4241-A0BA-636057AD0F7B}">
  <sheetPr>
    <tabColor rgb="FF92D050"/>
  </sheetPr>
  <dimension ref="A1:E156"/>
  <sheetViews>
    <sheetView showGridLines="0" zoomScaleNormal="100" zoomScaleSheetLayoutView="130" workbookViewId="0">
      <selection activeCell="E50" sqref="E50"/>
    </sheetView>
  </sheetViews>
  <sheetFormatPr baseColWidth="10" defaultColWidth="11.44140625" defaultRowHeight="35.25" customHeight="1" x14ac:dyDescent="0.25"/>
  <cols>
    <col min="1" max="1" width="61.44140625" style="2" customWidth="1"/>
    <col min="2" max="2" width="10.5546875" style="10" bestFit="1" customWidth="1"/>
    <col min="3" max="3" width="9.5546875" style="10" customWidth="1"/>
    <col min="4" max="4" width="10.88671875" style="10" customWidth="1"/>
    <col min="5" max="5" width="11.44140625" style="137"/>
    <col min="6" max="16384" width="11.44140625" style="10"/>
  </cols>
  <sheetData>
    <row r="1" spans="1:5" ht="13.2" x14ac:dyDescent="0.25">
      <c r="A1" s="258" t="s">
        <v>280</v>
      </c>
      <c r="B1" s="258"/>
      <c r="C1" s="258"/>
      <c r="D1" s="258"/>
    </row>
    <row r="2" spans="1:5" ht="13.2" x14ac:dyDescent="0.25">
      <c r="A2" s="17" t="s">
        <v>69</v>
      </c>
    </row>
    <row r="3" spans="1:5" s="1" customFormat="1" ht="32.25" customHeight="1" x14ac:dyDescent="0.25">
      <c r="A3" s="259" t="s">
        <v>202</v>
      </c>
      <c r="B3" s="259"/>
      <c r="C3" s="259"/>
      <c r="D3" s="259"/>
      <c r="E3" s="138"/>
    </row>
    <row r="4" spans="1:5" s="1" customFormat="1" ht="15.6" x14ac:dyDescent="0.25">
      <c r="A4" s="264" t="s">
        <v>356</v>
      </c>
      <c r="B4" s="259"/>
      <c r="C4" s="259"/>
      <c r="D4" s="259"/>
      <c r="E4" s="138"/>
    </row>
    <row r="5" spans="1:5" s="1" customFormat="1" ht="5.25" customHeight="1" x14ac:dyDescent="0.25">
      <c r="A5" s="280"/>
      <c r="B5" s="280"/>
      <c r="C5" s="280"/>
      <c r="D5" s="299"/>
      <c r="E5" s="138"/>
    </row>
    <row r="6" spans="1:5" s="1" customFormat="1" ht="15.6" x14ac:dyDescent="0.25">
      <c r="A6" s="300" t="s">
        <v>203</v>
      </c>
      <c r="B6" s="298" t="s">
        <v>68</v>
      </c>
      <c r="C6" s="298"/>
      <c r="D6" s="301" t="s">
        <v>0</v>
      </c>
      <c r="E6" s="138"/>
    </row>
    <row r="7" spans="1:5" s="1" customFormat="1" ht="15.6" x14ac:dyDescent="0.25">
      <c r="A7" s="300"/>
      <c r="B7" s="202" t="s">
        <v>66</v>
      </c>
      <c r="C7" s="202" t="s">
        <v>67</v>
      </c>
      <c r="D7" s="302"/>
      <c r="E7" s="138"/>
    </row>
    <row r="8" spans="1:5" ht="4.5" customHeight="1" x14ac:dyDescent="0.25">
      <c r="A8" s="116"/>
      <c r="B8" s="139"/>
      <c r="C8" s="139"/>
      <c r="D8" s="140"/>
      <c r="E8" s="141"/>
    </row>
    <row r="9" spans="1:5" ht="9.9" customHeight="1" x14ac:dyDescent="0.25">
      <c r="A9" s="142" t="s">
        <v>7</v>
      </c>
      <c r="B9" s="26">
        <v>463</v>
      </c>
      <c r="C9" s="26">
        <v>136</v>
      </c>
      <c r="D9" s="113">
        <f>SUM(B9:C9)</f>
        <v>599</v>
      </c>
      <c r="E9" s="141"/>
    </row>
    <row r="10" spans="1:5" ht="9.9" customHeight="1" x14ac:dyDescent="0.25">
      <c r="A10" s="142" t="s">
        <v>361</v>
      </c>
      <c r="B10" s="26">
        <v>227</v>
      </c>
      <c r="C10" s="26">
        <v>106</v>
      </c>
      <c r="D10" s="113">
        <f t="shared" ref="D10:D47" si="0">SUM(B10:C10)</f>
        <v>333</v>
      </c>
      <c r="E10" s="141"/>
    </row>
    <row r="11" spans="1:5" ht="9.9" customHeight="1" x14ac:dyDescent="0.25">
      <c r="A11" s="142" t="s">
        <v>90</v>
      </c>
      <c r="B11" s="26">
        <v>216</v>
      </c>
      <c r="C11" s="26">
        <v>66</v>
      </c>
      <c r="D11" s="113">
        <f t="shared" si="0"/>
        <v>282</v>
      </c>
      <c r="E11" s="141"/>
    </row>
    <row r="12" spans="1:5" ht="9.9" customHeight="1" x14ac:dyDescent="0.25">
      <c r="A12" s="142" t="s">
        <v>37</v>
      </c>
      <c r="B12" s="26">
        <v>188</v>
      </c>
      <c r="C12" s="26">
        <v>71</v>
      </c>
      <c r="D12" s="113">
        <f t="shared" si="0"/>
        <v>259</v>
      </c>
      <c r="E12" s="141"/>
    </row>
    <row r="13" spans="1:5" ht="9.9" customHeight="1" x14ac:dyDescent="0.25">
      <c r="A13" s="142" t="s">
        <v>99</v>
      </c>
      <c r="B13" s="26">
        <v>219</v>
      </c>
      <c r="C13" s="26">
        <v>35</v>
      </c>
      <c r="D13" s="113">
        <f t="shared" si="0"/>
        <v>254</v>
      </c>
      <c r="E13" s="141"/>
    </row>
    <row r="14" spans="1:5" ht="9.9" customHeight="1" x14ac:dyDescent="0.25">
      <c r="A14" s="142" t="s">
        <v>10</v>
      </c>
      <c r="B14" s="26">
        <v>149</v>
      </c>
      <c r="C14" s="26">
        <v>93</v>
      </c>
      <c r="D14" s="113">
        <f t="shared" si="0"/>
        <v>242</v>
      </c>
      <c r="E14" s="141"/>
    </row>
    <row r="15" spans="1:5" ht="9.9" customHeight="1" x14ac:dyDescent="0.25">
      <c r="A15" s="142" t="s">
        <v>8</v>
      </c>
      <c r="B15" s="26">
        <v>162</v>
      </c>
      <c r="C15" s="26">
        <v>69</v>
      </c>
      <c r="D15" s="113">
        <f t="shared" si="0"/>
        <v>231</v>
      </c>
      <c r="E15" s="141"/>
    </row>
    <row r="16" spans="1:5" ht="9.9" customHeight="1" x14ac:dyDescent="0.25">
      <c r="A16" s="142" t="s">
        <v>38</v>
      </c>
      <c r="B16" s="26">
        <v>147</v>
      </c>
      <c r="C16" s="26">
        <v>48</v>
      </c>
      <c r="D16" s="113">
        <f t="shared" si="0"/>
        <v>195</v>
      </c>
      <c r="E16" s="141"/>
    </row>
    <row r="17" spans="1:5" ht="9.9" customHeight="1" x14ac:dyDescent="0.25">
      <c r="A17" s="142" t="s">
        <v>188</v>
      </c>
      <c r="B17" s="26">
        <v>107</v>
      </c>
      <c r="C17" s="26">
        <v>47</v>
      </c>
      <c r="D17" s="113">
        <f t="shared" si="0"/>
        <v>154</v>
      </c>
      <c r="E17" s="141"/>
    </row>
    <row r="18" spans="1:5" ht="9.9" customHeight="1" x14ac:dyDescent="0.25">
      <c r="A18" s="142" t="s">
        <v>9</v>
      </c>
      <c r="B18" s="26">
        <v>120</v>
      </c>
      <c r="C18" s="26">
        <v>34</v>
      </c>
      <c r="D18" s="113">
        <f t="shared" si="0"/>
        <v>154</v>
      </c>
      <c r="E18" s="141"/>
    </row>
    <row r="19" spans="1:5" ht="9.9" customHeight="1" x14ac:dyDescent="0.25">
      <c r="A19" s="142" t="s">
        <v>79</v>
      </c>
      <c r="B19" s="26">
        <v>95</v>
      </c>
      <c r="C19" s="26">
        <v>50</v>
      </c>
      <c r="D19" s="113">
        <f t="shared" si="0"/>
        <v>145</v>
      </c>
      <c r="E19" s="141"/>
    </row>
    <row r="20" spans="1:5" ht="9.9" customHeight="1" x14ac:dyDescent="0.25">
      <c r="A20" s="142" t="s">
        <v>36</v>
      </c>
      <c r="B20" s="26">
        <v>106</v>
      </c>
      <c r="C20" s="26">
        <v>22</v>
      </c>
      <c r="D20" s="113">
        <f t="shared" si="0"/>
        <v>128</v>
      </c>
      <c r="E20" s="141"/>
    </row>
    <row r="21" spans="1:5" ht="9.9" customHeight="1" x14ac:dyDescent="0.25">
      <c r="A21" s="142" t="s">
        <v>5</v>
      </c>
      <c r="B21" s="26">
        <v>59</v>
      </c>
      <c r="C21" s="26">
        <v>19</v>
      </c>
      <c r="D21" s="113">
        <f t="shared" si="0"/>
        <v>78</v>
      </c>
      <c r="E21" s="141"/>
    </row>
    <row r="22" spans="1:5" ht="9.9" customHeight="1" x14ac:dyDescent="0.25">
      <c r="A22" s="142" t="s">
        <v>96</v>
      </c>
      <c r="B22" s="26">
        <v>56</v>
      </c>
      <c r="C22" s="26">
        <v>16</v>
      </c>
      <c r="D22" s="113">
        <f t="shared" si="0"/>
        <v>72</v>
      </c>
      <c r="E22" s="141"/>
    </row>
    <row r="23" spans="1:5" ht="9.9" customHeight="1" x14ac:dyDescent="0.25">
      <c r="A23" s="142" t="s">
        <v>6</v>
      </c>
      <c r="B23" s="26">
        <v>40</v>
      </c>
      <c r="C23" s="26">
        <v>17</v>
      </c>
      <c r="D23" s="113">
        <f t="shared" si="0"/>
        <v>57</v>
      </c>
      <c r="E23" s="141"/>
    </row>
    <row r="24" spans="1:5" ht="9.9" customHeight="1" x14ac:dyDescent="0.25">
      <c r="A24" s="142" t="s">
        <v>76</v>
      </c>
      <c r="B24" s="26">
        <v>28</v>
      </c>
      <c r="C24" s="26">
        <v>10</v>
      </c>
      <c r="D24" s="113">
        <f t="shared" si="0"/>
        <v>38</v>
      </c>
      <c r="E24" s="141"/>
    </row>
    <row r="25" spans="1:5" ht="9.9" customHeight="1" x14ac:dyDescent="0.25">
      <c r="A25" s="142" t="s">
        <v>187</v>
      </c>
      <c r="B25" s="26">
        <v>23</v>
      </c>
      <c r="C25" s="26">
        <v>8</v>
      </c>
      <c r="D25" s="113">
        <f t="shared" si="0"/>
        <v>31</v>
      </c>
      <c r="E25" s="141"/>
    </row>
    <row r="26" spans="1:5" ht="9.9" customHeight="1" x14ac:dyDescent="0.25">
      <c r="A26" s="142" t="s">
        <v>81</v>
      </c>
      <c r="B26" s="26">
        <v>30</v>
      </c>
      <c r="C26" s="26">
        <v>1</v>
      </c>
      <c r="D26" s="113">
        <f t="shared" ref="D26:D27" si="1">SUM(B26:C26)</f>
        <v>31</v>
      </c>
      <c r="E26" s="141"/>
    </row>
    <row r="27" spans="1:5" ht="9.9" customHeight="1" x14ac:dyDescent="0.25">
      <c r="A27" s="142" t="s">
        <v>80</v>
      </c>
      <c r="B27" s="26">
        <v>24</v>
      </c>
      <c r="C27" s="26">
        <v>6</v>
      </c>
      <c r="D27" s="113">
        <f t="shared" si="1"/>
        <v>30</v>
      </c>
      <c r="E27" s="141"/>
    </row>
    <row r="28" spans="1:5" ht="9.9" customHeight="1" x14ac:dyDescent="0.25">
      <c r="A28" s="142" t="s">
        <v>78</v>
      </c>
      <c r="B28" s="26">
        <v>20</v>
      </c>
      <c r="C28" s="26">
        <v>6</v>
      </c>
      <c r="D28" s="113">
        <f t="shared" si="0"/>
        <v>26</v>
      </c>
    </row>
    <row r="29" spans="1:5" ht="9.9" customHeight="1" x14ac:dyDescent="0.25">
      <c r="A29" s="142" t="s">
        <v>94</v>
      </c>
      <c r="B29" s="26">
        <v>15</v>
      </c>
      <c r="C29" s="26">
        <v>8</v>
      </c>
      <c r="D29" s="113">
        <f t="shared" si="0"/>
        <v>23</v>
      </c>
    </row>
    <row r="30" spans="1:5" ht="9.9" customHeight="1" x14ac:dyDescent="0.25">
      <c r="A30" s="142" t="s">
        <v>74</v>
      </c>
      <c r="B30" s="26">
        <v>17</v>
      </c>
      <c r="C30" s="26">
        <v>5</v>
      </c>
      <c r="D30" s="113">
        <f t="shared" si="0"/>
        <v>22</v>
      </c>
    </row>
    <row r="31" spans="1:5" ht="9.9" customHeight="1" x14ac:dyDescent="0.25">
      <c r="A31" s="142" t="s">
        <v>84</v>
      </c>
      <c r="B31" s="26">
        <v>15</v>
      </c>
      <c r="C31" s="26">
        <v>7</v>
      </c>
      <c r="D31" s="113">
        <f t="shared" si="0"/>
        <v>22</v>
      </c>
    </row>
    <row r="32" spans="1:5" ht="9.9" customHeight="1" x14ac:dyDescent="0.25">
      <c r="A32" s="142" t="s">
        <v>100</v>
      </c>
      <c r="B32" s="26">
        <v>13</v>
      </c>
      <c r="C32" s="26">
        <v>4</v>
      </c>
      <c r="D32" s="113">
        <f t="shared" ref="D32:D33" si="2">SUM(B32:C32)</f>
        <v>17</v>
      </c>
    </row>
    <row r="33" spans="1:4" ht="9.9" customHeight="1" x14ac:dyDescent="0.25">
      <c r="A33" s="142" t="s">
        <v>77</v>
      </c>
      <c r="B33" s="26">
        <v>6</v>
      </c>
      <c r="C33" s="26">
        <v>8</v>
      </c>
      <c r="D33" s="113">
        <f t="shared" si="2"/>
        <v>14</v>
      </c>
    </row>
    <row r="34" spans="1:4" ht="9.9" customHeight="1" x14ac:dyDescent="0.25">
      <c r="A34" s="142" t="s">
        <v>89</v>
      </c>
      <c r="B34" s="26">
        <v>13</v>
      </c>
      <c r="C34" s="26">
        <v>0</v>
      </c>
      <c r="D34" s="113">
        <f t="shared" si="0"/>
        <v>13</v>
      </c>
    </row>
    <row r="35" spans="1:4" ht="9.9" customHeight="1" x14ac:dyDescent="0.25">
      <c r="A35" s="142" t="s">
        <v>189</v>
      </c>
      <c r="B35" s="26">
        <v>9</v>
      </c>
      <c r="C35" s="26">
        <v>4</v>
      </c>
      <c r="D35" s="113">
        <f t="shared" si="0"/>
        <v>13</v>
      </c>
    </row>
    <row r="36" spans="1:4" ht="9.9" customHeight="1" x14ac:dyDescent="0.25">
      <c r="A36" s="142" t="s">
        <v>82</v>
      </c>
      <c r="B36" s="26">
        <v>9</v>
      </c>
      <c r="C36" s="26">
        <v>3</v>
      </c>
      <c r="D36" s="113">
        <f t="shared" si="0"/>
        <v>12</v>
      </c>
    </row>
    <row r="37" spans="1:4" ht="9.9" customHeight="1" x14ac:dyDescent="0.25">
      <c r="A37" s="142" t="s">
        <v>83</v>
      </c>
      <c r="B37" s="26">
        <v>7</v>
      </c>
      <c r="C37" s="26">
        <v>5</v>
      </c>
      <c r="D37" s="113">
        <f t="shared" si="0"/>
        <v>12</v>
      </c>
    </row>
    <row r="38" spans="1:4" ht="9.9" customHeight="1" x14ac:dyDescent="0.25">
      <c r="A38" s="142" t="s">
        <v>101</v>
      </c>
      <c r="B38" s="26">
        <v>9</v>
      </c>
      <c r="C38" s="26">
        <v>2</v>
      </c>
      <c r="D38" s="113">
        <f t="shared" si="0"/>
        <v>11</v>
      </c>
    </row>
    <row r="39" spans="1:4" ht="9.9" customHeight="1" x14ac:dyDescent="0.25">
      <c r="A39" s="142" t="s">
        <v>75</v>
      </c>
      <c r="B39" s="26">
        <v>6</v>
      </c>
      <c r="C39" s="26">
        <v>4</v>
      </c>
      <c r="D39" s="113">
        <f t="shared" si="0"/>
        <v>10</v>
      </c>
    </row>
    <row r="40" spans="1:4" ht="9.9" customHeight="1" x14ac:dyDescent="0.25">
      <c r="A40" s="142" t="s">
        <v>274</v>
      </c>
      <c r="B40" s="26">
        <v>5</v>
      </c>
      <c r="C40" s="26">
        <v>5</v>
      </c>
      <c r="D40" s="113">
        <f t="shared" si="0"/>
        <v>10</v>
      </c>
    </row>
    <row r="41" spans="1:4" ht="9.9" customHeight="1" x14ac:dyDescent="0.25">
      <c r="A41" s="142" t="s">
        <v>88</v>
      </c>
      <c r="B41" s="26">
        <v>7</v>
      </c>
      <c r="C41" s="26">
        <v>2</v>
      </c>
      <c r="D41" s="113">
        <f t="shared" si="0"/>
        <v>9</v>
      </c>
    </row>
    <row r="42" spans="1:4" ht="9.9" customHeight="1" x14ac:dyDescent="0.25">
      <c r="A42" s="142" t="s">
        <v>186</v>
      </c>
      <c r="B42" s="26">
        <v>5</v>
      </c>
      <c r="C42" s="26">
        <v>3</v>
      </c>
      <c r="D42" s="113">
        <f t="shared" si="0"/>
        <v>8</v>
      </c>
    </row>
    <row r="43" spans="1:4" ht="9.9" customHeight="1" x14ac:dyDescent="0.25">
      <c r="A43" s="142" t="s">
        <v>97</v>
      </c>
      <c r="B43" s="26">
        <v>3</v>
      </c>
      <c r="C43" s="26">
        <v>0</v>
      </c>
      <c r="D43" s="113">
        <f t="shared" si="0"/>
        <v>3</v>
      </c>
    </row>
    <row r="44" spans="1:4" ht="9.9" customHeight="1" x14ac:dyDescent="0.25">
      <c r="A44" s="142" t="s">
        <v>344</v>
      </c>
      <c r="B44" s="26">
        <v>2</v>
      </c>
      <c r="C44" s="26">
        <v>0</v>
      </c>
      <c r="D44" s="113">
        <f t="shared" si="0"/>
        <v>2</v>
      </c>
    </row>
    <row r="45" spans="1:4" ht="9.9" customHeight="1" x14ac:dyDescent="0.25">
      <c r="A45" s="142" t="s">
        <v>345</v>
      </c>
      <c r="B45" s="26">
        <v>0</v>
      </c>
      <c r="C45" s="26">
        <v>2</v>
      </c>
      <c r="D45" s="113">
        <f>SUM(B45:C45)</f>
        <v>2</v>
      </c>
    </row>
    <row r="46" spans="1:4" ht="9.9" customHeight="1" x14ac:dyDescent="0.25">
      <c r="A46" s="142" t="s">
        <v>350</v>
      </c>
      <c r="B46" s="26">
        <v>0</v>
      </c>
      <c r="C46" s="26">
        <v>1</v>
      </c>
      <c r="D46" s="113">
        <f>SUM(B46:C46)</f>
        <v>1</v>
      </c>
    </row>
    <row r="47" spans="1:4" ht="9.9" customHeight="1" x14ac:dyDescent="0.25">
      <c r="A47" s="142" t="s">
        <v>362</v>
      </c>
      <c r="B47" s="26">
        <v>143</v>
      </c>
      <c r="C47" s="26">
        <v>42</v>
      </c>
      <c r="D47" s="113">
        <f t="shared" si="0"/>
        <v>185</v>
      </c>
    </row>
    <row r="48" spans="1:4" ht="6" customHeight="1" x14ac:dyDescent="0.25">
      <c r="A48" s="143"/>
      <c r="B48" s="117"/>
      <c r="C48" s="117"/>
      <c r="D48" s="113"/>
    </row>
    <row r="49" spans="1:4" ht="14.25" customHeight="1" x14ac:dyDescent="0.25">
      <c r="A49" s="34" t="s">
        <v>0</v>
      </c>
      <c r="B49" s="35">
        <f>SUM(B9:B47)</f>
        <v>2763</v>
      </c>
      <c r="C49" s="35">
        <f>SUM(C9:C47)</f>
        <v>965</v>
      </c>
      <c r="D49" s="35">
        <f>SUM(D9:D47)</f>
        <v>3728</v>
      </c>
    </row>
    <row r="50" spans="1:4" ht="15.75" customHeight="1" x14ac:dyDescent="0.25"/>
    <row r="51" spans="1:4" ht="15" customHeight="1" x14ac:dyDescent="0.25">
      <c r="A51" s="59" t="s">
        <v>231</v>
      </c>
    </row>
    <row r="52" spans="1:4" ht="13.2" x14ac:dyDescent="0.25">
      <c r="A52" s="59" t="s">
        <v>207</v>
      </c>
    </row>
    <row r="53" spans="1:4" ht="13.2" x14ac:dyDescent="0.25">
      <c r="A53" s="59" t="s">
        <v>235</v>
      </c>
    </row>
    <row r="54" spans="1:4" s="137" customFormat="1" ht="15" customHeight="1" x14ac:dyDescent="0.25">
      <c r="A54" s="144"/>
      <c r="B54" s="145"/>
    </row>
    <row r="55" spans="1:4" s="137" customFormat="1" ht="15" customHeight="1" x14ac:dyDescent="0.25">
      <c r="A55" s="144"/>
      <c r="B55" s="145"/>
    </row>
    <row r="56" spans="1:4" s="137" customFormat="1" ht="13.2" x14ac:dyDescent="0.25">
      <c r="A56" s="144"/>
      <c r="B56" s="145"/>
    </row>
    <row r="57" spans="1:4" s="137" customFormat="1" ht="13.2" x14ac:dyDescent="0.25">
      <c r="A57" s="144"/>
      <c r="B57" s="145"/>
    </row>
    <row r="58" spans="1:4" s="137" customFormat="1" ht="13.2" x14ac:dyDescent="0.25"/>
    <row r="59" spans="1:4" s="137" customFormat="1" ht="15" x14ac:dyDescent="0.25">
      <c r="A59" s="146"/>
      <c r="B59" s="147"/>
      <c r="C59" s="10"/>
      <c r="D59" s="10"/>
    </row>
    <row r="60" spans="1:4" s="137" customFormat="1" ht="15" x14ac:dyDescent="0.25">
      <c r="A60" s="146"/>
      <c r="B60" s="147"/>
      <c r="C60" s="10"/>
      <c r="D60" s="10"/>
    </row>
    <row r="61" spans="1:4" s="137" customFormat="1" ht="15" x14ac:dyDescent="0.25">
      <c r="A61" s="146"/>
      <c r="B61" s="147"/>
      <c r="C61" s="10"/>
      <c r="D61" s="10"/>
    </row>
    <row r="62" spans="1:4" s="137" customFormat="1" ht="15" x14ac:dyDescent="0.25">
      <c r="A62" s="146"/>
      <c r="B62" s="147"/>
      <c r="C62" s="10"/>
      <c r="D62" s="10"/>
    </row>
    <row r="63" spans="1:4" s="137" customFormat="1" ht="15" x14ac:dyDescent="0.25">
      <c r="A63" s="146"/>
      <c r="B63" s="147"/>
      <c r="C63" s="10"/>
      <c r="D63" s="10"/>
    </row>
    <row r="64" spans="1:4" s="137" customFormat="1" ht="15" x14ac:dyDescent="0.25">
      <c r="A64" s="146"/>
      <c r="B64" s="147"/>
      <c r="C64" s="10"/>
      <c r="D64" s="10"/>
    </row>
    <row r="65" spans="1:5" s="137" customFormat="1" ht="15" x14ac:dyDescent="0.25">
      <c r="A65" s="146"/>
      <c r="B65" s="147"/>
      <c r="C65" s="10"/>
      <c r="D65" s="10"/>
    </row>
    <row r="66" spans="1:5" s="137" customFormat="1" ht="15" x14ac:dyDescent="0.25">
      <c r="A66" s="146"/>
      <c r="B66" s="147"/>
      <c r="C66" s="10"/>
      <c r="D66" s="10"/>
    </row>
    <row r="67" spans="1:5" s="137" customFormat="1" ht="15" x14ac:dyDescent="0.25">
      <c r="A67" s="2"/>
      <c r="B67" s="10"/>
      <c r="C67" s="10"/>
      <c r="D67" s="10"/>
    </row>
    <row r="68" spans="1:5" s="137" customFormat="1" ht="15" x14ac:dyDescent="0.25">
      <c r="A68" s="2"/>
      <c r="B68" s="10"/>
      <c r="C68" s="10"/>
      <c r="D68" s="10"/>
    </row>
    <row r="69" spans="1:5" s="137" customFormat="1" ht="15" x14ac:dyDescent="0.25">
      <c r="A69" s="2"/>
      <c r="B69" s="10"/>
      <c r="C69" s="10"/>
      <c r="D69" s="10"/>
    </row>
    <row r="70" spans="1:5" s="137" customFormat="1" ht="15" x14ac:dyDescent="0.25">
      <c r="A70" s="2"/>
      <c r="B70" s="10"/>
      <c r="C70" s="10"/>
      <c r="D70" s="10"/>
    </row>
    <row r="71" spans="1:5" s="137" customFormat="1" ht="15" x14ac:dyDescent="0.25">
      <c r="A71" s="2"/>
      <c r="B71" s="10"/>
      <c r="C71" s="10"/>
      <c r="D71" s="10"/>
    </row>
    <row r="72" spans="1:5" s="2" customFormat="1" ht="15" x14ac:dyDescent="0.25">
      <c r="B72" s="10"/>
      <c r="C72" s="10"/>
      <c r="D72" s="10"/>
      <c r="E72" s="137"/>
    </row>
    <row r="73" spans="1:5" s="2" customFormat="1" ht="15" x14ac:dyDescent="0.25">
      <c r="B73" s="10"/>
      <c r="C73" s="10"/>
      <c r="D73" s="10"/>
      <c r="E73" s="137"/>
    </row>
    <row r="74" spans="1:5" s="2" customFormat="1" ht="15" x14ac:dyDescent="0.25">
      <c r="B74" s="10"/>
      <c r="C74" s="10"/>
      <c r="D74" s="10"/>
      <c r="E74" s="137"/>
    </row>
    <row r="75" spans="1:5" s="2" customFormat="1" ht="15" x14ac:dyDescent="0.25">
      <c r="B75" s="10"/>
      <c r="C75" s="10"/>
      <c r="D75" s="10"/>
      <c r="E75" s="137"/>
    </row>
    <row r="76" spans="1:5" s="2" customFormat="1" ht="15" x14ac:dyDescent="0.25">
      <c r="B76" s="10"/>
      <c r="C76" s="10"/>
      <c r="D76" s="10"/>
      <c r="E76" s="137"/>
    </row>
    <row r="77" spans="1:5" s="2" customFormat="1" ht="15" x14ac:dyDescent="0.25">
      <c r="B77" s="10"/>
      <c r="C77" s="10"/>
      <c r="D77" s="10"/>
      <c r="E77" s="137"/>
    </row>
    <row r="78" spans="1:5" s="2" customFormat="1" ht="15" x14ac:dyDescent="0.25">
      <c r="B78" s="10"/>
      <c r="C78" s="10"/>
      <c r="D78" s="10"/>
      <c r="E78" s="137"/>
    </row>
    <row r="79" spans="1:5" s="2" customFormat="1" ht="15" x14ac:dyDescent="0.25">
      <c r="B79" s="10"/>
      <c r="C79" s="10"/>
      <c r="D79" s="10"/>
      <c r="E79" s="137"/>
    </row>
    <row r="80" spans="1:5" s="2" customFormat="1" ht="15" x14ac:dyDescent="0.25">
      <c r="B80" s="10"/>
      <c r="C80" s="10"/>
      <c r="D80" s="10"/>
      <c r="E80" s="137"/>
    </row>
    <row r="81" spans="2:5" s="2" customFormat="1" ht="15" x14ac:dyDescent="0.25">
      <c r="B81" s="10"/>
      <c r="C81" s="10"/>
      <c r="D81" s="10"/>
      <c r="E81" s="137"/>
    </row>
    <row r="82" spans="2:5" s="2" customFormat="1" ht="15" x14ac:dyDescent="0.25">
      <c r="B82" s="10"/>
      <c r="C82" s="10"/>
      <c r="D82" s="10"/>
      <c r="E82" s="137"/>
    </row>
    <row r="83" spans="2:5" s="2" customFormat="1" ht="15" x14ac:dyDescent="0.25">
      <c r="B83" s="10"/>
      <c r="C83" s="10"/>
      <c r="D83" s="10"/>
      <c r="E83" s="137"/>
    </row>
    <row r="84" spans="2:5" s="2" customFormat="1" ht="15" x14ac:dyDescent="0.25">
      <c r="B84" s="10"/>
      <c r="C84" s="10"/>
      <c r="D84" s="10"/>
      <c r="E84" s="137"/>
    </row>
    <row r="85" spans="2:5" s="2" customFormat="1" ht="15" x14ac:dyDescent="0.25">
      <c r="B85" s="10"/>
      <c r="C85" s="10"/>
      <c r="D85" s="10"/>
      <c r="E85" s="137"/>
    </row>
    <row r="86" spans="2:5" s="2" customFormat="1" ht="15" x14ac:dyDescent="0.25">
      <c r="B86" s="10"/>
      <c r="C86" s="10"/>
      <c r="D86" s="10"/>
      <c r="E86" s="137"/>
    </row>
    <row r="87" spans="2:5" s="2" customFormat="1" ht="15" x14ac:dyDescent="0.25">
      <c r="B87" s="10"/>
      <c r="C87" s="10"/>
      <c r="D87" s="10"/>
      <c r="E87" s="137"/>
    </row>
    <row r="88" spans="2:5" s="2" customFormat="1" ht="15" x14ac:dyDescent="0.25">
      <c r="B88" s="10"/>
      <c r="C88" s="10"/>
      <c r="D88" s="10"/>
      <c r="E88" s="137"/>
    </row>
    <row r="89" spans="2:5" s="2" customFormat="1" ht="15" x14ac:dyDescent="0.25">
      <c r="B89" s="10"/>
      <c r="C89" s="10"/>
      <c r="D89" s="10"/>
      <c r="E89" s="137"/>
    </row>
    <row r="90" spans="2:5" s="2" customFormat="1" ht="15" x14ac:dyDescent="0.25">
      <c r="B90" s="10"/>
      <c r="C90" s="10"/>
      <c r="D90" s="10"/>
      <c r="E90" s="137"/>
    </row>
    <row r="91" spans="2:5" s="2" customFormat="1" ht="15" x14ac:dyDescent="0.25">
      <c r="B91" s="10"/>
      <c r="C91" s="10"/>
      <c r="D91" s="10"/>
      <c r="E91" s="137"/>
    </row>
    <row r="92" spans="2:5" s="2" customFormat="1" ht="15" x14ac:dyDescent="0.25">
      <c r="B92" s="10"/>
      <c r="C92" s="10"/>
      <c r="D92" s="10"/>
      <c r="E92" s="137"/>
    </row>
    <row r="93" spans="2:5" s="2" customFormat="1" ht="15" x14ac:dyDescent="0.25">
      <c r="B93" s="10"/>
      <c r="C93" s="10"/>
      <c r="D93" s="10"/>
      <c r="E93" s="137"/>
    </row>
    <row r="94" spans="2:5" s="2" customFormat="1" ht="15" x14ac:dyDescent="0.25">
      <c r="B94" s="10"/>
      <c r="C94" s="10"/>
      <c r="D94" s="10"/>
      <c r="E94" s="137"/>
    </row>
    <row r="95" spans="2:5" s="2" customFormat="1" ht="15" x14ac:dyDescent="0.25">
      <c r="B95" s="10"/>
      <c r="C95" s="10"/>
      <c r="D95" s="10"/>
      <c r="E95" s="137"/>
    </row>
    <row r="96" spans="2:5" s="2" customFormat="1" ht="15" x14ac:dyDescent="0.25">
      <c r="B96" s="10"/>
      <c r="C96" s="10"/>
      <c r="D96" s="10"/>
      <c r="E96" s="137"/>
    </row>
    <row r="97" spans="2:5" s="2" customFormat="1" ht="15" x14ac:dyDescent="0.25">
      <c r="B97" s="10"/>
      <c r="C97" s="10"/>
      <c r="D97" s="10"/>
      <c r="E97" s="137"/>
    </row>
    <row r="98" spans="2:5" s="2" customFormat="1" ht="15" x14ac:dyDescent="0.25">
      <c r="B98" s="10"/>
      <c r="C98" s="10"/>
      <c r="D98" s="10"/>
      <c r="E98" s="137"/>
    </row>
    <row r="99" spans="2:5" s="2" customFormat="1" ht="15" x14ac:dyDescent="0.25">
      <c r="B99" s="10"/>
      <c r="C99" s="10"/>
      <c r="D99" s="10"/>
      <c r="E99" s="137"/>
    </row>
    <row r="100" spans="2:5" s="2" customFormat="1" ht="15" x14ac:dyDescent="0.25">
      <c r="B100" s="10"/>
      <c r="C100" s="10"/>
      <c r="D100" s="10"/>
      <c r="E100" s="137"/>
    </row>
    <row r="101" spans="2:5" s="2" customFormat="1" ht="15" x14ac:dyDescent="0.25">
      <c r="B101" s="10"/>
      <c r="C101" s="10"/>
      <c r="D101" s="10"/>
      <c r="E101" s="137"/>
    </row>
    <row r="102" spans="2:5" s="2" customFormat="1" ht="15" x14ac:dyDescent="0.25">
      <c r="B102" s="10"/>
      <c r="C102" s="10"/>
      <c r="D102" s="10"/>
      <c r="E102" s="137"/>
    </row>
    <row r="103" spans="2:5" s="2" customFormat="1" ht="15" x14ac:dyDescent="0.25">
      <c r="B103" s="10"/>
      <c r="C103" s="10"/>
      <c r="D103" s="10"/>
      <c r="E103" s="137"/>
    </row>
    <row r="104" spans="2:5" s="2" customFormat="1" ht="15" x14ac:dyDescent="0.25">
      <c r="B104" s="10"/>
      <c r="C104" s="10"/>
      <c r="D104" s="10"/>
      <c r="E104" s="137"/>
    </row>
    <row r="105" spans="2:5" s="2" customFormat="1" ht="15" x14ac:dyDescent="0.25">
      <c r="B105" s="10"/>
      <c r="C105" s="10"/>
      <c r="D105" s="10"/>
      <c r="E105" s="137"/>
    </row>
    <row r="106" spans="2:5" s="2" customFormat="1" ht="15" x14ac:dyDescent="0.25">
      <c r="B106" s="10"/>
      <c r="C106" s="10"/>
      <c r="D106" s="10"/>
      <c r="E106" s="137"/>
    </row>
    <row r="107" spans="2:5" s="2" customFormat="1" ht="15" x14ac:dyDescent="0.25">
      <c r="B107" s="10"/>
      <c r="C107" s="10"/>
      <c r="D107" s="10"/>
      <c r="E107" s="137"/>
    </row>
    <row r="108" spans="2:5" s="2" customFormat="1" ht="15" x14ac:dyDescent="0.25">
      <c r="B108" s="10"/>
      <c r="C108" s="10"/>
      <c r="D108" s="10"/>
      <c r="E108" s="137"/>
    </row>
    <row r="109" spans="2:5" s="2" customFormat="1" ht="15" x14ac:dyDescent="0.25">
      <c r="B109" s="10"/>
      <c r="C109" s="10"/>
      <c r="D109" s="10"/>
      <c r="E109" s="137"/>
    </row>
    <row r="110" spans="2:5" s="2" customFormat="1" ht="15" x14ac:dyDescent="0.25">
      <c r="B110" s="10"/>
      <c r="C110" s="10"/>
      <c r="D110" s="10"/>
      <c r="E110" s="137"/>
    </row>
    <row r="111" spans="2:5" s="2" customFormat="1" ht="15" x14ac:dyDescent="0.25">
      <c r="B111" s="10"/>
      <c r="C111" s="10"/>
      <c r="D111" s="10"/>
      <c r="E111" s="137"/>
    </row>
    <row r="112" spans="2:5" s="2" customFormat="1" ht="15" x14ac:dyDescent="0.25">
      <c r="B112" s="10"/>
      <c r="C112" s="10"/>
      <c r="D112" s="10"/>
      <c r="E112" s="137"/>
    </row>
    <row r="113" spans="2:5" s="2" customFormat="1" ht="15" x14ac:dyDescent="0.25">
      <c r="B113" s="10"/>
      <c r="C113" s="10"/>
      <c r="D113" s="10"/>
      <c r="E113" s="137"/>
    </row>
    <row r="114" spans="2:5" s="2" customFormat="1" ht="15" x14ac:dyDescent="0.25">
      <c r="B114" s="10"/>
      <c r="C114" s="10"/>
      <c r="D114" s="10"/>
      <c r="E114" s="137"/>
    </row>
    <row r="115" spans="2:5" s="2" customFormat="1" ht="15" x14ac:dyDescent="0.25">
      <c r="B115" s="10"/>
      <c r="C115" s="10"/>
      <c r="D115" s="10"/>
      <c r="E115" s="137"/>
    </row>
    <row r="116" spans="2:5" s="2" customFormat="1" ht="15" x14ac:dyDescent="0.25">
      <c r="B116" s="10"/>
      <c r="C116" s="10"/>
      <c r="D116" s="10"/>
      <c r="E116" s="137"/>
    </row>
    <row r="117" spans="2:5" s="2" customFormat="1" ht="15" x14ac:dyDescent="0.25">
      <c r="B117" s="10"/>
      <c r="C117" s="10"/>
      <c r="D117" s="10"/>
      <c r="E117" s="137"/>
    </row>
    <row r="118" spans="2:5" s="2" customFormat="1" ht="15" x14ac:dyDescent="0.25">
      <c r="B118" s="10"/>
      <c r="C118" s="10"/>
      <c r="D118" s="10"/>
      <c r="E118" s="137"/>
    </row>
    <row r="119" spans="2:5" s="2" customFormat="1" ht="15" x14ac:dyDescent="0.25">
      <c r="B119" s="10"/>
      <c r="C119" s="10"/>
      <c r="D119" s="10"/>
      <c r="E119" s="137"/>
    </row>
    <row r="120" spans="2:5" s="2" customFormat="1" ht="15" x14ac:dyDescent="0.25">
      <c r="B120" s="10"/>
      <c r="C120" s="10"/>
      <c r="D120" s="10"/>
      <c r="E120" s="137"/>
    </row>
    <row r="121" spans="2:5" s="2" customFormat="1" ht="15" x14ac:dyDescent="0.25">
      <c r="B121" s="10"/>
      <c r="C121" s="10"/>
      <c r="D121" s="10"/>
      <c r="E121" s="137"/>
    </row>
    <row r="122" spans="2:5" s="2" customFormat="1" ht="15" x14ac:dyDescent="0.25">
      <c r="B122" s="10"/>
      <c r="C122" s="10"/>
      <c r="D122" s="10"/>
      <c r="E122" s="137"/>
    </row>
    <row r="123" spans="2:5" s="2" customFormat="1" ht="15" x14ac:dyDescent="0.25">
      <c r="B123" s="10"/>
      <c r="C123" s="10"/>
      <c r="D123" s="10"/>
      <c r="E123" s="137"/>
    </row>
    <row r="124" spans="2:5" s="2" customFormat="1" ht="15" x14ac:dyDescent="0.25">
      <c r="B124" s="10"/>
      <c r="C124" s="10"/>
      <c r="D124" s="10"/>
      <c r="E124" s="137"/>
    </row>
    <row r="125" spans="2:5" s="2" customFormat="1" ht="15" x14ac:dyDescent="0.25">
      <c r="B125" s="10"/>
      <c r="C125" s="10"/>
      <c r="D125" s="10"/>
      <c r="E125" s="137"/>
    </row>
    <row r="126" spans="2:5" s="2" customFormat="1" ht="15" x14ac:dyDescent="0.25">
      <c r="B126" s="10"/>
      <c r="C126" s="10"/>
      <c r="D126" s="10"/>
      <c r="E126" s="137"/>
    </row>
    <row r="127" spans="2:5" s="2" customFormat="1" ht="15" x14ac:dyDescent="0.25">
      <c r="B127" s="10"/>
      <c r="C127" s="10"/>
      <c r="D127" s="10"/>
      <c r="E127" s="137"/>
    </row>
    <row r="128" spans="2:5" s="2" customFormat="1" ht="15" x14ac:dyDescent="0.25">
      <c r="B128" s="10"/>
      <c r="C128" s="10"/>
      <c r="D128" s="10"/>
      <c r="E128" s="137"/>
    </row>
    <row r="129" spans="2:5" s="2" customFormat="1" ht="15" x14ac:dyDescent="0.25">
      <c r="B129" s="10"/>
      <c r="C129" s="10"/>
      <c r="D129" s="10"/>
      <c r="E129" s="137"/>
    </row>
    <row r="130" spans="2:5" s="2" customFormat="1" ht="15" x14ac:dyDescent="0.25">
      <c r="B130" s="10"/>
      <c r="C130" s="10"/>
      <c r="D130" s="10"/>
      <c r="E130" s="137"/>
    </row>
    <row r="131" spans="2:5" s="2" customFormat="1" ht="15" x14ac:dyDescent="0.25">
      <c r="B131" s="10"/>
      <c r="C131" s="10"/>
      <c r="D131" s="10"/>
      <c r="E131" s="137"/>
    </row>
    <row r="132" spans="2:5" s="2" customFormat="1" ht="15" x14ac:dyDescent="0.25">
      <c r="B132" s="10"/>
      <c r="C132" s="10"/>
      <c r="D132" s="10"/>
      <c r="E132" s="137"/>
    </row>
    <row r="133" spans="2:5" s="2" customFormat="1" ht="15" x14ac:dyDescent="0.25">
      <c r="B133" s="10"/>
      <c r="C133" s="10"/>
      <c r="D133" s="10"/>
      <c r="E133" s="137"/>
    </row>
    <row r="134" spans="2:5" s="2" customFormat="1" ht="15" x14ac:dyDescent="0.25">
      <c r="B134" s="10"/>
      <c r="C134" s="10"/>
      <c r="D134" s="10"/>
      <c r="E134" s="137"/>
    </row>
    <row r="135" spans="2:5" s="2" customFormat="1" ht="15" x14ac:dyDescent="0.25">
      <c r="B135" s="10"/>
      <c r="C135" s="10"/>
      <c r="D135" s="10"/>
      <c r="E135" s="137"/>
    </row>
    <row r="136" spans="2:5" s="2" customFormat="1" ht="15" x14ac:dyDescent="0.25">
      <c r="B136" s="10"/>
      <c r="C136" s="10"/>
      <c r="D136" s="10"/>
      <c r="E136" s="137"/>
    </row>
    <row r="137" spans="2:5" s="2" customFormat="1" ht="15" x14ac:dyDescent="0.25">
      <c r="B137" s="10"/>
      <c r="C137" s="10"/>
      <c r="D137" s="10"/>
      <c r="E137" s="137"/>
    </row>
    <row r="138" spans="2:5" s="2" customFormat="1" ht="15" x14ac:dyDescent="0.25">
      <c r="B138" s="10"/>
      <c r="C138" s="10"/>
      <c r="D138" s="10"/>
      <c r="E138" s="137"/>
    </row>
    <row r="139" spans="2:5" s="2" customFormat="1" ht="15" x14ac:dyDescent="0.25">
      <c r="B139" s="10"/>
      <c r="C139" s="10"/>
      <c r="D139" s="10"/>
      <c r="E139" s="137"/>
    </row>
    <row r="140" spans="2:5" s="2" customFormat="1" ht="15" x14ac:dyDescent="0.25">
      <c r="B140" s="10"/>
      <c r="C140" s="10"/>
      <c r="D140" s="10"/>
      <c r="E140" s="137"/>
    </row>
    <row r="141" spans="2:5" s="2" customFormat="1" ht="15" x14ac:dyDescent="0.25">
      <c r="B141" s="10"/>
      <c r="C141" s="10"/>
      <c r="D141" s="10"/>
      <c r="E141" s="137"/>
    </row>
    <row r="142" spans="2:5" s="2" customFormat="1" ht="15" x14ac:dyDescent="0.25">
      <c r="B142" s="10"/>
      <c r="C142" s="10"/>
      <c r="D142" s="10"/>
      <c r="E142" s="137"/>
    </row>
    <row r="143" spans="2:5" s="2" customFormat="1" ht="15" x14ac:dyDescent="0.25">
      <c r="B143" s="10"/>
      <c r="C143" s="10"/>
      <c r="D143" s="10"/>
      <c r="E143" s="137"/>
    </row>
    <row r="144" spans="2:5" s="2" customFormat="1" ht="15" x14ac:dyDescent="0.25">
      <c r="B144" s="10"/>
      <c r="C144" s="10"/>
      <c r="D144" s="10"/>
      <c r="E144" s="137"/>
    </row>
    <row r="145" spans="2:5" s="2" customFormat="1" ht="15" x14ac:dyDescent="0.25">
      <c r="B145" s="10"/>
      <c r="C145" s="10"/>
      <c r="D145" s="10"/>
      <c r="E145" s="137"/>
    </row>
    <row r="146" spans="2:5" s="2" customFormat="1" ht="15" x14ac:dyDescent="0.25">
      <c r="B146" s="10"/>
      <c r="C146" s="10"/>
      <c r="D146" s="10"/>
      <c r="E146" s="137"/>
    </row>
    <row r="147" spans="2:5" s="2" customFormat="1" ht="15" x14ac:dyDescent="0.25">
      <c r="B147" s="10"/>
      <c r="C147" s="10"/>
      <c r="D147" s="10"/>
      <c r="E147" s="137"/>
    </row>
    <row r="148" spans="2:5" s="2" customFormat="1" ht="15" x14ac:dyDescent="0.25">
      <c r="B148" s="10"/>
      <c r="C148" s="10"/>
      <c r="D148" s="10"/>
      <c r="E148" s="137"/>
    </row>
    <row r="149" spans="2:5" s="2" customFormat="1" ht="15" x14ac:dyDescent="0.25">
      <c r="B149" s="10"/>
      <c r="C149" s="10"/>
      <c r="D149" s="10"/>
      <c r="E149" s="137"/>
    </row>
    <row r="150" spans="2:5" s="2" customFormat="1" ht="15" x14ac:dyDescent="0.25">
      <c r="B150" s="10"/>
      <c r="C150" s="10"/>
      <c r="D150" s="10"/>
      <c r="E150" s="137"/>
    </row>
    <row r="151" spans="2:5" s="2" customFormat="1" ht="15" x14ac:dyDescent="0.25">
      <c r="B151" s="10"/>
      <c r="C151" s="10"/>
      <c r="D151" s="10"/>
      <c r="E151" s="137"/>
    </row>
    <row r="152" spans="2:5" s="2" customFormat="1" ht="15" x14ac:dyDescent="0.25">
      <c r="B152" s="10"/>
      <c r="C152" s="10"/>
      <c r="D152" s="10"/>
      <c r="E152" s="137"/>
    </row>
    <row r="153" spans="2:5" s="2" customFormat="1" ht="15" x14ac:dyDescent="0.25">
      <c r="B153" s="10"/>
      <c r="C153" s="10"/>
      <c r="D153" s="10"/>
      <c r="E153" s="137"/>
    </row>
    <row r="154" spans="2:5" s="2" customFormat="1" ht="15" x14ac:dyDescent="0.25">
      <c r="B154" s="10"/>
      <c r="C154" s="10"/>
      <c r="D154" s="10"/>
      <c r="E154" s="137"/>
    </row>
    <row r="155" spans="2:5" s="2" customFormat="1" ht="15" x14ac:dyDescent="0.25">
      <c r="B155" s="10"/>
      <c r="C155" s="10"/>
      <c r="D155" s="10"/>
      <c r="E155" s="137"/>
    </row>
    <row r="156" spans="2:5" s="2" customFormat="1" ht="15" x14ac:dyDescent="0.25">
      <c r="B156" s="10"/>
      <c r="C156" s="10"/>
      <c r="D156" s="10"/>
      <c r="E156" s="137"/>
    </row>
  </sheetData>
  <sortState xmlns:xlrd2="http://schemas.microsoft.com/office/spreadsheetml/2017/richdata2" ref="A10:D46">
    <sortCondition descending="1" ref="D9:D46"/>
  </sortState>
  <mergeCells count="7">
    <mergeCell ref="A1:D1"/>
    <mergeCell ref="A3:D3"/>
    <mergeCell ref="A4:D4"/>
    <mergeCell ref="A5:D5"/>
    <mergeCell ref="A6:A7"/>
    <mergeCell ref="B6:C6"/>
    <mergeCell ref="D6:D7"/>
  </mergeCells>
  <printOptions horizontalCentered="1" verticalCentered="1"/>
  <pageMargins left="0.98425196850393704" right="0.9055118110236221" top="1.1811023622047245" bottom="0.98425196850393704" header="0" footer="0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1BBFA-62D6-4605-8D9A-01D1D1FD9FDA}">
  <sheetPr>
    <tabColor rgb="FF92D050"/>
  </sheetPr>
  <dimension ref="A1:P96"/>
  <sheetViews>
    <sheetView showGridLines="0" view="pageBreakPreview" zoomScale="70" zoomScaleNormal="60" zoomScaleSheetLayoutView="70" workbookViewId="0">
      <selection activeCell="Q25" sqref="Q25"/>
    </sheetView>
  </sheetViews>
  <sheetFormatPr baseColWidth="10" defaultColWidth="11.44140625" defaultRowHeight="35.25" customHeight="1" x14ac:dyDescent="0.25"/>
  <cols>
    <col min="1" max="1" width="38.6640625" style="4" customWidth="1"/>
    <col min="2" max="2" width="12.44140625" style="3" customWidth="1"/>
    <col min="3" max="4" width="10.88671875" style="3" customWidth="1"/>
    <col min="5" max="5" width="11.44140625" style="12"/>
    <col min="6" max="6" width="16.109375" style="14" customWidth="1"/>
    <col min="7" max="7" width="11.44140625" style="12"/>
    <col min="8" max="16384" width="11.44140625" style="3"/>
  </cols>
  <sheetData>
    <row r="1" spans="1:14" ht="18.75" customHeight="1" x14ac:dyDescent="0.25">
      <c r="A1" s="306" t="s">
        <v>279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ht="18.75" customHeight="1" x14ac:dyDescent="0.25">
      <c r="A2" s="305" t="s">
        <v>69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</row>
    <row r="3" spans="1:14" ht="18.75" customHeight="1" x14ac:dyDescent="0.25">
      <c r="A3" s="304" t="s">
        <v>288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14" ht="22.5" customHeight="1" x14ac:dyDescent="0.25">
      <c r="A4" s="303" t="s">
        <v>356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</row>
    <row r="5" spans="1:14" ht="46.2" customHeight="1" x14ac:dyDescent="0.25">
      <c r="F5" s="3"/>
      <c r="G5" s="3"/>
    </row>
    <row r="6" spans="1:14" ht="78.75" customHeight="1" x14ac:dyDescent="0.25">
      <c r="F6" s="3"/>
      <c r="G6" s="3"/>
    </row>
    <row r="7" spans="1:14" ht="78.75" customHeight="1" x14ac:dyDescent="0.25">
      <c r="F7" s="3"/>
      <c r="G7" s="3"/>
    </row>
    <row r="8" spans="1:14" ht="78.75" customHeight="1" x14ac:dyDescent="0.25">
      <c r="F8" s="3"/>
      <c r="G8" s="3"/>
    </row>
    <row r="9" spans="1:14" ht="78.75" customHeight="1" x14ac:dyDescent="0.25">
      <c r="F9" s="3"/>
      <c r="G9" s="3"/>
    </row>
    <row r="10" spans="1:14" ht="70.95" customHeight="1" x14ac:dyDescent="0.25">
      <c r="F10" s="3"/>
      <c r="G10" s="3"/>
    </row>
    <row r="11" spans="1:14" ht="40.950000000000003" customHeight="1" x14ac:dyDescent="0.25">
      <c r="F11" s="3"/>
      <c r="G11" s="3"/>
    </row>
    <row r="12" spans="1:14" ht="107.4" customHeight="1" x14ac:dyDescent="0.25">
      <c r="F12" s="3"/>
      <c r="G12" s="3"/>
    </row>
    <row r="13" spans="1:14" ht="15" customHeight="1" x14ac:dyDescent="0.25">
      <c r="A13" s="59" t="s">
        <v>231</v>
      </c>
      <c r="F13" s="3"/>
      <c r="G13" s="3"/>
    </row>
    <row r="14" spans="1:14" ht="13.2" x14ac:dyDescent="0.25">
      <c r="A14" s="59" t="s">
        <v>207</v>
      </c>
      <c r="F14" s="3"/>
      <c r="G14" s="3"/>
    </row>
    <row r="15" spans="1:14" ht="13.2" x14ac:dyDescent="0.25">
      <c r="A15" s="59" t="s">
        <v>235</v>
      </c>
      <c r="F15" s="3"/>
      <c r="G15" s="3"/>
    </row>
    <row r="16" spans="1:14" s="12" customFormat="1" ht="15" customHeight="1" x14ac:dyDescent="0.25">
      <c r="A16" s="144"/>
      <c r="B16" s="13"/>
    </row>
    <row r="17" spans="1:16" s="12" customFormat="1" ht="15" customHeight="1" x14ac:dyDescent="0.25">
      <c r="A17" s="144"/>
      <c r="B17" s="13"/>
    </row>
    <row r="18" spans="1:16" s="12" customFormat="1" ht="13.2" x14ac:dyDescent="0.25"/>
    <row r="19" spans="1:16" s="12" customFormat="1" ht="13.2" x14ac:dyDescent="0.25"/>
    <row r="20" spans="1:16" s="12" customFormat="1" ht="15" customHeight="1" x14ac:dyDescent="0.25">
      <c r="B20" s="307" t="s">
        <v>203</v>
      </c>
      <c r="C20" s="307" t="s">
        <v>68</v>
      </c>
      <c r="D20" s="307"/>
      <c r="E20" s="307" t="s">
        <v>0</v>
      </c>
      <c r="F20" s="16"/>
      <c r="I20" s="242"/>
      <c r="J20" s="242"/>
      <c r="K20" s="242"/>
      <c r="L20" s="242"/>
    </row>
    <row r="21" spans="1:16" s="12" customFormat="1" ht="15.6" x14ac:dyDescent="0.25">
      <c r="B21" s="307"/>
      <c r="C21" s="207" t="s">
        <v>66</v>
      </c>
      <c r="D21" s="207" t="s">
        <v>67</v>
      </c>
      <c r="E21" s="307"/>
      <c r="F21" s="16"/>
      <c r="I21" s="242"/>
      <c r="J21" s="242"/>
      <c r="K21" s="242"/>
      <c r="L21" s="242"/>
    </row>
    <row r="22" spans="1:16" s="12" customFormat="1" ht="13.2" x14ac:dyDescent="0.25">
      <c r="A22" s="3"/>
      <c r="B22" s="245"/>
      <c r="C22" s="246"/>
      <c r="D22" s="246"/>
      <c r="E22" s="247"/>
      <c r="F22" s="248"/>
      <c r="G22" s="3"/>
      <c r="H22" s="345" t="s">
        <v>7</v>
      </c>
      <c r="I22" s="346">
        <v>463</v>
      </c>
      <c r="J22" s="346">
        <v>136</v>
      </c>
      <c r="K22" s="347">
        <f>SUM(I22:J22)</f>
        <v>599</v>
      </c>
      <c r="L22" s="249"/>
      <c r="M22" s="3"/>
      <c r="N22" s="3"/>
      <c r="O22" s="3"/>
      <c r="P22" s="3"/>
    </row>
    <row r="23" spans="1:16" s="12" customFormat="1" ht="13.2" x14ac:dyDescent="0.25">
      <c r="A23" s="248">
        <v>1</v>
      </c>
      <c r="B23" s="250" t="s">
        <v>7</v>
      </c>
      <c r="C23" s="251">
        <v>463</v>
      </c>
      <c r="D23" s="251">
        <v>136</v>
      </c>
      <c r="E23" s="252">
        <v>599</v>
      </c>
      <c r="F23" s="253">
        <f>+E23/$E$41</f>
        <v>0.16067596566523606</v>
      </c>
      <c r="G23" s="3"/>
      <c r="H23" s="345" t="s">
        <v>361</v>
      </c>
      <c r="I23" s="346">
        <v>227</v>
      </c>
      <c r="J23" s="346">
        <v>106</v>
      </c>
      <c r="K23" s="347">
        <f t="shared" ref="K23:K60" si="0">SUM(I23:J23)</f>
        <v>333</v>
      </c>
      <c r="L23" s="113"/>
      <c r="M23" s="3"/>
      <c r="N23" s="3"/>
      <c r="O23" s="3"/>
      <c r="P23" s="3"/>
    </row>
    <row r="24" spans="1:16" s="12" customFormat="1" ht="22.8" x14ac:dyDescent="0.25">
      <c r="A24" s="248">
        <v>2</v>
      </c>
      <c r="B24" s="255" t="s">
        <v>276</v>
      </c>
      <c r="C24" s="251">
        <v>227</v>
      </c>
      <c r="D24" s="251">
        <v>106</v>
      </c>
      <c r="E24" s="252">
        <v>333</v>
      </c>
      <c r="F24" s="253">
        <f t="shared" ref="F24:F40" si="1">+E24/$E$41</f>
        <v>8.9324034334763949E-2</v>
      </c>
      <c r="G24" s="3"/>
      <c r="H24" s="345" t="s">
        <v>90</v>
      </c>
      <c r="I24" s="346">
        <v>216</v>
      </c>
      <c r="J24" s="346">
        <v>66</v>
      </c>
      <c r="K24" s="347">
        <f t="shared" si="0"/>
        <v>282</v>
      </c>
      <c r="L24" s="113"/>
      <c r="M24" s="3"/>
      <c r="N24" s="3"/>
      <c r="O24" s="3"/>
      <c r="P24" s="3"/>
    </row>
    <row r="25" spans="1:16" s="12" customFormat="1" ht="22.8" x14ac:dyDescent="0.25">
      <c r="A25" s="248">
        <v>3</v>
      </c>
      <c r="B25" s="255" t="s">
        <v>339</v>
      </c>
      <c r="C25" s="251">
        <v>216</v>
      </c>
      <c r="D25" s="251">
        <v>66</v>
      </c>
      <c r="E25" s="252">
        <v>282</v>
      </c>
      <c r="F25" s="253">
        <f t="shared" si="1"/>
        <v>7.5643776824034337E-2</v>
      </c>
      <c r="G25" s="3"/>
      <c r="H25" s="345" t="s">
        <v>37</v>
      </c>
      <c r="I25" s="346">
        <v>188</v>
      </c>
      <c r="J25" s="346">
        <v>71</v>
      </c>
      <c r="K25" s="347">
        <f t="shared" si="0"/>
        <v>259</v>
      </c>
      <c r="L25" s="113"/>
      <c r="M25" s="3"/>
      <c r="N25" s="3"/>
      <c r="O25" s="3"/>
      <c r="P25" s="3"/>
    </row>
    <row r="26" spans="1:16" s="12" customFormat="1" ht="13.2" x14ac:dyDescent="0.25">
      <c r="A26" s="248">
        <v>4</v>
      </c>
      <c r="B26" s="250" t="s">
        <v>277</v>
      </c>
      <c r="C26" s="251">
        <v>188</v>
      </c>
      <c r="D26" s="251">
        <v>71</v>
      </c>
      <c r="E26" s="252">
        <v>259</v>
      </c>
      <c r="F26" s="253">
        <f t="shared" si="1"/>
        <v>6.9474248927038629E-2</v>
      </c>
      <c r="G26" s="3"/>
      <c r="H26" s="345" t="s">
        <v>99</v>
      </c>
      <c r="I26" s="346">
        <v>219</v>
      </c>
      <c r="J26" s="346">
        <v>35</v>
      </c>
      <c r="K26" s="347">
        <f t="shared" si="0"/>
        <v>254</v>
      </c>
      <c r="L26" s="113"/>
      <c r="M26" s="3"/>
      <c r="N26" s="3"/>
      <c r="O26" s="3"/>
      <c r="P26" s="3"/>
    </row>
    <row r="27" spans="1:16" s="12" customFormat="1" ht="13.2" x14ac:dyDescent="0.25">
      <c r="A27" s="248">
        <v>5</v>
      </c>
      <c r="B27" s="255" t="s">
        <v>352</v>
      </c>
      <c r="C27" s="251">
        <v>219</v>
      </c>
      <c r="D27" s="251">
        <v>35</v>
      </c>
      <c r="E27" s="252">
        <v>254</v>
      </c>
      <c r="F27" s="253">
        <f t="shared" si="1"/>
        <v>6.8133047210300432E-2</v>
      </c>
      <c r="G27" s="3"/>
      <c r="H27" s="345" t="s">
        <v>10</v>
      </c>
      <c r="I27" s="346">
        <v>149</v>
      </c>
      <c r="J27" s="346">
        <v>93</v>
      </c>
      <c r="K27" s="347">
        <f t="shared" si="0"/>
        <v>242</v>
      </c>
      <c r="L27" s="113"/>
      <c r="M27" s="3"/>
      <c r="N27" s="3"/>
      <c r="O27" s="3"/>
      <c r="P27" s="3"/>
    </row>
    <row r="28" spans="1:16" s="12" customFormat="1" ht="13.2" x14ac:dyDescent="0.25">
      <c r="A28" s="248">
        <v>6</v>
      </c>
      <c r="B28" s="250" t="s">
        <v>10</v>
      </c>
      <c r="C28" s="251">
        <v>149</v>
      </c>
      <c r="D28" s="251">
        <v>93</v>
      </c>
      <c r="E28" s="252">
        <v>242</v>
      </c>
      <c r="F28" s="253">
        <f t="shared" si="1"/>
        <v>6.4914163090128749E-2</v>
      </c>
      <c r="G28" s="3"/>
      <c r="H28" s="345" t="s">
        <v>8</v>
      </c>
      <c r="I28" s="346">
        <v>162</v>
      </c>
      <c r="J28" s="346">
        <v>69</v>
      </c>
      <c r="K28" s="347">
        <f t="shared" si="0"/>
        <v>231</v>
      </c>
      <c r="L28" s="113"/>
      <c r="M28" s="3"/>
      <c r="N28" s="3"/>
      <c r="O28" s="3"/>
      <c r="P28" s="3"/>
    </row>
    <row r="29" spans="1:16" s="12" customFormat="1" ht="13.2" x14ac:dyDescent="0.25">
      <c r="A29" s="248">
        <v>7</v>
      </c>
      <c r="B29" s="255" t="s">
        <v>8</v>
      </c>
      <c r="C29" s="251">
        <v>162</v>
      </c>
      <c r="D29" s="251">
        <v>69</v>
      </c>
      <c r="E29" s="252">
        <v>231</v>
      </c>
      <c r="F29" s="253">
        <f t="shared" si="1"/>
        <v>6.1963519313304724E-2</v>
      </c>
      <c r="G29" s="3"/>
      <c r="H29" s="345" t="s">
        <v>38</v>
      </c>
      <c r="I29" s="346">
        <v>147</v>
      </c>
      <c r="J29" s="346">
        <v>48</v>
      </c>
      <c r="K29" s="347">
        <f t="shared" si="0"/>
        <v>195</v>
      </c>
      <c r="L29" s="113"/>
      <c r="M29" s="3"/>
      <c r="N29" s="3"/>
      <c r="O29" s="3"/>
      <c r="P29" s="3"/>
    </row>
    <row r="30" spans="1:16" s="12" customFormat="1" ht="13.2" x14ac:dyDescent="0.25">
      <c r="A30" s="248">
        <v>8</v>
      </c>
      <c r="B30" s="255" t="s">
        <v>351</v>
      </c>
      <c r="C30" s="251">
        <v>147</v>
      </c>
      <c r="D30" s="251">
        <v>48</v>
      </c>
      <c r="E30" s="252">
        <v>195</v>
      </c>
      <c r="F30" s="253">
        <f t="shared" si="1"/>
        <v>5.2306866952789702E-2</v>
      </c>
      <c r="G30" s="3"/>
      <c r="H30" s="345" t="s">
        <v>188</v>
      </c>
      <c r="I30" s="346">
        <v>107</v>
      </c>
      <c r="J30" s="346">
        <v>47</v>
      </c>
      <c r="K30" s="347">
        <f t="shared" si="0"/>
        <v>154</v>
      </c>
      <c r="L30" s="113"/>
      <c r="M30" s="3"/>
      <c r="N30" s="3"/>
      <c r="O30" s="3"/>
      <c r="P30" s="3"/>
    </row>
    <row r="31" spans="1:16" s="12" customFormat="1" ht="13.2" x14ac:dyDescent="0.25">
      <c r="A31" s="248">
        <v>9</v>
      </c>
      <c r="B31" s="250" t="s">
        <v>335</v>
      </c>
      <c r="C31" s="251">
        <v>107</v>
      </c>
      <c r="D31" s="251">
        <v>47</v>
      </c>
      <c r="E31" s="252">
        <v>154</v>
      </c>
      <c r="F31" s="253">
        <f t="shared" si="1"/>
        <v>4.1309012875536483E-2</v>
      </c>
      <c r="G31" s="3"/>
      <c r="H31" s="345" t="s">
        <v>9</v>
      </c>
      <c r="I31" s="346">
        <v>120</v>
      </c>
      <c r="J31" s="346">
        <v>34</v>
      </c>
      <c r="K31" s="347">
        <f t="shared" si="0"/>
        <v>154</v>
      </c>
      <c r="L31" s="113"/>
      <c r="M31" s="3"/>
      <c r="N31" s="3"/>
      <c r="O31" s="3"/>
      <c r="P31" s="3"/>
    </row>
    <row r="32" spans="1:16" s="12" customFormat="1" ht="13.2" x14ac:dyDescent="0.25">
      <c r="A32" s="248">
        <v>10</v>
      </c>
      <c r="B32" s="255" t="s">
        <v>9</v>
      </c>
      <c r="C32" s="251">
        <v>120</v>
      </c>
      <c r="D32" s="251">
        <v>34</v>
      </c>
      <c r="E32" s="252">
        <v>154</v>
      </c>
      <c r="F32" s="253">
        <f t="shared" si="1"/>
        <v>4.1309012875536483E-2</v>
      </c>
      <c r="G32" s="3"/>
      <c r="H32" s="345" t="s">
        <v>79</v>
      </c>
      <c r="I32" s="346">
        <v>95</v>
      </c>
      <c r="J32" s="346">
        <v>50</v>
      </c>
      <c r="K32" s="347">
        <f t="shared" si="0"/>
        <v>145</v>
      </c>
      <c r="L32" s="113"/>
      <c r="M32" s="3"/>
      <c r="N32" s="3"/>
      <c r="O32" s="3"/>
      <c r="P32" s="3"/>
    </row>
    <row r="33" spans="1:16" s="12" customFormat="1" ht="13.2" x14ac:dyDescent="0.25">
      <c r="A33" s="248">
        <v>11</v>
      </c>
      <c r="B33" s="250" t="s">
        <v>79</v>
      </c>
      <c r="C33" s="251">
        <v>95</v>
      </c>
      <c r="D33" s="251">
        <v>50</v>
      </c>
      <c r="E33" s="252">
        <v>145</v>
      </c>
      <c r="F33" s="253">
        <f t="shared" si="1"/>
        <v>3.8894849785407727E-2</v>
      </c>
      <c r="G33" s="3"/>
      <c r="H33" s="345" t="s">
        <v>36</v>
      </c>
      <c r="I33" s="346">
        <v>106</v>
      </c>
      <c r="J33" s="346">
        <v>22</v>
      </c>
      <c r="K33" s="347">
        <f t="shared" si="0"/>
        <v>128</v>
      </c>
      <c r="L33" s="113"/>
      <c r="M33" s="3"/>
      <c r="N33" s="3"/>
      <c r="O33" s="3"/>
      <c r="P33" s="3"/>
    </row>
    <row r="34" spans="1:16" s="12" customFormat="1" ht="13.2" x14ac:dyDescent="0.25">
      <c r="A34" s="248">
        <v>12</v>
      </c>
      <c r="B34" s="255" t="s">
        <v>340</v>
      </c>
      <c r="C34" s="251">
        <v>106</v>
      </c>
      <c r="D34" s="251">
        <v>22</v>
      </c>
      <c r="E34" s="252">
        <v>128</v>
      </c>
      <c r="F34" s="253">
        <f t="shared" si="1"/>
        <v>3.4334763948497854E-2</v>
      </c>
      <c r="G34" s="3"/>
      <c r="H34" s="345" t="s">
        <v>5</v>
      </c>
      <c r="I34" s="346">
        <v>59</v>
      </c>
      <c r="J34" s="346">
        <v>19</v>
      </c>
      <c r="K34" s="347">
        <f t="shared" si="0"/>
        <v>78</v>
      </c>
      <c r="L34" s="113"/>
      <c r="M34" s="3"/>
      <c r="N34" s="3"/>
      <c r="O34" s="3"/>
      <c r="P34" s="3"/>
    </row>
    <row r="35" spans="1:16" s="12" customFormat="1" ht="13.2" x14ac:dyDescent="0.25">
      <c r="A35" s="248">
        <v>13</v>
      </c>
      <c r="B35" s="250" t="s">
        <v>5</v>
      </c>
      <c r="C35" s="251">
        <v>59</v>
      </c>
      <c r="D35" s="251">
        <v>19</v>
      </c>
      <c r="E35" s="252">
        <v>78</v>
      </c>
      <c r="F35" s="253">
        <f t="shared" si="1"/>
        <v>2.0922746781115879E-2</v>
      </c>
      <c r="G35" s="3"/>
      <c r="H35" s="345" t="s">
        <v>96</v>
      </c>
      <c r="I35" s="346">
        <v>56</v>
      </c>
      <c r="J35" s="346">
        <v>16</v>
      </c>
      <c r="K35" s="347">
        <f t="shared" si="0"/>
        <v>72</v>
      </c>
      <c r="L35" s="113"/>
      <c r="M35" s="3"/>
      <c r="N35" s="3"/>
      <c r="O35" s="3"/>
      <c r="P35" s="3"/>
    </row>
    <row r="36" spans="1:16" s="12" customFormat="1" ht="13.2" x14ac:dyDescent="0.25">
      <c r="A36" s="248">
        <v>14</v>
      </c>
      <c r="B36" s="255" t="s">
        <v>278</v>
      </c>
      <c r="C36" s="251">
        <v>56</v>
      </c>
      <c r="D36" s="251">
        <v>16</v>
      </c>
      <c r="E36" s="252">
        <v>72</v>
      </c>
      <c r="F36" s="253">
        <f t="shared" si="1"/>
        <v>1.9313304721030045E-2</v>
      </c>
      <c r="G36" s="3"/>
      <c r="H36" s="345" t="s">
        <v>6</v>
      </c>
      <c r="I36" s="346">
        <v>40</v>
      </c>
      <c r="J36" s="346">
        <v>17</v>
      </c>
      <c r="K36" s="347">
        <f t="shared" si="0"/>
        <v>57</v>
      </c>
      <c r="L36" s="113"/>
      <c r="M36" s="3"/>
      <c r="N36" s="3"/>
      <c r="O36" s="3"/>
      <c r="P36" s="3"/>
    </row>
    <row r="37" spans="1:16" s="12" customFormat="1" ht="13.2" x14ac:dyDescent="0.25">
      <c r="A37" s="248">
        <v>15</v>
      </c>
      <c r="B37" s="255" t="s">
        <v>6</v>
      </c>
      <c r="C37" s="251">
        <v>40</v>
      </c>
      <c r="D37" s="251">
        <v>17</v>
      </c>
      <c r="E37" s="252">
        <v>57</v>
      </c>
      <c r="F37" s="253">
        <f t="shared" si="1"/>
        <v>1.5289699570815451E-2</v>
      </c>
      <c r="G37" s="3"/>
      <c r="H37" s="345" t="s">
        <v>76</v>
      </c>
      <c r="I37" s="346">
        <v>28</v>
      </c>
      <c r="J37" s="346">
        <v>10</v>
      </c>
      <c r="K37" s="347">
        <f t="shared" si="0"/>
        <v>38</v>
      </c>
      <c r="L37" s="113"/>
      <c r="M37" s="3"/>
      <c r="N37" s="3"/>
      <c r="O37" s="3"/>
      <c r="P37" s="3"/>
    </row>
    <row r="38" spans="1:16" s="12" customFormat="1" ht="13.2" x14ac:dyDescent="0.25">
      <c r="A38" s="248">
        <v>16</v>
      </c>
      <c r="B38" s="250" t="s">
        <v>76</v>
      </c>
      <c r="C38" s="251">
        <v>28</v>
      </c>
      <c r="D38" s="251">
        <v>10</v>
      </c>
      <c r="E38" s="252">
        <v>38</v>
      </c>
      <c r="F38" s="253">
        <f t="shared" si="1"/>
        <v>1.01931330472103E-2</v>
      </c>
      <c r="G38" s="3"/>
      <c r="H38" s="345" t="s">
        <v>187</v>
      </c>
      <c r="I38" s="346">
        <v>23</v>
      </c>
      <c r="J38" s="346">
        <v>8</v>
      </c>
      <c r="K38" s="347">
        <f t="shared" si="0"/>
        <v>31</v>
      </c>
      <c r="L38" s="113"/>
      <c r="M38" s="3"/>
      <c r="N38" s="3"/>
      <c r="O38" s="3"/>
      <c r="P38" s="3"/>
    </row>
    <row r="39" spans="1:16" s="12" customFormat="1" ht="13.2" x14ac:dyDescent="0.25">
      <c r="A39" s="248">
        <v>17</v>
      </c>
      <c r="B39" s="250" t="s">
        <v>363</v>
      </c>
      <c r="C39" s="251">
        <v>23</v>
      </c>
      <c r="D39" s="251">
        <v>8</v>
      </c>
      <c r="E39" s="252">
        <v>31</v>
      </c>
      <c r="F39" s="253">
        <f t="shared" si="1"/>
        <v>8.3154506437768238E-3</v>
      </c>
      <c r="G39" s="3"/>
      <c r="H39" s="345" t="s">
        <v>81</v>
      </c>
      <c r="I39" s="346">
        <v>30</v>
      </c>
      <c r="J39" s="346">
        <v>1</v>
      </c>
      <c r="K39" s="347">
        <f t="shared" si="0"/>
        <v>31</v>
      </c>
      <c r="L39" s="113"/>
      <c r="M39" s="3"/>
      <c r="N39" s="3"/>
      <c r="O39" s="3"/>
      <c r="P39" s="3"/>
    </row>
    <row r="40" spans="1:16" s="12" customFormat="1" ht="34.200000000000003" x14ac:dyDescent="0.25">
      <c r="A40" s="248"/>
      <c r="B40" s="255" t="s">
        <v>292</v>
      </c>
      <c r="C40" s="252">
        <v>358</v>
      </c>
      <c r="D40" s="252">
        <v>118</v>
      </c>
      <c r="E40" s="252">
        <v>476</v>
      </c>
      <c r="F40" s="253">
        <f t="shared" si="1"/>
        <v>0.12768240343347639</v>
      </c>
      <c r="G40" s="3"/>
      <c r="H40" s="345" t="s">
        <v>80</v>
      </c>
      <c r="I40" s="346">
        <v>24</v>
      </c>
      <c r="J40" s="346">
        <v>6</v>
      </c>
      <c r="K40" s="347">
        <f t="shared" si="0"/>
        <v>30</v>
      </c>
      <c r="L40" s="113"/>
      <c r="M40" s="3"/>
      <c r="N40" s="3"/>
      <c r="O40" s="3"/>
      <c r="P40" s="3"/>
    </row>
    <row r="41" spans="1:16" s="12" customFormat="1" ht="13.2" x14ac:dyDescent="0.25">
      <c r="A41" s="3"/>
      <c r="B41" s="250"/>
      <c r="C41" s="251">
        <f>SUM(C23:C40)</f>
        <v>2763</v>
      </c>
      <c r="D41" s="251">
        <f t="shared" ref="D41:E41" si="2">SUM(D23:D40)</f>
        <v>965</v>
      </c>
      <c r="E41" s="251">
        <f t="shared" si="2"/>
        <v>3728</v>
      </c>
      <c r="F41" s="256">
        <v>1.0000000000000002</v>
      </c>
      <c r="G41" s="3"/>
      <c r="H41" s="345" t="s">
        <v>78</v>
      </c>
      <c r="I41" s="346">
        <v>20</v>
      </c>
      <c r="J41" s="346">
        <v>6</v>
      </c>
      <c r="K41" s="347">
        <f t="shared" si="0"/>
        <v>26</v>
      </c>
      <c r="L41" s="113"/>
      <c r="M41" s="3"/>
      <c r="N41" s="3"/>
      <c r="O41" s="3"/>
      <c r="P41" s="3"/>
    </row>
    <row r="42" spans="1:16" s="12" customFormat="1" ht="15.6" x14ac:dyDescent="0.25">
      <c r="A42" s="4"/>
      <c r="B42" s="3"/>
      <c r="C42" s="3"/>
      <c r="D42" s="3"/>
      <c r="E42" s="3"/>
      <c r="F42" s="257"/>
      <c r="G42" s="3"/>
      <c r="H42" s="345" t="s">
        <v>94</v>
      </c>
      <c r="I42" s="346">
        <v>15</v>
      </c>
      <c r="J42" s="346">
        <v>8</v>
      </c>
      <c r="K42" s="347">
        <f t="shared" si="0"/>
        <v>23</v>
      </c>
      <c r="L42" s="113"/>
      <c r="M42" s="3"/>
      <c r="N42" s="3"/>
      <c r="O42" s="3"/>
      <c r="P42" s="3"/>
    </row>
    <row r="43" spans="1:16" s="12" customFormat="1" ht="15.6" x14ac:dyDescent="0.25">
      <c r="A43" s="4"/>
      <c r="B43" s="3"/>
      <c r="C43" s="3"/>
      <c r="D43" s="3"/>
      <c r="E43" s="3"/>
      <c r="F43" s="257"/>
      <c r="G43" s="3"/>
      <c r="H43" s="345" t="s">
        <v>74</v>
      </c>
      <c r="I43" s="346">
        <v>17</v>
      </c>
      <c r="J43" s="346">
        <v>5</v>
      </c>
      <c r="K43" s="347">
        <f t="shared" si="0"/>
        <v>22</v>
      </c>
      <c r="L43" s="113"/>
      <c r="M43" s="3"/>
      <c r="N43" s="3"/>
      <c r="O43" s="3"/>
      <c r="P43" s="3"/>
    </row>
    <row r="44" spans="1:16" ht="15.6" x14ac:dyDescent="0.25">
      <c r="E44" s="3"/>
      <c r="F44" s="257"/>
      <c r="G44" s="3"/>
      <c r="H44" s="345" t="s">
        <v>84</v>
      </c>
      <c r="I44" s="346">
        <v>15</v>
      </c>
      <c r="J44" s="346">
        <v>7</v>
      </c>
      <c r="K44" s="347">
        <f t="shared" si="0"/>
        <v>22</v>
      </c>
      <c r="L44" s="113"/>
    </row>
    <row r="45" spans="1:16" ht="15.6" x14ac:dyDescent="0.25">
      <c r="E45" s="3"/>
      <c r="F45" s="257"/>
      <c r="G45" s="3"/>
      <c r="H45" s="345" t="s">
        <v>100</v>
      </c>
      <c r="I45" s="346">
        <v>13</v>
      </c>
      <c r="J45" s="346">
        <v>4</v>
      </c>
      <c r="K45" s="347">
        <f t="shared" si="0"/>
        <v>17</v>
      </c>
      <c r="L45" s="113"/>
    </row>
    <row r="46" spans="1:16" ht="15.6" x14ac:dyDescent="0.25">
      <c r="E46" s="3"/>
      <c r="F46" s="257"/>
      <c r="G46" s="3"/>
      <c r="H46" s="345" t="s">
        <v>77</v>
      </c>
      <c r="I46" s="346">
        <v>6</v>
      </c>
      <c r="J46" s="346">
        <v>8</v>
      </c>
      <c r="K46" s="347">
        <f t="shared" si="0"/>
        <v>14</v>
      </c>
      <c r="L46" s="113"/>
    </row>
    <row r="47" spans="1:16" ht="15.6" x14ac:dyDescent="0.25">
      <c r="E47" s="3"/>
      <c r="F47" s="257"/>
      <c r="G47" s="3"/>
      <c r="H47" s="345" t="s">
        <v>89</v>
      </c>
      <c r="I47" s="346">
        <v>13</v>
      </c>
      <c r="J47" s="346">
        <v>0</v>
      </c>
      <c r="K47" s="347">
        <f t="shared" si="0"/>
        <v>13</v>
      </c>
      <c r="L47" s="113"/>
    </row>
    <row r="48" spans="1:16" ht="15.6" x14ac:dyDescent="0.25">
      <c r="E48" s="3"/>
      <c r="F48" s="257"/>
      <c r="G48" s="3"/>
      <c r="H48" s="345" t="s">
        <v>189</v>
      </c>
      <c r="I48" s="346">
        <v>9</v>
      </c>
      <c r="J48" s="346">
        <v>4</v>
      </c>
      <c r="K48" s="347">
        <f t="shared" si="0"/>
        <v>13</v>
      </c>
      <c r="L48" s="113"/>
    </row>
    <row r="49" spans="5:12" ht="15.6" x14ac:dyDescent="0.25">
      <c r="E49" s="3"/>
      <c r="F49" s="257"/>
      <c r="G49" s="3"/>
      <c r="H49" s="345" t="s">
        <v>82</v>
      </c>
      <c r="I49" s="346">
        <v>9</v>
      </c>
      <c r="J49" s="346">
        <v>3</v>
      </c>
      <c r="K49" s="347">
        <f t="shared" si="0"/>
        <v>12</v>
      </c>
      <c r="L49" s="113"/>
    </row>
    <row r="50" spans="5:12" ht="15.6" x14ac:dyDescent="0.25">
      <c r="E50" s="3"/>
      <c r="F50" s="257"/>
      <c r="G50" s="3"/>
      <c r="H50" s="345" t="s">
        <v>83</v>
      </c>
      <c r="I50" s="346">
        <v>7</v>
      </c>
      <c r="J50" s="346">
        <v>5</v>
      </c>
      <c r="K50" s="347">
        <f t="shared" si="0"/>
        <v>12</v>
      </c>
      <c r="L50" s="113"/>
    </row>
    <row r="51" spans="5:12" ht="15.6" x14ac:dyDescent="0.25">
      <c r="E51" s="3"/>
      <c r="F51" s="257"/>
      <c r="G51" s="3"/>
      <c r="H51" s="345" t="s">
        <v>101</v>
      </c>
      <c r="I51" s="346">
        <v>9</v>
      </c>
      <c r="J51" s="346">
        <v>2</v>
      </c>
      <c r="K51" s="347">
        <f t="shared" si="0"/>
        <v>11</v>
      </c>
      <c r="L51" s="113"/>
    </row>
    <row r="52" spans="5:12" ht="15.6" x14ac:dyDescent="0.25">
      <c r="E52" s="3"/>
      <c r="F52" s="257"/>
      <c r="G52" s="3"/>
      <c r="H52" s="345" t="s">
        <v>75</v>
      </c>
      <c r="I52" s="346">
        <v>6</v>
      </c>
      <c r="J52" s="346">
        <v>4</v>
      </c>
      <c r="K52" s="347">
        <f t="shared" si="0"/>
        <v>10</v>
      </c>
      <c r="L52" s="113"/>
    </row>
    <row r="53" spans="5:12" ht="15.6" x14ac:dyDescent="0.25">
      <c r="E53" s="3"/>
      <c r="F53" s="257"/>
      <c r="G53" s="3"/>
      <c r="H53" s="345" t="s">
        <v>274</v>
      </c>
      <c r="I53" s="346">
        <v>5</v>
      </c>
      <c r="J53" s="346">
        <v>5</v>
      </c>
      <c r="K53" s="347">
        <f t="shared" si="0"/>
        <v>10</v>
      </c>
      <c r="L53" s="113"/>
    </row>
    <row r="54" spans="5:12" ht="15.6" x14ac:dyDescent="0.25">
      <c r="E54" s="3"/>
      <c r="F54" s="257"/>
      <c r="G54" s="3"/>
      <c r="H54" s="345" t="s">
        <v>88</v>
      </c>
      <c r="I54" s="346">
        <v>7</v>
      </c>
      <c r="J54" s="346">
        <v>2</v>
      </c>
      <c r="K54" s="347">
        <f t="shared" si="0"/>
        <v>9</v>
      </c>
      <c r="L54" s="113"/>
    </row>
    <row r="55" spans="5:12" ht="15.6" x14ac:dyDescent="0.25">
      <c r="E55" s="3"/>
      <c r="F55" s="257"/>
      <c r="G55" s="3"/>
      <c r="H55" s="345" t="s">
        <v>186</v>
      </c>
      <c r="I55" s="346">
        <v>5</v>
      </c>
      <c r="J55" s="346">
        <v>3</v>
      </c>
      <c r="K55" s="347">
        <f t="shared" si="0"/>
        <v>8</v>
      </c>
      <c r="L55" s="113"/>
    </row>
    <row r="56" spans="5:12" ht="15.6" x14ac:dyDescent="0.25">
      <c r="E56" s="3"/>
      <c r="F56" s="257"/>
      <c r="G56" s="3"/>
      <c r="H56" s="345" t="s">
        <v>97</v>
      </c>
      <c r="I56" s="346">
        <v>3</v>
      </c>
      <c r="J56" s="346">
        <v>0</v>
      </c>
      <c r="K56" s="347">
        <f t="shared" si="0"/>
        <v>3</v>
      </c>
      <c r="L56" s="113"/>
    </row>
    <row r="57" spans="5:12" ht="15.6" x14ac:dyDescent="0.25">
      <c r="E57" s="3"/>
      <c r="F57" s="257"/>
      <c r="G57" s="3"/>
      <c r="H57" s="345" t="s">
        <v>344</v>
      </c>
      <c r="I57" s="346">
        <v>2</v>
      </c>
      <c r="J57" s="346">
        <v>0</v>
      </c>
      <c r="K57" s="347">
        <f t="shared" si="0"/>
        <v>2</v>
      </c>
      <c r="L57" s="113"/>
    </row>
    <row r="58" spans="5:12" ht="15.6" x14ac:dyDescent="0.25">
      <c r="E58" s="3"/>
      <c r="F58" s="257"/>
      <c r="G58" s="3"/>
      <c r="H58" s="345" t="s">
        <v>345</v>
      </c>
      <c r="I58" s="346">
        <v>0</v>
      </c>
      <c r="J58" s="346">
        <v>2</v>
      </c>
      <c r="K58" s="347">
        <f>SUM(I58:J58)</f>
        <v>2</v>
      </c>
      <c r="L58" s="113"/>
    </row>
    <row r="59" spans="5:12" ht="15.6" x14ac:dyDescent="0.25">
      <c r="E59" s="3"/>
      <c r="F59" s="257"/>
      <c r="G59" s="3"/>
      <c r="H59" s="345" t="s">
        <v>350</v>
      </c>
      <c r="I59" s="346">
        <v>0</v>
      </c>
      <c r="J59" s="346">
        <v>1</v>
      </c>
      <c r="K59" s="347">
        <f>SUM(I59:J59)</f>
        <v>1</v>
      </c>
      <c r="L59" s="113"/>
    </row>
    <row r="60" spans="5:12" ht="15.6" x14ac:dyDescent="0.25">
      <c r="E60" s="3"/>
      <c r="F60" s="257"/>
      <c r="G60" s="3"/>
      <c r="H60" s="345" t="s">
        <v>362</v>
      </c>
      <c r="I60" s="346">
        <v>143</v>
      </c>
      <c r="J60" s="346">
        <v>42</v>
      </c>
      <c r="K60" s="347">
        <f t="shared" si="0"/>
        <v>185</v>
      </c>
      <c r="L60" s="113"/>
    </row>
    <row r="61" spans="5:12" ht="15.6" x14ac:dyDescent="0.25">
      <c r="E61" s="3"/>
      <c r="F61" s="257"/>
      <c r="G61" s="3"/>
      <c r="I61" s="254"/>
      <c r="J61" s="26"/>
      <c r="K61" s="26"/>
      <c r="L61" s="113"/>
    </row>
    <row r="62" spans="5:12" ht="15.6" x14ac:dyDescent="0.25">
      <c r="E62" s="3"/>
      <c r="F62" s="257"/>
      <c r="G62" s="3"/>
      <c r="I62" s="254"/>
      <c r="J62" s="26"/>
      <c r="K62" s="26"/>
      <c r="L62" s="113"/>
    </row>
    <row r="63" spans="5:12" ht="15.6" x14ac:dyDescent="0.25">
      <c r="E63" s="3"/>
      <c r="F63" s="257"/>
      <c r="G63" s="3"/>
      <c r="I63" s="254"/>
      <c r="J63" s="26"/>
      <c r="K63" s="26"/>
      <c r="L63" s="113"/>
    </row>
    <row r="64" spans="5:12" ht="15.6" x14ac:dyDescent="0.25">
      <c r="E64" s="3"/>
      <c r="F64" s="257"/>
      <c r="G64" s="3"/>
      <c r="I64" s="254"/>
      <c r="J64" s="26"/>
      <c r="K64" s="26"/>
      <c r="L64" s="113"/>
    </row>
    <row r="65" spans="5:7" ht="15.6" x14ac:dyDescent="0.25">
      <c r="E65" s="3"/>
      <c r="F65" s="257"/>
      <c r="G65" s="3"/>
    </row>
    <row r="66" spans="5:7" ht="15.6" x14ac:dyDescent="0.25">
      <c r="E66" s="3"/>
      <c r="F66" s="257"/>
      <c r="G66" s="3"/>
    </row>
    <row r="67" spans="5:7" ht="15.6" x14ac:dyDescent="0.25">
      <c r="E67" s="3"/>
      <c r="F67" s="257"/>
      <c r="G67" s="3"/>
    </row>
    <row r="68" spans="5:7" ht="15.6" x14ac:dyDescent="0.25">
      <c r="E68" s="3"/>
      <c r="F68" s="257"/>
      <c r="G68" s="3"/>
    </row>
    <row r="69" spans="5:7" ht="15.6" x14ac:dyDescent="0.25">
      <c r="E69" s="3"/>
      <c r="F69" s="257"/>
      <c r="G69" s="3"/>
    </row>
    <row r="70" spans="5:7" ht="15.6" x14ac:dyDescent="0.25">
      <c r="E70" s="3"/>
      <c r="F70" s="257"/>
      <c r="G70" s="3"/>
    </row>
    <row r="71" spans="5:7" ht="15.6" x14ac:dyDescent="0.25">
      <c r="E71" s="3"/>
      <c r="F71" s="257"/>
      <c r="G71" s="3"/>
    </row>
    <row r="72" spans="5:7" ht="15.6" x14ac:dyDescent="0.25">
      <c r="E72" s="3"/>
      <c r="F72" s="257"/>
      <c r="G72" s="3"/>
    </row>
    <row r="73" spans="5:7" ht="15.6" x14ac:dyDescent="0.25">
      <c r="E73" s="3"/>
      <c r="F73" s="257"/>
      <c r="G73" s="3"/>
    </row>
    <row r="74" spans="5:7" ht="15.6" x14ac:dyDescent="0.25">
      <c r="E74" s="3"/>
      <c r="F74" s="257"/>
      <c r="G74" s="3"/>
    </row>
    <row r="75" spans="5:7" ht="15.6" x14ac:dyDescent="0.25"/>
    <row r="76" spans="5:7" ht="15.6" x14ac:dyDescent="0.25"/>
    <row r="77" spans="5:7" ht="15.6" x14ac:dyDescent="0.25"/>
    <row r="78" spans="5:7" ht="15.6" x14ac:dyDescent="0.25"/>
    <row r="79" spans="5:7" ht="15.6" x14ac:dyDescent="0.25"/>
    <row r="80" spans="5:7" ht="15.6" x14ac:dyDescent="0.25"/>
    <row r="81" ht="15.6" x14ac:dyDescent="0.25"/>
    <row r="82" ht="15.6" x14ac:dyDescent="0.25"/>
    <row r="83" ht="15.6" x14ac:dyDescent="0.25"/>
    <row r="84" ht="15.6" x14ac:dyDescent="0.25"/>
    <row r="85" ht="15.6" x14ac:dyDescent="0.25"/>
    <row r="86" ht="15.6" x14ac:dyDescent="0.25"/>
    <row r="87" ht="15.6" x14ac:dyDescent="0.25"/>
    <row r="88" ht="15.6" x14ac:dyDescent="0.25"/>
    <row r="89" ht="15.6" x14ac:dyDescent="0.25"/>
    <row r="90" ht="15.6" x14ac:dyDescent="0.25"/>
    <row r="91" ht="15.6" x14ac:dyDescent="0.25"/>
    <row r="92" ht="15.6" x14ac:dyDescent="0.25"/>
    <row r="93" ht="15.6" x14ac:dyDescent="0.25"/>
    <row r="94" ht="15.6" x14ac:dyDescent="0.25"/>
    <row r="95" ht="15.6" x14ac:dyDescent="0.25"/>
    <row r="96" ht="15.6" x14ac:dyDescent="0.25"/>
  </sheetData>
  <sortState xmlns:xlrd2="http://schemas.microsoft.com/office/spreadsheetml/2017/richdata2" ref="B24:E41">
    <sortCondition descending="1" ref="E23:E41"/>
  </sortState>
  <mergeCells count="7">
    <mergeCell ref="A4:N4"/>
    <mergeCell ref="A3:N3"/>
    <mergeCell ref="A2:N2"/>
    <mergeCell ref="A1:N1"/>
    <mergeCell ref="B20:B21"/>
    <mergeCell ref="C20:D20"/>
    <mergeCell ref="E20:E21"/>
  </mergeCells>
  <printOptions horizontalCentered="1" verticalCentered="1"/>
  <pageMargins left="0.98425196850393704" right="0.90551181102362199" top="1.1811023622047243" bottom="0.98425196850393704" header="0" footer="0"/>
  <pageSetup paperSize="9" scale="5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100"/>
  <sheetViews>
    <sheetView showGridLines="0" topLeftCell="A31" zoomScale="120" zoomScaleNormal="120" zoomScaleSheetLayoutView="100" workbookViewId="0">
      <selection activeCell="F3" sqref="F3"/>
    </sheetView>
  </sheetViews>
  <sheetFormatPr baseColWidth="10" defaultColWidth="11.44140625" defaultRowHeight="15" x14ac:dyDescent="0.25"/>
  <cols>
    <col min="1" max="1" width="48.5546875" style="2" customWidth="1"/>
    <col min="2" max="3" width="16.109375" style="10" customWidth="1"/>
    <col min="4" max="4" width="10.5546875" style="10" customWidth="1"/>
    <col min="5" max="5" width="5.33203125" style="10" customWidth="1"/>
    <col min="6" max="6" width="44.5546875" style="10" bestFit="1" customWidth="1"/>
    <col min="7" max="7" width="11.44140625" style="10" customWidth="1"/>
    <col min="8" max="8" width="5.44140625" style="10" bestFit="1" customWidth="1"/>
    <col min="9" max="16384" width="11.44140625" style="10"/>
  </cols>
  <sheetData>
    <row r="1" spans="1:8" s="1" customFormat="1" ht="15.6" x14ac:dyDescent="0.25">
      <c r="A1" s="258" t="s">
        <v>112</v>
      </c>
      <c r="B1" s="258"/>
      <c r="C1" s="258"/>
      <c r="D1" s="258"/>
    </row>
    <row r="2" spans="1:8" ht="13.2" x14ac:dyDescent="0.25">
      <c r="A2" s="148" t="s">
        <v>69</v>
      </c>
    </row>
    <row r="3" spans="1:8" s="1" customFormat="1" ht="31.5" customHeight="1" x14ac:dyDescent="0.25">
      <c r="A3" s="259" t="s">
        <v>224</v>
      </c>
      <c r="B3" s="259"/>
      <c r="C3" s="259"/>
      <c r="D3" s="259"/>
    </row>
    <row r="4" spans="1:8" s="1" customFormat="1" ht="15.6" x14ac:dyDescent="0.25">
      <c r="A4" s="264" t="s">
        <v>356</v>
      </c>
      <c r="B4" s="259"/>
      <c r="C4" s="259"/>
      <c r="D4" s="259"/>
      <c r="F4" s="208"/>
      <c r="G4" s="208"/>
    </row>
    <row r="5" spans="1:8" s="1" customFormat="1" ht="7.5" customHeight="1" x14ac:dyDescent="0.25">
      <c r="A5" s="308"/>
      <c r="B5" s="309"/>
      <c r="C5" s="309"/>
      <c r="D5" s="309"/>
      <c r="F5" s="208"/>
      <c r="G5" s="208"/>
    </row>
    <row r="6" spans="1:8" s="1" customFormat="1" ht="18.75" customHeight="1" x14ac:dyDescent="0.25">
      <c r="A6" s="300" t="s">
        <v>31</v>
      </c>
      <c r="B6" s="298" t="s">
        <v>68</v>
      </c>
      <c r="C6" s="298"/>
      <c r="D6" s="300" t="s">
        <v>0</v>
      </c>
      <c r="F6" s="208"/>
      <c r="G6" s="208"/>
    </row>
    <row r="7" spans="1:8" s="1" customFormat="1" ht="18.75" customHeight="1" x14ac:dyDescent="0.25">
      <c r="A7" s="300"/>
      <c r="B7" s="47" t="s">
        <v>66</v>
      </c>
      <c r="C7" s="47" t="s">
        <v>67</v>
      </c>
      <c r="D7" s="300"/>
      <c r="F7" s="208"/>
      <c r="G7" s="208"/>
    </row>
    <row r="8" spans="1:8" ht="6" customHeight="1" x14ac:dyDescent="0.25">
      <c r="A8" s="116"/>
      <c r="B8" s="139"/>
      <c r="C8" s="139"/>
      <c r="D8" s="149"/>
      <c r="F8" s="137"/>
      <c r="G8" s="137"/>
    </row>
    <row r="9" spans="1:8" ht="10.5" customHeight="1" x14ac:dyDescent="0.25">
      <c r="A9" s="116" t="s">
        <v>24</v>
      </c>
      <c r="B9" s="68">
        <v>729</v>
      </c>
      <c r="C9" s="68">
        <v>325</v>
      </c>
      <c r="D9" s="27">
        <f t="shared" ref="D9:D26" si="0">SUM(B9:C9)</f>
        <v>1054</v>
      </c>
      <c r="E9" s="53"/>
      <c r="F9" s="209" t="s">
        <v>24</v>
      </c>
      <c r="G9" s="210">
        <v>1054</v>
      </c>
      <c r="H9" s="118">
        <f t="shared" ref="H9:H20" si="1">+G9/$G$21</f>
        <v>0.28272532188841204</v>
      </c>
    </row>
    <row r="10" spans="1:8" ht="10.5" customHeight="1" x14ac:dyDescent="0.25">
      <c r="A10" s="116" t="s">
        <v>191</v>
      </c>
      <c r="B10" s="68">
        <v>316</v>
      </c>
      <c r="C10" s="68">
        <v>156</v>
      </c>
      <c r="D10" s="27">
        <f t="shared" si="0"/>
        <v>472</v>
      </c>
      <c r="E10" s="53"/>
      <c r="F10" s="209" t="s">
        <v>191</v>
      </c>
      <c r="G10" s="210">
        <v>472</v>
      </c>
      <c r="H10" s="118">
        <f t="shared" si="1"/>
        <v>0.12660944206008584</v>
      </c>
    </row>
    <row r="11" spans="1:8" ht="10.5" customHeight="1" x14ac:dyDescent="0.25">
      <c r="A11" s="116" t="s">
        <v>12</v>
      </c>
      <c r="B11" s="68">
        <v>300</v>
      </c>
      <c r="C11" s="68">
        <v>107</v>
      </c>
      <c r="D11" s="27">
        <f t="shared" si="0"/>
        <v>407</v>
      </c>
      <c r="E11" s="53"/>
      <c r="F11" s="209" t="s">
        <v>12</v>
      </c>
      <c r="G11" s="210">
        <v>407</v>
      </c>
      <c r="H11" s="118">
        <f t="shared" si="1"/>
        <v>0.10917381974248927</v>
      </c>
    </row>
    <row r="12" spans="1:8" ht="10.5" customHeight="1" x14ac:dyDescent="0.25">
      <c r="A12" s="116" t="s">
        <v>11</v>
      </c>
      <c r="B12" s="68">
        <v>286</v>
      </c>
      <c r="C12" s="68">
        <v>49</v>
      </c>
      <c r="D12" s="27">
        <f t="shared" si="0"/>
        <v>335</v>
      </c>
      <c r="E12" s="53"/>
      <c r="F12" s="209" t="s">
        <v>11</v>
      </c>
      <c r="G12" s="210">
        <v>335</v>
      </c>
      <c r="H12" s="118">
        <f t="shared" si="1"/>
        <v>8.9860515021459225E-2</v>
      </c>
    </row>
    <row r="13" spans="1:8" ht="10.5" customHeight="1" x14ac:dyDescent="0.25">
      <c r="A13" s="116" t="s">
        <v>25</v>
      </c>
      <c r="B13" s="68">
        <v>188</v>
      </c>
      <c r="C13" s="68">
        <v>38</v>
      </c>
      <c r="D13" s="27">
        <f t="shared" si="0"/>
        <v>226</v>
      </c>
      <c r="E13" s="53"/>
      <c r="F13" s="209" t="s">
        <v>25</v>
      </c>
      <c r="G13" s="210">
        <v>226</v>
      </c>
      <c r="H13" s="118">
        <f t="shared" si="1"/>
        <v>6.062231759656652E-2</v>
      </c>
    </row>
    <row r="14" spans="1:8" ht="10.5" customHeight="1" x14ac:dyDescent="0.25">
      <c r="A14" s="116" t="s">
        <v>13</v>
      </c>
      <c r="B14" s="68">
        <v>117</v>
      </c>
      <c r="C14" s="68">
        <v>54</v>
      </c>
      <c r="D14" s="27">
        <f t="shared" si="0"/>
        <v>171</v>
      </c>
      <c r="E14" s="53"/>
      <c r="F14" s="209" t="s">
        <v>13</v>
      </c>
      <c r="G14" s="210">
        <v>171</v>
      </c>
      <c r="H14" s="118">
        <f t="shared" si="1"/>
        <v>4.5869098712446349E-2</v>
      </c>
    </row>
    <row r="15" spans="1:8" ht="10.5" customHeight="1" x14ac:dyDescent="0.25">
      <c r="A15" s="116" t="s">
        <v>26</v>
      </c>
      <c r="B15" s="68">
        <v>135</v>
      </c>
      <c r="C15" s="68">
        <v>11</v>
      </c>
      <c r="D15" s="27">
        <f t="shared" si="0"/>
        <v>146</v>
      </c>
      <c r="E15" s="53"/>
      <c r="F15" s="209" t="s">
        <v>26</v>
      </c>
      <c r="G15" s="210">
        <v>146</v>
      </c>
      <c r="H15" s="118">
        <f t="shared" si="1"/>
        <v>3.9163090128755365E-2</v>
      </c>
    </row>
    <row r="16" spans="1:8" ht="10.5" customHeight="1" x14ac:dyDescent="0.25">
      <c r="A16" s="116" t="s">
        <v>34</v>
      </c>
      <c r="B16" s="68">
        <v>84</v>
      </c>
      <c r="C16" s="68">
        <v>16</v>
      </c>
      <c r="D16" s="27">
        <f t="shared" si="0"/>
        <v>100</v>
      </c>
      <c r="E16" s="53"/>
      <c r="F16" s="209" t="s">
        <v>34</v>
      </c>
      <c r="G16" s="210">
        <v>100</v>
      </c>
      <c r="H16" s="118">
        <f t="shared" si="1"/>
        <v>2.6824034334763949E-2</v>
      </c>
    </row>
    <row r="17" spans="1:8" ht="10.5" customHeight="1" x14ac:dyDescent="0.25">
      <c r="A17" s="116" t="s">
        <v>210</v>
      </c>
      <c r="B17" s="68">
        <v>87</v>
      </c>
      <c r="C17" s="68">
        <v>8</v>
      </c>
      <c r="D17" s="27">
        <f t="shared" si="0"/>
        <v>95</v>
      </c>
      <c r="E17" s="53"/>
      <c r="F17" s="209" t="s">
        <v>210</v>
      </c>
      <c r="G17" s="210">
        <v>95</v>
      </c>
      <c r="H17" s="118">
        <f t="shared" si="1"/>
        <v>2.5482832618025753E-2</v>
      </c>
    </row>
    <row r="18" spans="1:8" ht="10.5" customHeight="1" x14ac:dyDescent="0.25">
      <c r="A18" s="116" t="s">
        <v>14</v>
      </c>
      <c r="B18" s="68">
        <v>28</v>
      </c>
      <c r="C18" s="68">
        <v>33</v>
      </c>
      <c r="D18" s="27">
        <f>SUM(B18:C18)</f>
        <v>61</v>
      </c>
      <c r="E18" s="53"/>
      <c r="F18" s="209" t="s">
        <v>14</v>
      </c>
      <c r="G18" s="210">
        <v>61</v>
      </c>
      <c r="H18" s="118">
        <f t="shared" si="1"/>
        <v>1.636266094420601E-2</v>
      </c>
    </row>
    <row r="19" spans="1:8" ht="10.5" customHeight="1" x14ac:dyDescent="0.25">
      <c r="A19" s="116" t="s">
        <v>85</v>
      </c>
      <c r="B19" s="68">
        <v>32</v>
      </c>
      <c r="C19" s="68">
        <v>4</v>
      </c>
      <c r="D19" s="27">
        <f t="shared" ref="D19" si="2">SUM(B19:C19)</f>
        <v>36</v>
      </c>
      <c r="E19" s="53"/>
      <c r="F19" s="209" t="s">
        <v>85</v>
      </c>
      <c r="G19" s="210">
        <v>36</v>
      </c>
      <c r="H19" s="118">
        <f t="shared" si="1"/>
        <v>9.6566523605150223E-3</v>
      </c>
    </row>
    <row r="20" spans="1:8" ht="10.5" customHeight="1" x14ac:dyDescent="0.25">
      <c r="A20" s="116" t="s">
        <v>35</v>
      </c>
      <c r="B20" s="68">
        <v>19</v>
      </c>
      <c r="C20" s="68">
        <v>2</v>
      </c>
      <c r="D20" s="27">
        <f t="shared" ref="D20:D21" si="3">SUM(B20:C20)</f>
        <v>21</v>
      </c>
      <c r="E20" s="53"/>
      <c r="F20" s="209" t="s">
        <v>292</v>
      </c>
      <c r="G20" s="210">
        <f>+SUM(D20:D27)</f>
        <v>625</v>
      </c>
      <c r="H20" s="118">
        <f t="shared" si="1"/>
        <v>0.16765021459227467</v>
      </c>
    </row>
    <row r="21" spans="1:8" ht="10.5" customHeight="1" x14ac:dyDescent="0.25">
      <c r="A21" s="116" t="s">
        <v>190</v>
      </c>
      <c r="B21" s="68">
        <v>8</v>
      </c>
      <c r="C21" s="68">
        <v>6</v>
      </c>
      <c r="D21" s="27">
        <f t="shared" si="3"/>
        <v>14</v>
      </c>
      <c r="E21" s="53"/>
      <c r="F21" s="209" t="s">
        <v>289</v>
      </c>
      <c r="G21" s="210">
        <f>SUM(G9:G20)</f>
        <v>3728</v>
      </c>
      <c r="H21" s="118">
        <f>SUM(H9:H20)</f>
        <v>1.0000000000000002</v>
      </c>
    </row>
    <row r="22" spans="1:8" ht="10.5" customHeight="1" x14ac:dyDescent="0.25">
      <c r="A22" s="116" t="s">
        <v>124</v>
      </c>
      <c r="B22" s="68">
        <v>3</v>
      </c>
      <c r="C22" s="68">
        <v>2</v>
      </c>
      <c r="D22" s="27">
        <f t="shared" si="0"/>
        <v>5</v>
      </c>
      <c r="E22" s="53"/>
    </row>
    <row r="23" spans="1:8" ht="10.5" customHeight="1" x14ac:dyDescent="0.25">
      <c r="A23" s="116" t="s">
        <v>222</v>
      </c>
      <c r="B23" s="68">
        <v>4</v>
      </c>
      <c r="C23" s="68">
        <v>0</v>
      </c>
      <c r="D23" s="27">
        <f t="shared" ref="D23:D24" si="4">SUM(B23:C23)</f>
        <v>4</v>
      </c>
      <c r="E23" s="53"/>
    </row>
    <row r="24" spans="1:8" ht="10.5" customHeight="1" x14ac:dyDescent="0.25">
      <c r="A24" s="116" t="s">
        <v>275</v>
      </c>
      <c r="B24" s="68">
        <v>1</v>
      </c>
      <c r="C24" s="68">
        <v>1</v>
      </c>
      <c r="D24" s="27">
        <f t="shared" si="4"/>
        <v>2</v>
      </c>
      <c r="E24" s="53"/>
      <c r="F24" s="137"/>
      <c r="G24" s="137"/>
    </row>
    <row r="25" spans="1:8" ht="10.5" customHeight="1" x14ac:dyDescent="0.25">
      <c r="A25" s="116" t="s">
        <v>364</v>
      </c>
      <c r="B25" s="68">
        <v>1</v>
      </c>
      <c r="C25" s="68">
        <v>1</v>
      </c>
      <c r="D25" s="27">
        <f t="shared" si="0"/>
        <v>2</v>
      </c>
      <c r="E25" s="53"/>
      <c r="F25" s="137"/>
      <c r="G25" s="137"/>
    </row>
    <row r="26" spans="1:8" ht="10.5" customHeight="1" x14ac:dyDescent="0.25">
      <c r="A26" s="116" t="s">
        <v>346</v>
      </c>
      <c r="B26" s="68">
        <v>1</v>
      </c>
      <c r="C26" s="68">
        <v>0</v>
      </c>
      <c r="D26" s="27">
        <f t="shared" si="0"/>
        <v>1</v>
      </c>
      <c r="E26" s="53"/>
      <c r="F26" s="137"/>
      <c r="G26" s="137"/>
    </row>
    <row r="27" spans="1:8" ht="10.5" customHeight="1" x14ac:dyDescent="0.25">
      <c r="A27" s="116" t="s">
        <v>1</v>
      </c>
      <c r="B27" s="68">
        <v>424</v>
      </c>
      <c r="C27" s="68">
        <v>152</v>
      </c>
      <c r="D27" s="27">
        <f>SUM(B27:C27)</f>
        <v>576</v>
      </c>
      <c r="E27" s="53"/>
      <c r="F27" s="137"/>
      <c r="G27" s="137"/>
    </row>
    <row r="28" spans="1:8" ht="6" customHeight="1" x14ac:dyDescent="0.25">
      <c r="A28" s="116"/>
      <c r="B28" s="139"/>
      <c r="C28" s="139"/>
      <c r="D28" s="149"/>
      <c r="F28" s="137"/>
      <c r="G28" s="137"/>
    </row>
    <row r="29" spans="1:8" ht="18" customHeight="1" x14ac:dyDescent="0.25">
      <c r="A29" s="34" t="s">
        <v>0</v>
      </c>
      <c r="B29" s="70">
        <f>SUM(B9:B27)</f>
        <v>2763</v>
      </c>
      <c r="C29" s="70">
        <f>SUM(C9:C27)</f>
        <v>965</v>
      </c>
      <c r="D29" s="35">
        <f>SUM(D8:D27)</f>
        <v>3728</v>
      </c>
      <c r="F29" s="137"/>
      <c r="G29" s="137"/>
    </row>
    <row r="30" spans="1:8" ht="18" customHeight="1" x14ac:dyDescent="0.2">
      <c r="B30" s="150"/>
      <c r="C30" s="150"/>
      <c r="D30" s="150"/>
      <c r="F30" s="137"/>
      <c r="G30" s="137"/>
    </row>
    <row r="31" spans="1:8" ht="34.5" customHeight="1" x14ac:dyDescent="0.25">
      <c r="G31" s="1"/>
    </row>
    <row r="32" spans="1:8" ht="33" customHeight="1" x14ac:dyDescent="0.25">
      <c r="F32" s="1"/>
      <c r="G32" s="1"/>
    </row>
    <row r="33" spans="1:7" ht="16.5" customHeight="1" x14ac:dyDescent="0.25"/>
    <row r="34" spans="1:7" ht="18" customHeight="1" x14ac:dyDescent="0.25">
      <c r="F34" s="1"/>
      <c r="G34" s="1"/>
    </row>
    <row r="35" spans="1:7" ht="18" customHeight="1" x14ac:dyDescent="0.25">
      <c r="F35" s="1"/>
      <c r="G35" s="1"/>
    </row>
    <row r="36" spans="1:7" ht="18" customHeight="1" x14ac:dyDescent="0.25">
      <c r="F36" s="1"/>
      <c r="G36" s="1"/>
    </row>
    <row r="37" spans="1:7" ht="18" customHeight="1" x14ac:dyDescent="0.25">
      <c r="F37" s="1"/>
      <c r="G37" s="1"/>
    </row>
    <row r="38" spans="1:7" ht="18" customHeight="1" x14ac:dyDescent="0.25">
      <c r="F38" s="1"/>
      <c r="G38" s="1"/>
    </row>
    <row r="39" spans="1:7" ht="18" customHeight="1" x14ac:dyDescent="0.25"/>
    <row r="40" spans="1:7" ht="18" customHeight="1" x14ac:dyDescent="0.25"/>
    <row r="41" spans="1:7" ht="18" customHeight="1" x14ac:dyDescent="0.25"/>
    <row r="42" spans="1:7" ht="18" customHeight="1" x14ac:dyDescent="0.25"/>
    <row r="43" spans="1:7" ht="18" customHeight="1" x14ac:dyDescent="0.25"/>
    <row r="44" spans="1:7" ht="18" customHeight="1" x14ac:dyDescent="0.25"/>
    <row r="45" spans="1:7" ht="18" customHeight="1" x14ac:dyDescent="0.25"/>
    <row r="48" spans="1:7" ht="13.2" x14ac:dyDescent="0.25">
      <c r="A48" s="59" t="s">
        <v>234</v>
      </c>
      <c r="B48" s="59"/>
      <c r="C48" s="59"/>
      <c r="D48" s="59"/>
    </row>
    <row r="49" spans="1:4" ht="13.2" x14ac:dyDescent="0.25">
      <c r="A49" s="59" t="s">
        <v>207</v>
      </c>
      <c r="B49" s="59"/>
      <c r="C49" s="59"/>
      <c r="D49" s="59"/>
    </row>
    <row r="50" spans="1:4" ht="13.2" x14ac:dyDescent="0.25">
      <c r="A50" s="59" t="s">
        <v>238</v>
      </c>
    </row>
    <row r="56" spans="1:4" ht="12" customHeight="1" x14ac:dyDescent="0.25"/>
    <row r="57" spans="1:4" ht="12" customHeight="1" x14ac:dyDescent="0.25"/>
    <row r="79" spans="7:10" ht="15.6" x14ac:dyDescent="0.25">
      <c r="G79" s="1"/>
      <c r="H79" s="1"/>
      <c r="I79" s="1"/>
      <c r="J79" s="1"/>
    </row>
    <row r="80" spans="7:10" ht="15.6" x14ac:dyDescent="0.25">
      <c r="G80" s="1"/>
      <c r="H80" s="1"/>
      <c r="I80" s="1"/>
      <c r="J80" s="1"/>
    </row>
    <row r="81" spans="10:10" ht="15.6" x14ac:dyDescent="0.25">
      <c r="J81" s="1"/>
    </row>
    <row r="93" spans="10:10" x14ac:dyDescent="0.25">
      <c r="J93" s="17"/>
    </row>
    <row r="100" spans="9:9" x14ac:dyDescent="0.25">
      <c r="I100" s="17"/>
    </row>
  </sheetData>
  <mergeCells count="7">
    <mergeCell ref="A3:D3"/>
    <mergeCell ref="A5:D5"/>
    <mergeCell ref="A1:D1"/>
    <mergeCell ref="A6:A7"/>
    <mergeCell ref="B6:C6"/>
    <mergeCell ref="D6:D7"/>
    <mergeCell ref="A4:D4"/>
  </mergeCells>
  <phoneticPr fontId="3" type="noConversion"/>
  <printOptions horizontalCentered="1" verticalCentered="1"/>
  <pageMargins left="0.98425196850393704" right="0.9055118110236221" top="1.1811023622047245" bottom="0.98425196850393704" header="0" footer="0"/>
  <pageSetup paperSize="9" scale="90" orientation="portrait" r:id="rId1"/>
  <headerFooter alignWithMargins="0"/>
  <ignoredErrors>
    <ignoredError sqref="D2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J44"/>
  <sheetViews>
    <sheetView showGridLines="0" view="pageBreakPreview" topLeftCell="A22" zoomScale="115" zoomScaleNormal="115" zoomScaleSheetLayoutView="115" workbookViewId="0">
      <selection activeCell="F23" sqref="F23"/>
    </sheetView>
  </sheetViews>
  <sheetFormatPr baseColWidth="10" defaultColWidth="11.44140625" defaultRowHeight="16.2" x14ac:dyDescent="0.25"/>
  <cols>
    <col min="1" max="1" width="37" style="5" customWidth="1"/>
    <col min="2" max="5" width="12.88671875" style="5" customWidth="1"/>
    <col min="6" max="6" width="11.44140625" style="5" customWidth="1"/>
    <col min="7" max="7" width="20.109375" style="5" bestFit="1" customWidth="1"/>
    <col min="8" max="8" width="12.44140625" style="5" customWidth="1"/>
    <col min="9" max="9" width="6.6640625" style="5" bestFit="1" customWidth="1"/>
    <col min="10" max="10" width="19.109375" style="5" customWidth="1"/>
    <col min="11" max="11" width="11.44140625" style="5"/>
    <col min="12" max="12" width="2.109375" style="5" customWidth="1"/>
    <col min="13" max="13" width="8.109375" style="5" customWidth="1"/>
    <col min="14" max="16384" width="11.44140625" style="5"/>
  </cols>
  <sheetData>
    <row r="1" spans="1:10" s="62" customFormat="1" ht="17.399999999999999" x14ac:dyDescent="0.25">
      <c r="A1" s="275" t="s">
        <v>106</v>
      </c>
      <c r="B1" s="275"/>
      <c r="C1" s="275"/>
      <c r="D1" s="275"/>
      <c r="E1" s="275"/>
    </row>
    <row r="2" spans="1:10" s="9" customFormat="1" ht="13.2" x14ac:dyDescent="0.25">
      <c r="A2" s="151" t="s">
        <v>69</v>
      </c>
      <c r="B2" s="57"/>
      <c r="C2" s="57"/>
      <c r="D2" s="57"/>
      <c r="E2" s="57"/>
      <c r="G2" s="54"/>
      <c r="H2" s="54"/>
      <c r="I2" s="54"/>
    </row>
    <row r="3" spans="1:10" s="9" customFormat="1" ht="27" customHeight="1" x14ac:dyDescent="0.25">
      <c r="A3" s="279" t="s">
        <v>91</v>
      </c>
      <c r="B3" s="279"/>
      <c r="C3" s="279"/>
      <c r="D3" s="279"/>
      <c r="E3" s="279"/>
      <c r="F3" s="64"/>
      <c r="G3" s="54"/>
      <c r="H3" s="54"/>
      <c r="I3" s="54"/>
    </row>
    <row r="4" spans="1:10" s="9" customFormat="1" ht="17.399999999999999" x14ac:dyDescent="0.25">
      <c r="A4" s="284" t="s">
        <v>355</v>
      </c>
      <c r="B4" s="279"/>
      <c r="C4" s="279"/>
      <c r="D4" s="279"/>
      <c r="E4" s="279"/>
      <c r="F4" s="64"/>
      <c r="G4" s="119" t="s">
        <v>16</v>
      </c>
      <c r="H4" s="120">
        <f>+D8</f>
        <v>2967</v>
      </c>
      <c r="I4" s="237">
        <f>+H4/$H$7</f>
        <v>0.78993610223642174</v>
      </c>
    </row>
    <row r="5" spans="1:10" s="9" customFormat="1" ht="13.5" customHeight="1" x14ac:dyDescent="0.25">
      <c r="A5" s="280"/>
      <c r="B5" s="280"/>
      <c r="C5" s="280"/>
      <c r="D5" s="281"/>
      <c r="E5" s="281"/>
      <c r="F5" s="66"/>
      <c r="G5" s="119" t="s">
        <v>17</v>
      </c>
      <c r="H5" s="121">
        <f>+D9</f>
        <v>761</v>
      </c>
      <c r="I5" s="237">
        <f t="shared" ref="I5:I6" si="0">+H5/$H$7</f>
        <v>0.20260915867944623</v>
      </c>
    </row>
    <row r="6" spans="1:10" s="9" customFormat="1" ht="18" customHeight="1" x14ac:dyDescent="0.25">
      <c r="A6" s="310" t="s">
        <v>15</v>
      </c>
      <c r="B6" s="271" t="s">
        <v>68</v>
      </c>
      <c r="C6" s="271"/>
      <c r="D6" s="271" t="s">
        <v>0</v>
      </c>
      <c r="E6" s="271"/>
      <c r="F6" s="122"/>
      <c r="G6" s="119" t="s">
        <v>18</v>
      </c>
      <c r="H6" s="121">
        <f>+D14</f>
        <v>28</v>
      </c>
      <c r="I6" s="237">
        <f t="shared" si="0"/>
        <v>7.4547390841320556E-3</v>
      </c>
      <c r="J6" s="123"/>
    </row>
    <row r="7" spans="1:10" s="9" customFormat="1" ht="18" customHeight="1" x14ac:dyDescent="0.25">
      <c r="A7" s="311"/>
      <c r="B7" s="202" t="s">
        <v>66</v>
      </c>
      <c r="C7" s="202" t="s">
        <v>67</v>
      </c>
      <c r="D7" s="202" t="s">
        <v>92</v>
      </c>
      <c r="E7" s="202" t="s">
        <v>93</v>
      </c>
      <c r="F7" s="122"/>
      <c r="G7" s="124"/>
      <c r="H7" s="124">
        <f>SUM(H4:H6)</f>
        <v>3756</v>
      </c>
      <c r="I7" s="125"/>
      <c r="J7" s="126"/>
    </row>
    <row r="8" spans="1:10" s="57" customFormat="1" ht="13.2" x14ac:dyDescent="0.25">
      <c r="A8" s="127" t="s">
        <v>21</v>
      </c>
      <c r="B8" s="128">
        <v>2182</v>
      </c>
      <c r="C8" s="128">
        <v>785</v>
      </c>
      <c r="D8" s="128">
        <f>SUM(B8:C8)</f>
        <v>2967</v>
      </c>
      <c r="E8" s="129">
        <f>+D8/$D$15*100</f>
        <v>78.993610223642179</v>
      </c>
      <c r="F8" s="130"/>
      <c r="G8" s="121"/>
      <c r="H8" s="121"/>
      <c r="I8" s="125"/>
      <c r="J8" s="126"/>
    </row>
    <row r="9" spans="1:10" s="57" customFormat="1" ht="13.2" x14ac:dyDescent="0.25">
      <c r="A9" s="127" t="s">
        <v>22</v>
      </c>
      <c r="B9" s="128">
        <v>581</v>
      </c>
      <c r="C9" s="128">
        <v>180</v>
      </c>
      <c r="D9" s="128">
        <f>SUM(B9:C9)</f>
        <v>761</v>
      </c>
      <c r="E9" s="129">
        <f>+D9/$D$15*100</f>
        <v>20.260915867944622</v>
      </c>
      <c r="F9" s="130"/>
      <c r="G9" s="119" t="s">
        <v>18</v>
      </c>
      <c r="H9" s="121">
        <f>+D14</f>
        <v>28</v>
      </c>
      <c r="I9" s="237">
        <f t="shared" ref="I9" si="1">+H9/$H$7</f>
        <v>7.4547390841320556E-3</v>
      </c>
    </row>
    <row r="10" spans="1:10" s="9" customFormat="1" ht="13.2" x14ac:dyDescent="0.25">
      <c r="A10" s="67" t="s">
        <v>19</v>
      </c>
      <c r="B10" s="132">
        <v>15</v>
      </c>
      <c r="C10" s="132">
        <v>2</v>
      </c>
      <c r="D10" s="132">
        <f>SUM(B10:C10)</f>
        <v>17</v>
      </c>
      <c r="E10" s="133">
        <f t="shared" ref="E10:E13" si="2">+D10/$D$15*100</f>
        <v>0.45260915867944623</v>
      </c>
      <c r="F10" s="122"/>
      <c r="G10" s="119" t="s">
        <v>16</v>
      </c>
      <c r="H10" s="120">
        <f>+D8</f>
        <v>2967</v>
      </c>
      <c r="I10" s="237">
        <f>+H10/$H$7</f>
        <v>0.78993610223642174</v>
      </c>
    </row>
    <row r="11" spans="1:10" s="9" customFormat="1" ht="13.2" x14ac:dyDescent="0.25">
      <c r="A11" s="67" t="s">
        <v>209</v>
      </c>
      <c r="B11" s="132">
        <v>394</v>
      </c>
      <c r="C11" s="132">
        <v>122</v>
      </c>
      <c r="D11" s="132">
        <f t="shared" ref="D11:D13" si="3">SUM(B11:C11)</f>
        <v>516</v>
      </c>
      <c r="E11" s="133">
        <f t="shared" si="2"/>
        <v>13.738019169329075</v>
      </c>
      <c r="F11" s="122"/>
      <c r="G11" s="131" t="s">
        <v>102</v>
      </c>
      <c r="H11" s="124">
        <f>+D12</f>
        <v>1</v>
      </c>
      <c r="I11" s="125">
        <f>+H11/$H$7</f>
        <v>2.6624068157614486E-4</v>
      </c>
    </row>
    <row r="12" spans="1:10" s="9" customFormat="1" ht="13.2" x14ac:dyDescent="0.25">
      <c r="A12" s="67" t="s">
        <v>102</v>
      </c>
      <c r="B12" s="132">
        <v>1</v>
      </c>
      <c r="C12" s="132">
        <v>0</v>
      </c>
      <c r="D12" s="132">
        <f t="shared" si="3"/>
        <v>1</v>
      </c>
      <c r="E12" s="133">
        <f>+D12/$D$15*100</f>
        <v>2.6624068157614485E-2</v>
      </c>
      <c r="F12" s="122"/>
      <c r="G12" s="131" t="s">
        <v>20</v>
      </c>
      <c r="H12" s="124">
        <f>+D13</f>
        <v>227</v>
      </c>
      <c r="I12" s="125">
        <f>+H12/$H$7</f>
        <v>6.0436634717784876E-2</v>
      </c>
    </row>
    <row r="13" spans="1:10" s="9" customFormat="1" ht="13.2" x14ac:dyDescent="0.25">
      <c r="A13" s="67" t="s">
        <v>20</v>
      </c>
      <c r="B13" s="132">
        <v>171</v>
      </c>
      <c r="C13" s="132">
        <v>56</v>
      </c>
      <c r="D13" s="132">
        <f t="shared" si="3"/>
        <v>227</v>
      </c>
      <c r="E13" s="133">
        <f t="shared" si="2"/>
        <v>6.0436634717784878</v>
      </c>
      <c r="F13" s="134"/>
      <c r="G13" s="131" t="s">
        <v>19</v>
      </c>
      <c r="H13" s="124">
        <f>+D10</f>
        <v>17</v>
      </c>
      <c r="I13" s="125">
        <f t="shared" ref="I13" si="4">+H13/$H$7</f>
        <v>4.5260915867944623E-3</v>
      </c>
    </row>
    <row r="14" spans="1:10" s="9" customFormat="1" ht="13.2" x14ac:dyDescent="0.25">
      <c r="A14" s="127" t="s">
        <v>23</v>
      </c>
      <c r="B14" s="128">
        <v>23</v>
      </c>
      <c r="C14" s="128">
        <v>5</v>
      </c>
      <c r="D14" s="128">
        <f t="shared" ref="D14" si="5">SUM(B14:C14)</f>
        <v>28</v>
      </c>
      <c r="E14" s="129">
        <f>+D14/$D$15*100</f>
        <v>0.7454739084132056</v>
      </c>
      <c r="F14" s="122"/>
      <c r="G14" s="131" t="s">
        <v>209</v>
      </c>
      <c r="H14" s="124">
        <f>+D11</f>
        <v>516</v>
      </c>
      <c r="I14" s="125">
        <f>+H14/$H$7</f>
        <v>0.13738019169329074</v>
      </c>
    </row>
    <row r="15" spans="1:10" s="57" customFormat="1" ht="18" customHeight="1" x14ac:dyDescent="0.25">
      <c r="A15" s="69" t="s">
        <v>0</v>
      </c>
      <c r="B15" s="135">
        <f>SUM(B8+B9+B14)</f>
        <v>2786</v>
      </c>
      <c r="C15" s="135">
        <f>SUM(C8+C9+C14)</f>
        <v>970</v>
      </c>
      <c r="D15" s="135">
        <f>SUM(D8+D9+D14)</f>
        <v>3756</v>
      </c>
      <c r="E15" s="136">
        <f>+D15/$D$15*100</f>
        <v>100</v>
      </c>
      <c r="F15" s="130"/>
      <c r="G15" s="54"/>
      <c r="H15" s="9"/>
    </row>
    <row r="16" spans="1:10" s="6" customFormat="1" x14ac:dyDescent="0.25">
      <c r="A16" s="5"/>
      <c r="B16" s="7"/>
      <c r="C16" s="7"/>
      <c r="D16" s="7"/>
      <c r="E16" s="7"/>
      <c r="G16" s="15"/>
      <c r="H16" s="5"/>
    </row>
    <row r="17" spans="1:5" ht="36" customHeight="1" x14ac:dyDescent="0.25">
      <c r="B17" s="7"/>
      <c r="C17" s="7"/>
      <c r="D17" s="7"/>
      <c r="E17" s="7"/>
    </row>
    <row r="18" spans="1:5" x14ac:dyDescent="0.25">
      <c r="B18" s="7"/>
      <c r="C18" s="7"/>
      <c r="D18" s="7"/>
      <c r="E18" s="7"/>
    </row>
    <row r="19" spans="1:5" ht="18" customHeight="1" x14ac:dyDescent="0.25">
      <c r="B19" s="7"/>
      <c r="C19" s="7"/>
      <c r="D19" s="7"/>
      <c r="E19" s="7"/>
    </row>
    <row r="20" spans="1:5" ht="19.5" customHeight="1" x14ac:dyDescent="0.25">
      <c r="B20" s="7"/>
      <c r="C20" s="7"/>
      <c r="D20" s="7"/>
      <c r="E20" s="7"/>
    </row>
    <row r="21" spans="1:5" ht="19.5" customHeight="1" x14ac:dyDescent="0.25">
      <c r="B21" s="7"/>
      <c r="C21" s="7"/>
      <c r="D21" s="7"/>
      <c r="E21" s="7"/>
    </row>
    <row r="22" spans="1:5" ht="19.5" customHeight="1" x14ac:dyDescent="0.25">
      <c r="B22" s="7"/>
      <c r="C22" s="7"/>
      <c r="D22" s="7"/>
      <c r="E22" s="7"/>
    </row>
    <row r="23" spans="1:5" ht="19.5" customHeight="1" x14ac:dyDescent="0.25">
      <c r="B23" s="7"/>
      <c r="C23" s="7"/>
      <c r="D23" s="7"/>
      <c r="E23" s="7"/>
    </row>
    <row r="24" spans="1:5" ht="19.5" customHeight="1" x14ac:dyDescent="0.25">
      <c r="B24" s="7"/>
      <c r="C24" s="7"/>
      <c r="D24" s="7"/>
      <c r="E24" s="7"/>
    </row>
    <row r="25" spans="1:5" ht="50.25" customHeight="1" x14ac:dyDescent="0.25"/>
    <row r="26" spans="1:5" ht="50.25" customHeight="1" x14ac:dyDescent="0.25"/>
    <row r="27" spans="1:5" ht="27.75" customHeight="1" x14ac:dyDescent="0.25"/>
    <row r="28" spans="1:5" ht="12" customHeight="1" x14ac:dyDescent="0.25"/>
    <row r="29" spans="1:5" s="9" customFormat="1" ht="14.25" customHeight="1" x14ac:dyDescent="0.25">
      <c r="A29" s="59" t="s">
        <v>231</v>
      </c>
      <c r="B29" s="59"/>
      <c r="C29" s="59"/>
      <c r="D29" s="59"/>
      <c r="E29" s="59"/>
    </row>
    <row r="30" spans="1:5" s="9" customFormat="1" ht="13.5" customHeight="1" x14ac:dyDescent="0.25">
      <c r="A30" s="59" t="s">
        <v>207</v>
      </c>
      <c r="B30" s="59"/>
      <c r="C30" s="59"/>
      <c r="D30" s="59"/>
      <c r="E30" s="59"/>
    </row>
    <row r="31" spans="1:5" ht="20.100000000000001" customHeight="1" x14ac:dyDescent="0.25"/>
    <row r="32" spans="1:5" ht="20.100000000000001" customHeight="1" x14ac:dyDescent="0.25"/>
    <row r="33" spans="1:1" ht="20.100000000000001" customHeight="1" x14ac:dyDescent="0.25"/>
    <row r="34" spans="1:1" ht="20.100000000000001" customHeight="1" x14ac:dyDescent="0.25"/>
    <row r="35" spans="1:1" ht="20.100000000000001" customHeight="1" x14ac:dyDescent="0.25"/>
    <row r="36" spans="1:1" ht="20.100000000000001" customHeight="1" x14ac:dyDescent="0.25"/>
    <row r="37" spans="1:1" ht="20.100000000000001" customHeight="1" x14ac:dyDescent="0.25"/>
    <row r="38" spans="1:1" ht="20.100000000000001" customHeight="1" x14ac:dyDescent="0.25"/>
    <row r="39" spans="1:1" ht="20.100000000000001" customHeight="1" x14ac:dyDescent="0.25"/>
    <row r="40" spans="1:1" ht="20.100000000000001" customHeight="1" x14ac:dyDescent="0.25"/>
    <row r="41" spans="1:1" ht="20.100000000000001" customHeight="1" x14ac:dyDescent="0.25"/>
    <row r="42" spans="1:1" ht="20.100000000000001" customHeight="1" x14ac:dyDescent="0.25">
      <c r="A42" s="8"/>
    </row>
    <row r="43" spans="1:1" ht="20.100000000000001" customHeight="1" x14ac:dyDescent="0.25">
      <c r="A43" s="8"/>
    </row>
    <row r="44" spans="1:1" ht="20.100000000000001" customHeight="1" x14ac:dyDescent="0.25"/>
  </sheetData>
  <sortState xmlns:xlrd2="http://schemas.microsoft.com/office/spreadsheetml/2017/richdata2" ref="G14:I14">
    <sortCondition descending="1" ref="H14"/>
  </sortState>
  <mergeCells count="7">
    <mergeCell ref="A6:A7"/>
    <mergeCell ref="A1:E1"/>
    <mergeCell ref="A3:E3"/>
    <mergeCell ref="A5:E5"/>
    <mergeCell ref="B6:C6"/>
    <mergeCell ref="D6:E6"/>
    <mergeCell ref="A4:E4"/>
  </mergeCells>
  <phoneticPr fontId="3" type="noConversion"/>
  <printOptions horizontalCentered="1" verticalCentered="1"/>
  <pageMargins left="0.98425196850393704" right="0.9055118110236221" top="1.1811023622047245" bottom="0.98425196850393704" header="0" footer="0"/>
  <pageSetup paperSize="9" scale="9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L55"/>
  <sheetViews>
    <sheetView showGridLines="0" tabSelected="1" topLeftCell="A16" zoomScaleNormal="100" zoomScaleSheetLayoutView="115" workbookViewId="0">
      <selection activeCell="A8" sqref="A8:I28"/>
    </sheetView>
  </sheetViews>
  <sheetFormatPr baseColWidth="10" defaultColWidth="11.44140625" defaultRowHeight="13.2" x14ac:dyDescent="0.25"/>
  <cols>
    <col min="1" max="1" width="40" style="9" customWidth="1"/>
    <col min="2" max="2" width="17.109375" style="9" bestFit="1" customWidth="1"/>
    <col min="3" max="3" width="18.5546875" style="9" customWidth="1"/>
    <col min="4" max="4" width="16.44140625" style="9" customWidth="1"/>
    <col min="5" max="5" width="15.6640625" style="9" customWidth="1"/>
    <col min="6" max="6" width="16.5546875" style="9" bestFit="1" customWidth="1"/>
    <col min="7" max="7" width="15.88671875" style="9" customWidth="1"/>
    <col min="8" max="8" width="15.109375" style="9" bestFit="1" customWidth="1"/>
    <col min="9" max="9" width="13.33203125" style="9" customWidth="1"/>
    <col min="10" max="10" width="11.6640625" style="9" customWidth="1"/>
    <col min="11" max="16384" width="11.44140625" style="9"/>
  </cols>
  <sheetData>
    <row r="1" spans="1:10" x14ac:dyDescent="0.25">
      <c r="A1" s="275" t="s">
        <v>113</v>
      </c>
      <c r="B1" s="275"/>
      <c r="C1" s="275"/>
      <c r="D1" s="275"/>
      <c r="E1" s="275"/>
      <c r="F1" s="275"/>
      <c r="G1" s="275"/>
      <c r="H1" s="275"/>
      <c r="I1" s="217"/>
      <c r="J1" s="217"/>
    </row>
    <row r="2" spans="1:10" x14ac:dyDescent="0.25">
      <c r="A2" s="151" t="s">
        <v>69</v>
      </c>
    </row>
    <row r="3" spans="1:10" x14ac:dyDescent="0.25">
      <c r="A3" s="279" t="s">
        <v>206</v>
      </c>
      <c r="B3" s="279"/>
      <c r="C3" s="279"/>
      <c r="D3" s="279"/>
      <c r="E3" s="279"/>
      <c r="F3" s="279"/>
      <c r="G3" s="279"/>
      <c r="H3" s="279"/>
    </row>
    <row r="4" spans="1:10" x14ac:dyDescent="0.25">
      <c r="A4" s="284" t="s">
        <v>355</v>
      </c>
      <c r="B4" s="279"/>
      <c r="C4" s="279"/>
      <c r="D4" s="279"/>
      <c r="E4" s="279"/>
      <c r="F4" s="279"/>
      <c r="G4" s="279"/>
      <c r="H4" s="279"/>
    </row>
    <row r="5" spans="1:10" x14ac:dyDescent="0.25">
      <c r="A5" s="218"/>
      <c r="B5" s="219"/>
      <c r="C5" s="219"/>
      <c r="D5" s="219"/>
      <c r="E5" s="219"/>
      <c r="F5" s="219"/>
      <c r="G5" s="219"/>
      <c r="H5" s="219"/>
    </row>
    <row r="6" spans="1:10" ht="17.25" customHeight="1" x14ac:dyDescent="0.25">
      <c r="A6" s="315" t="s">
        <v>162</v>
      </c>
      <c r="B6" s="312" t="s">
        <v>47</v>
      </c>
      <c r="C6" s="312"/>
      <c r="D6" s="312"/>
      <c r="E6" s="312"/>
      <c r="F6" s="312"/>
      <c r="G6" s="312"/>
      <c r="H6" s="312"/>
      <c r="I6" s="313" t="s">
        <v>0</v>
      </c>
    </row>
    <row r="7" spans="1:10" ht="44.25" customHeight="1" x14ac:dyDescent="0.25">
      <c r="A7" s="315"/>
      <c r="B7" s="157" t="s">
        <v>343</v>
      </c>
      <c r="C7" s="157" t="s">
        <v>216</v>
      </c>
      <c r="D7" s="157" t="s">
        <v>46</v>
      </c>
      <c r="E7" s="157" t="s">
        <v>45</v>
      </c>
      <c r="F7" s="157" t="s">
        <v>347</v>
      </c>
      <c r="G7" s="157" t="s">
        <v>217</v>
      </c>
      <c r="H7" s="157" t="s">
        <v>214</v>
      </c>
      <c r="I7" s="314"/>
      <c r="J7" s="220"/>
    </row>
    <row r="8" spans="1:10" x14ac:dyDescent="0.25">
      <c r="A8" s="112" t="s">
        <v>139</v>
      </c>
      <c r="B8" s="221">
        <v>10</v>
      </c>
      <c r="C8" s="221">
        <v>1</v>
      </c>
      <c r="D8" s="221">
        <v>2</v>
      </c>
      <c r="E8" s="221">
        <v>0</v>
      </c>
      <c r="F8" s="221">
        <v>1</v>
      </c>
      <c r="G8" s="221">
        <v>0</v>
      </c>
      <c r="H8" s="221">
        <v>0</v>
      </c>
      <c r="I8" s="213">
        <f t="shared" ref="I8:I28" si="0">SUM(B8:H8)</f>
        <v>14</v>
      </c>
      <c r="J8" s="220"/>
    </row>
    <row r="9" spans="1:10" ht="51" customHeight="1" x14ac:dyDescent="0.25">
      <c r="A9" s="114" t="s">
        <v>140</v>
      </c>
      <c r="B9" s="176">
        <v>4</v>
      </c>
      <c r="C9" s="176">
        <v>1</v>
      </c>
      <c r="D9" s="176">
        <v>1</v>
      </c>
      <c r="E9" s="176">
        <v>0</v>
      </c>
      <c r="F9" s="176">
        <v>1</v>
      </c>
      <c r="G9" s="176">
        <v>0</v>
      </c>
      <c r="H9" s="176">
        <v>0</v>
      </c>
      <c r="I9" s="223">
        <f t="shared" si="0"/>
        <v>7</v>
      </c>
      <c r="J9" s="220"/>
    </row>
    <row r="10" spans="1:10" x14ac:dyDescent="0.25">
      <c r="A10" s="114" t="s">
        <v>141</v>
      </c>
      <c r="B10" s="176">
        <v>6</v>
      </c>
      <c r="C10" s="176">
        <v>0</v>
      </c>
      <c r="D10" s="176">
        <v>1</v>
      </c>
      <c r="E10" s="176">
        <v>0</v>
      </c>
      <c r="F10" s="176">
        <v>0</v>
      </c>
      <c r="G10" s="176">
        <v>0</v>
      </c>
      <c r="H10" s="176">
        <v>0</v>
      </c>
      <c r="I10" s="223">
        <f t="shared" si="0"/>
        <v>7</v>
      </c>
      <c r="J10" s="220"/>
    </row>
    <row r="11" spans="1:10" ht="30.75" customHeight="1" x14ac:dyDescent="0.25">
      <c r="A11" s="112" t="s">
        <v>156</v>
      </c>
      <c r="B11" s="221">
        <v>0</v>
      </c>
      <c r="C11" s="221">
        <v>0</v>
      </c>
      <c r="D11" s="221">
        <v>0</v>
      </c>
      <c r="E11" s="221">
        <v>0</v>
      </c>
      <c r="F11" s="221">
        <v>1</v>
      </c>
      <c r="G11" s="221">
        <v>1</v>
      </c>
      <c r="H11" s="221">
        <v>0</v>
      </c>
      <c r="I11" s="213">
        <f t="shared" si="0"/>
        <v>2</v>
      </c>
      <c r="J11" s="220"/>
    </row>
    <row r="12" spans="1:10" x14ac:dyDescent="0.25">
      <c r="A12" s="114" t="s">
        <v>157</v>
      </c>
      <c r="B12" s="176">
        <v>0</v>
      </c>
      <c r="C12" s="176">
        <v>0</v>
      </c>
      <c r="D12" s="176">
        <v>0</v>
      </c>
      <c r="E12" s="176">
        <v>0</v>
      </c>
      <c r="F12" s="176">
        <v>1</v>
      </c>
      <c r="G12" s="176">
        <v>1</v>
      </c>
      <c r="H12" s="176">
        <v>0</v>
      </c>
      <c r="I12" s="223">
        <f t="shared" si="0"/>
        <v>2</v>
      </c>
      <c r="J12" s="220"/>
    </row>
    <row r="13" spans="1:10" x14ac:dyDescent="0.25">
      <c r="A13" s="114" t="s">
        <v>160</v>
      </c>
      <c r="B13" s="176">
        <v>0</v>
      </c>
      <c r="C13" s="176">
        <v>0</v>
      </c>
      <c r="D13" s="176">
        <v>0</v>
      </c>
      <c r="E13" s="176">
        <v>0</v>
      </c>
      <c r="F13" s="176">
        <v>0</v>
      </c>
      <c r="G13" s="176">
        <v>0</v>
      </c>
      <c r="H13" s="176">
        <v>0</v>
      </c>
      <c r="I13" s="223">
        <f t="shared" si="0"/>
        <v>0</v>
      </c>
      <c r="J13" s="220"/>
    </row>
    <row r="14" spans="1:10" ht="17.25" customHeight="1" x14ac:dyDescent="0.25">
      <c r="A14" s="112" t="s">
        <v>130</v>
      </c>
      <c r="B14" s="221">
        <v>0</v>
      </c>
      <c r="C14" s="221">
        <v>0</v>
      </c>
      <c r="D14" s="221">
        <v>1</v>
      </c>
      <c r="E14" s="221">
        <v>0</v>
      </c>
      <c r="F14" s="221">
        <v>0</v>
      </c>
      <c r="G14" s="221">
        <v>0</v>
      </c>
      <c r="H14" s="221">
        <v>0</v>
      </c>
      <c r="I14" s="213">
        <f t="shared" si="0"/>
        <v>1</v>
      </c>
      <c r="J14" s="220"/>
    </row>
    <row r="15" spans="1:10" ht="19.2" x14ac:dyDescent="0.25">
      <c r="A15" s="114" t="s">
        <v>132</v>
      </c>
      <c r="B15" s="221">
        <v>0</v>
      </c>
      <c r="C15" s="221">
        <v>0</v>
      </c>
      <c r="D15" s="221">
        <v>1</v>
      </c>
      <c r="E15" s="221">
        <v>0</v>
      </c>
      <c r="F15" s="221">
        <v>0</v>
      </c>
      <c r="G15" s="221">
        <v>0</v>
      </c>
      <c r="H15" s="221">
        <v>0</v>
      </c>
      <c r="I15" s="222">
        <f t="shared" si="0"/>
        <v>1</v>
      </c>
      <c r="J15" s="220"/>
    </row>
    <row r="16" spans="1:10" x14ac:dyDescent="0.25">
      <c r="A16" s="114" t="s">
        <v>133</v>
      </c>
      <c r="B16" s="221">
        <v>0</v>
      </c>
      <c r="C16" s="221">
        <v>0</v>
      </c>
      <c r="D16" s="221">
        <v>0</v>
      </c>
      <c r="E16" s="221">
        <v>0</v>
      </c>
      <c r="F16" s="221">
        <v>0</v>
      </c>
      <c r="G16" s="221">
        <v>0</v>
      </c>
      <c r="H16" s="221">
        <v>0</v>
      </c>
      <c r="I16" s="222">
        <f t="shared" si="0"/>
        <v>0</v>
      </c>
      <c r="J16" s="220"/>
    </row>
    <row r="17" spans="1:10" x14ac:dyDescent="0.25">
      <c r="A17" s="112" t="s">
        <v>134</v>
      </c>
      <c r="B17" s="221">
        <v>0</v>
      </c>
      <c r="C17" s="221">
        <v>0</v>
      </c>
      <c r="D17" s="221">
        <v>0</v>
      </c>
      <c r="E17" s="221">
        <v>0</v>
      </c>
      <c r="F17" s="221">
        <v>1</v>
      </c>
      <c r="G17" s="221">
        <v>0</v>
      </c>
      <c r="H17" s="221">
        <v>0</v>
      </c>
      <c r="I17" s="213">
        <f t="shared" si="0"/>
        <v>1</v>
      </c>
      <c r="J17" s="220"/>
    </row>
    <row r="18" spans="1:10" ht="19.5" customHeight="1" x14ac:dyDescent="0.25">
      <c r="A18" s="114" t="s">
        <v>137</v>
      </c>
      <c r="B18" s="176">
        <v>0</v>
      </c>
      <c r="C18" s="176">
        <v>0</v>
      </c>
      <c r="D18" s="176">
        <v>0</v>
      </c>
      <c r="E18" s="176">
        <v>0</v>
      </c>
      <c r="F18" s="176">
        <v>1</v>
      </c>
      <c r="G18" s="176">
        <v>0</v>
      </c>
      <c r="H18" s="176">
        <v>0</v>
      </c>
      <c r="I18" s="223">
        <f t="shared" si="0"/>
        <v>1</v>
      </c>
      <c r="J18" s="220"/>
    </row>
    <row r="19" spans="1:10" ht="16.5" customHeight="1" x14ac:dyDescent="0.25">
      <c r="A19" s="114" t="s">
        <v>138</v>
      </c>
      <c r="B19" s="176">
        <v>0</v>
      </c>
      <c r="C19" s="176">
        <v>0</v>
      </c>
      <c r="D19" s="176">
        <v>0</v>
      </c>
      <c r="E19" s="176">
        <v>0</v>
      </c>
      <c r="F19" s="176">
        <v>0</v>
      </c>
      <c r="G19" s="176">
        <v>0</v>
      </c>
      <c r="H19" s="176">
        <v>0</v>
      </c>
      <c r="I19" s="223">
        <f t="shared" si="0"/>
        <v>0</v>
      </c>
      <c r="J19" s="220"/>
    </row>
    <row r="20" spans="1:10" ht="15.6" customHeight="1" x14ac:dyDescent="0.25">
      <c r="A20" s="112" t="s">
        <v>142</v>
      </c>
      <c r="B20" s="221">
        <v>0</v>
      </c>
      <c r="C20" s="221">
        <v>1</v>
      </c>
      <c r="D20" s="221">
        <v>0</v>
      </c>
      <c r="E20" s="221">
        <v>0</v>
      </c>
      <c r="F20" s="221">
        <v>0</v>
      </c>
      <c r="G20" s="221">
        <v>0</v>
      </c>
      <c r="H20" s="221">
        <v>0</v>
      </c>
      <c r="I20" s="213">
        <f t="shared" si="0"/>
        <v>1</v>
      </c>
      <c r="J20" s="220"/>
    </row>
    <row r="21" spans="1:10" ht="22.5" customHeight="1" x14ac:dyDescent="0.25">
      <c r="A21" s="112" t="s">
        <v>149</v>
      </c>
      <c r="B21" s="221">
        <v>0</v>
      </c>
      <c r="C21" s="221">
        <v>0</v>
      </c>
      <c r="D21" s="221">
        <v>0</v>
      </c>
      <c r="E21" s="221">
        <v>1</v>
      </c>
      <c r="F21" s="221">
        <v>0</v>
      </c>
      <c r="G21" s="221">
        <v>0</v>
      </c>
      <c r="H21" s="221">
        <v>0</v>
      </c>
      <c r="I21" s="213">
        <f t="shared" si="0"/>
        <v>1</v>
      </c>
      <c r="J21" s="220"/>
    </row>
    <row r="22" spans="1:10" ht="22.5" customHeight="1" x14ac:dyDescent="0.25">
      <c r="A22" s="114" t="s">
        <v>151</v>
      </c>
      <c r="B22" s="176">
        <v>0</v>
      </c>
      <c r="C22" s="176">
        <v>0</v>
      </c>
      <c r="D22" s="176">
        <v>0</v>
      </c>
      <c r="E22" s="176">
        <v>1</v>
      </c>
      <c r="F22" s="176">
        <v>0</v>
      </c>
      <c r="G22" s="176">
        <v>0</v>
      </c>
      <c r="H22" s="176">
        <v>0</v>
      </c>
      <c r="I22" s="223">
        <f t="shared" si="0"/>
        <v>1</v>
      </c>
      <c r="J22" s="220"/>
    </row>
    <row r="23" spans="1:10" ht="21.6" customHeight="1" x14ac:dyDescent="0.25">
      <c r="A23" s="112" t="s">
        <v>144</v>
      </c>
      <c r="B23" s="221">
        <v>0</v>
      </c>
      <c r="C23" s="221">
        <v>0</v>
      </c>
      <c r="D23" s="221">
        <v>0</v>
      </c>
      <c r="E23" s="221">
        <v>0</v>
      </c>
      <c r="F23" s="221">
        <v>0</v>
      </c>
      <c r="G23" s="221">
        <v>0</v>
      </c>
      <c r="H23" s="221">
        <v>0</v>
      </c>
      <c r="I23" s="213">
        <f t="shared" si="0"/>
        <v>0</v>
      </c>
      <c r="J23" s="224"/>
    </row>
    <row r="24" spans="1:10" x14ac:dyDescent="0.25">
      <c r="A24" s="114" t="s">
        <v>148</v>
      </c>
      <c r="B24" s="176">
        <v>0</v>
      </c>
      <c r="C24" s="176">
        <v>0</v>
      </c>
      <c r="D24" s="176">
        <v>0</v>
      </c>
      <c r="E24" s="176">
        <v>0</v>
      </c>
      <c r="F24" s="176">
        <v>0</v>
      </c>
      <c r="G24" s="176">
        <v>0</v>
      </c>
      <c r="H24" s="176">
        <v>0</v>
      </c>
      <c r="I24" s="223">
        <f t="shared" si="0"/>
        <v>0</v>
      </c>
      <c r="J24" s="220"/>
    </row>
    <row r="25" spans="1:10" ht="26.25" customHeight="1" x14ac:dyDescent="0.25">
      <c r="A25" s="112" t="s">
        <v>152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>
        <v>0</v>
      </c>
      <c r="I25" s="213">
        <f t="shared" si="0"/>
        <v>0</v>
      </c>
      <c r="J25" s="220"/>
    </row>
    <row r="26" spans="1:10" ht="20.25" customHeight="1" x14ac:dyDescent="0.25">
      <c r="A26" s="114" t="s">
        <v>153</v>
      </c>
      <c r="B26" s="176">
        <v>0</v>
      </c>
      <c r="C26" s="176">
        <v>0</v>
      </c>
      <c r="D26" s="176">
        <v>0</v>
      </c>
      <c r="E26" s="176">
        <v>0</v>
      </c>
      <c r="F26" s="176">
        <v>0</v>
      </c>
      <c r="G26" s="176">
        <v>0</v>
      </c>
      <c r="H26" s="176">
        <v>0</v>
      </c>
      <c r="I26" s="223">
        <f t="shared" si="0"/>
        <v>0</v>
      </c>
      <c r="J26" s="220"/>
    </row>
    <row r="27" spans="1:10" ht="19.5" customHeight="1" x14ac:dyDescent="0.25">
      <c r="A27" s="112" t="s">
        <v>161</v>
      </c>
      <c r="B27" s="221">
        <v>0</v>
      </c>
      <c r="C27" s="221">
        <v>0</v>
      </c>
      <c r="D27" s="221">
        <v>0</v>
      </c>
      <c r="E27" s="221">
        <v>0</v>
      </c>
      <c r="F27" s="221">
        <v>0</v>
      </c>
      <c r="G27" s="221">
        <v>0</v>
      </c>
      <c r="H27" s="221">
        <v>0</v>
      </c>
      <c r="I27" s="213">
        <f t="shared" si="0"/>
        <v>0</v>
      </c>
      <c r="J27" s="220"/>
    </row>
    <row r="28" spans="1:10" ht="19.2" x14ac:dyDescent="0.25">
      <c r="A28" s="112" t="s">
        <v>155</v>
      </c>
      <c r="B28" s="221">
        <v>0</v>
      </c>
      <c r="C28" s="221">
        <v>2</v>
      </c>
      <c r="D28" s="221">
        <v>0</v>
      </c>
      <c r="E28" s="221">
        <v>2</v>
      </c>
      <c r="F28" s="221">
        <v>0</v>
      </c>
      <c r="G28" s="221">
        <v>2</v>
      </c>
      <c r="H28" s="221">
        <v>2</v>
      </c>
      <c r="I28" s="213">
        <f t="shared" si="0"/>
        <v>8</v>
      </c>
      <c r="J28" s="220"/>
    </row>
    <row r="29" spans="1:10" ht="24" customHeight="1" x14ac:dyDescent="0.25">
      <c r="A29" s="69" t="s">
        <v>0</v>
      </c>
      <c r="B29" s="177">
        <f t="shared" ref="B29:H29" si="1">SUM(B14,B20,B17,B8,B25,B21,B23,B11,B27,B28)</f>
        <v>10</v>
      </c>
      <c r="C29" s="177">
        <f t="shared" si="1"/>
        <v>4</v>
      </c>
      <c r="D29" s="177">
        <f t="shared" si="1"/>
        <v>3</v>
      </c>
      <c r="E29" s="177">
        <f t="shared" si="1"/>
        <v>3</v>
      </c>
      <c r="F29" s="177">
        <f t="shared" si="1"/>
        <v>3</v>
      </c>
      <c r="G29" s="177">
        <f t="shared" si="1"/>
        <v>3</v>
      </c>
      <c r="H29" s="177">
        <f t="shared" si="1"/>
        <v>2</v>
      </c>
      <c r="I29" s="216">
        <f>+SUM(B29:H29)</f>
        <v>28</v>
      </c>
    </row>
    <row r="30" spans="1:10" s="105" customFormat="1" ht="26.25" customHeight="1" x14ac:dyDescent="0.25">
      <c r="A30" s="106" t="s">
        <v>234</v>
      </c>
    </row>
    <row r="31" spans="1:10" x14ac:dyDescent="0.25">
      <c r="A31" s="59" t="s">
        <v>207</v>
      </c>
    </row>
    <row r="32" spans="1:10" x14ac:dyDescent="0.25">
      <c r="A32" s="317" t="s">
        <v>47</v>
      </c>
      <c r="B32" s="317"/>
      <c r="C32" s="317"/>
      <c r="D32" s="317"/>
      <c r="E32" s="317"/>
      <c r="F32" s="317"/>
      <c r="G32" s="317"/>
      <c r="H32" s="317"/>
    </row>
    <row r="33" spans="1:12" ht="15" customHeight="1" x14ac:dyDescent="0.25">
      <c r="A33" s="163"/>
      <c r="B33" s="163"/>
      <c r="C33" s="163"/>
      <c r="D33" s="163"/>
      <c r="E33" s="163"/>
      <c r="F33" s="163"/>
      <c r="G33" s="163"/>
      <c r="H33" s="163"/>
    </row>
    <row r="34" spans="1:12" ht="12.75" customHeight="1" x14ac:dyDescent="0.25">
      <c r="A34" s="225" t="s">
        <v>64</v>
      </c>
      <c r="B34" s="54"/>
      <c r="C34" s="124" t="s">
        <v>56</v>
      </c>
      <c r="D34" s="124"/>
      <c r="E34" s="124"/>
      <c r="F34" s="124"/>
      <c r="G34" s="124"/>
      <c r="H34" s="54"/>
      <c r="J34" s="226"/>
    </row>
    <row r="35" spans="1:12" ht="13.5" customHeight="1" x14ac:dyDescent="0.25">
      <c r="A35" s="225" t="s">
        <v>63</v>
      </c>
      <c r="B35" s="54"/>
      <c r="C35" s="124" t="s">
        <v>55</v>
      </c>
      <c r="D35" s="124"/>
      <c r="E35" s="124"/>
      <c r="F35" s="124"/>
      <c r="G35" s="124"/>
      <c r="H35" s="54"/>
      <c r="J35" s="226"/>
    </row>
    <row r="36" spans="1:12" ht="13.5" customHeight="1" x14ac:dyDescent="0.25">
      <c r="A36" s="225" t="s">
        <v>62</v>
      </c>
      <c r="B36" s="54"/>
      <c r="C36" s="124" t="s">
        <v>54</v>
      </c>
      <c r="D36" s="124"/>
      <c r="E36" s="124"/>
      <c r="F36" s="124"/>
      <c r="G36" s="124"/>
      <c r="H36" s="54"/>
      <c r="J36" s="226"/>
    </row>
    <row r="37" spans="1:12" ht="13.5" customHeight="1" x14ac:dyDescent="0.25">
      <c r="A37" s="225" t="s">
        <v>61</v>
      </c>
      <c r="B37" s="54"/>
      <c r="C37" s="124" t="s">
        <v>53</v>
      </c>
      <c r="D37" s="124"/>
      <c r="E37" s="124"/>
      <c r="F37" s="124"/>
      <c r="G37" s="124"/>
      <c r="H37" s="54"/>
      <c r="J37" s="226"/>
    </row>
    <row r="38" spans="1:12" ht="13.5" customHeight="1" x14ac:dyDescent="0.25">
      <c r="A38" s="225" t="s">
        <v>60</v>
      </c>
      <c r="B38" s="54"/>
      <c r="C38" s="124" t="s">
        <v>52</v>
      </c>
      <c r="D38" s="124"/>
      <c r="E38" s="124"/>
      <c r="F38" s="124"/>
      <c r="G38" s="124"/>
      <c r="H38" s="54"/>
      <c r="J38" s="226"/>
    </row>
    <row r="39" spans="1:12" ht="13.5" customHeight="1" x14ac:dyDescent="0.25">
      <c r="A39" s="225" t="s">
        <v>59</v>
      </c>
      <c r="B39" s="54"/>
      <c r="C39" s="124" t="s">
        <v>51</v>
      </c>
      <c r="D39" s="124"/>
      <c r="E39" s="124"/>
      <c r="F39" s="124"/>
      <c r="G39" s="124"/>
      <c r="H39" s="54"/>
      <c r="J39" s="226"/>
    </row>
    <row r="40" spans="1:12" ht="15" customHeight="1" x14ac:dyDescent="0.25">
      <c r="A40" s="225" t="s">
        <v>58</v>
      </c>
      <c r="B40" s="54"/>
      <c r="C40" s="124" t="s">
        <v>50</v>
      </c>
      <c r="D40" s="124"/>
      <c r="E40" s="124"/>
      <c r="F40" s="124"/>
      <c r="G40" s="124"/>
      <c r="H40" s="54"/>
      <c r="J40" s="226"/>
    </row>
    <row r="41" spans="1:12" ht="15" customHeight="1" x14ac:dyDescent="0.25">
      <c r="A41" s="225" t="s">
        <v>57</v>
      </c>
      <c r="B41" s="54"/>
      <c r="C41" s="124" t="s">
        <v>49</v>
      </c>
      <c r="D41" s="124"/>
      <c r="E41" s="124"/>
      <c r="F41" s="124"/>
      <c r="G41" s="124"/>
      <c r="H41" s="54"/>
      <c r="J41" s="226"/>
    </row>
    <row r="42" spans="1:12" ht="13.5" customHeight="1" x14ac:dyDescent="0.25">
      <c r="A42" s="124"/>
      <c r="B42" s="54"/>
      <c r="C42" s="124" t="s">
        <v>103</v>
      </c>
      <c r="D42" s="124"/>
      <c r="E42" s="124"/>
      <c r="F42" s="124"/>
      <c r="G42" s="124"/>
      <c r="H42" s="54"/>
      <c r="J42" s="226"/>
    </row>
    <row r="43" spans="1:12" x14ac:dyDescent="0.25">
      <c r="A43" s="54"/>
      <c r="B43" s="54"/>
      <c r="C43" s="54"/>
      <c r="D43" s="54"/>
      <c r="E43" s="54"/>
      <c r="F43" s="54"/>
      <c r="G43" s="54"/>
      <c r="H43" s="54"/>
    </row>
    <row r="44" spans="1:12" x14ac:dyDescent="0.25">
      <c r="A44" s="54"/>
      <c r="B44" s="54"/>
      <c r="C44" s="54"/>
      <c r="D44" s="54"/>
      <c r="E44" s="54"/>
      <c r="F44" s="54"/>
      <c r="G44" s="54"/>
      <c r="H44" s="54"/>
    </row>
    <row r="45" spans="1:12" x14ac:dyDescent="0.25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</row>
    <row r="46" spans="1:12" x14ac:dyDescent="0.25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</row>
    <row r="47" spans="1:12" x14ac:dyDescent="0.15">
      <c r="A47" s="228"/>
      <c r="B47" s="229"/>
      <c r="C47" s="229"/>
      <c r="D47" s="229"/>
      <c r="E47" s="229"/>
      <c r="F47" s="229"/>
      <c r="G47" s="229"/>
      <c r="H47" s="229"/>
      <c r="I47" s="316"/>
      <c r="J47" s="316"/>
      <c r="K47" s="316"/>
      <c r="L47" s="316"/>
    </row>
    <row r="48" spans="1:12" x14ac:dyDescent="0.25">
      <c r="A48" s="230"/>
      <c r="B48" s="167"/>
      <c r="C48" s="167"/>
      <c r="D48" s="167"/>
      <c r="E48" s="167"/>
      <c r="F48" s="167"/>
      <c r="G48" s="167"/>
      <c r="H48" s="167"/>
      <c r="I48" s="316"/>
      <c r="J48" s="316"/>
      <c r="K48" s="316"/>
      <c r="L48" s="316"/>
    </row>
    <row r="49" spans="1:12" x14ac:dyDescent="0.25">
      <c r="A49" s="230"/>
      <c r="B49" s="167"/>
      <c r="C49" s="167"/>
      <c r="D49" s="167"/>
      <c r="E49" s="167"/>
      <c r="F49" s="167"/>
      <c r="G49" s="167"/>
      <c r="H49" s="167"/>
      <c r="I49" s="316"/>
      <c r="J49" s="316"/>
      <c r="K49" s="316"/>
      <c r="L49" s="316"/>
    </row>
    <row r="50" spans="1:12" x14ac:dyDescent="0.25">
      <c r="A50" s="230"/>
      <c r="B50" s="167"/>
      <c r="C50" s="167"/>
      <c r="D50" s="167"/>
      <c r="E50" s="167"/>
      <c r="F50" s="167"/>
      <c r="G50" s="167"/>
      <c r="H50" s="167"/>
      <c r="I50" s="316"/>
      <c r="J50" s="316"/>
      <c r="K50" s="316"/>
      <c r="L50" s="316"/>
    </row>
    <row r="51" spans="1:12" x14ac:dyDescent="0.25">
      <c r="A51" s="230"/>
      <c r="B51" s="167"/>
      <c r="C51" s="167"/>
      <c r="D51" s="167"/>
      <c r="E51" s="167"/>
      <c r="F51" s="167"/>
      <c r="G51" s="167"/>
      <c r="H51" s="167"/>
      <c r="I51" s="316"/>
      <c r="J51" s="316"/>
      <c r="K51" s="316"/>
      <c r="L51" s="316"/>
    </row>
    <row r="52" spans="1:12" x14ac:dyDescent="0.25">
      <c r="A52" s="230"/>
      <c r="B52" s="167"/>
      <c r="C52" s="167"/>
      <c r="D52" s="167"/>
      <c r="E52" s="167"/>
      <c r="F52" s="167"/>
      <c r="G52" s="167"/>
      <c r="H52" s="167"/>
      <c r="I52" s="316"/>
      <c r="J52" s="316"/>
      <c r="K52" s="316"/>
      <c r="L52" s="316"/>
    </row>
    <row r="53" spans="1:12" x14ac:dyDescent="0.25">
      <c r="A53" s="230"/>
      <c r="B53" s="167"/>
      <c r="C53" s="167"/>
      <c r="D53" s="167"/>
      <c r="E53" s="167"/>
      <c r="F53" s="167"/>
      <c r="G53" s="167"/>
      <c r="H53" s="167"/>
      <c r="I53" s="316"/>
      <c r="J53" s="316"/>
      <c r="K53" s="316"/>
      <c r="L53" s="316"/>
    </row>
    <row r="54" spans="1:12" x14ac:dyDescent="0.25">
      <c r="A54" s="230"/>
      <c r="B54" s="167"/>
      <c r="C54" s="167"/>
      <c r="D54" s="167"/>
      <c r="E54" s="167"/>
      <c r="F54" s="167"/>
      <c r="G54" s="167"/>
      <c r="H54" s="167"/>
      <c r="I54" s="316"/>
      <c r="J54" s="316"/>
      <c r="K54" s="316"/>
      <c r="L54" s="316"/>
    </row>
    <row r="55" spans="1:12" x14ac:dyDescent="0.25">
      <c r="A55" s="167"/>
      <c r="B55" s="167"/>
      <c r="C55" s="167"/>
      <c r="D55" s="167"/>
      <c r="E55" s="167"/>
      <c r="F55" s="167"/>
      <c r="G55" s="167"/>
      <c r="H55" s="167"/>
      <c r="I55" s="316"/>
      <c r="J55" s="316"/>
      <c r="K55" s="316"/>
      <c r="L55" s="316"/>
    </row>
  </sheetData>
  <mergeCells count="16">
    <mergeCell ref="I47:L47"/>
    <mergeCell ref="I48:L48"/>
    <mergeCell ref="I49:L49"/>
    <mergeCell ref="I50:L50"/>
    <mergeCell ref="A32:H32"/>
    <mergeCell ref="I55:L55"/>
    <mergeCell ref="I52:L52"/>
    <mergeCell ref="I53:L53"/>
    <mergeCell ref="I54:L54"/>
    <mergeCell ref="I51:L51"/>
    <mergeCell ref="A1:H1"/>
    <mergeCell ref="A3:H3"/>
    <mergeCell ref="A4:H4"/>
    <mergeCell ref="B6:H6"/>
    <mergeCell ref="I6:I7"/>
    <mergeCell ref="A6:A7"/>
  </mergeCells>
  <printOptions horizontalCentered="1" verticalCentered="1"/>
  <pageMargins left="0.98425196850393704" right="0.9055118110236221" top="1.1811023622047245" bottom="0.98425196850393704" header="0" footer="0"/>
  <pageSetup paperSize="9" scale="5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D94C-4CDB-4616-9FFC-A4AA8EDA79EE}">
  <sheetPr>
    <tabColor rgb="FF92D050"/>
  </sheetPr>
  <dimension ref="A1:F32"/>
  <sheetViews>
    <sheetView showGridLines="0" zoomScaleNormal="100" zoomScaleSheetLayoutView="130" workbookViewId="0">
      <selection activeCell="C14" sqref="C14"/>
    </sheetView>
  </sheetViews>
  <sheetFormatPr baseColWidth="10" defaultColWidth="11.44140625" defaultRowHeight="35.25" customHeight="1" x14ac:dyDescent="0.25"/>
  <cols>
    <col min="1" max="1" width="32.109375" style="2" customWidth="1"/>
    <col min="2" max="2" width="19.44140625" style="10" customWidth="1"/>
    <col min="3" max="3" width="20" style="10" customWidth="1"/>
    <col min="4" max="4" width="21.109375" style="10" customWidth="1"/>
    <col min="5" max="16384" width="11.44140625" style="10"/>
  </cols>
  <sheetData>
    <row r="1" spans="1:4" ht="13.2" x14ac:dyDescent="0.25">
      <c r="A1" s="258" t="s">
        <v>248</v>
      </c>
      <c r="B1" s="258"/>
      <c r="C1" s="258"/>
      <c r="D1" s="258"/>
    </row>
    <row r="2" spans="1:4" ht="13.2" x14ac:dyDescent="0.25">
      <c r="A2" s="17" t="s">
        <v>69</v>
      </c>
    </row>
    <row r="3" spans="1:4" s="1" customFormat="1" ht="32.25" customHeight="1" x14ac:dyDescent="0.25">
      <c r="A3" s="259" t="s">
        <v>196</v>
      </c>
      <c r="B3" s="259"/>
      <c r="C3" s="259"/>
      <c r="D3" s="259"/>
    </row>
    <row r="4" spans="1:4" s="1" customFormat="1" ht="15.6" x14ac:dyDescent="0.25">
      <c r="A4" s="264" t="s">
        <v>355</v>
      </c>
      <c r="B4" s="259"/>
      <c r="C4" s="259"/>
      <c r="D4" s="259"/>
    </row>
    <row r="5" spans="1:4" s="1" customFormat="1" ht="5.25" customHeight="1" x14ac:dyDescent="0.25">
      <c r="A5" s="280"/>
      <c r="B5" s="280"/>
      <c r="C5" s="280"/>
      <c r="D5" s="280"/>
    </row>
    <row r="6" spans="1:4" s="1" customFormat="1" ht="20.25" customHeight="1" x14ac:dyDescent="0.25">
      <c r="A6" s="318" t="s">
        <v>281</v>
      </c>
      <c r="B6" s="320" t="s">
        <v>68</v>
      </c>
      <c r="C6" s="320"/>
      <c r="D6" s="321" t="s">
        <v>0</v>
      </c>
    </row>
    <row r="7" spans="1:4" s="1" customFormat="1" ht="18.75" customHeight="1" x14ac:dyDescent="0.25">
      <c r="A7" s="319"/>
      <c r="B7" s="211" t="s">
        <v>66</v>
      </c>
      <c r="C7" s="211" t="s">
        <v>67</v>
      </c>
      <c r="D7" s="322"/>
    </row>
    <row r="8" spans="1:4" ht="20.100000000000001" customHeight="1" x14ac:dyDescent="0.25">
      <c r="A8" s="212" t="s">
        <v>197</v>
      </c>
      <c r="B8" s="189">
        <v>18</v>
      </c>
      <c r="C8" s="189">
        <v>5</v>
      </c>
      <c r="D8" s="213">
        <f t="shared" ref="D8:D10" si="0">SUM(B8:C8)</f>
        <v>23</v>
      </c>
    </row>
    <row r="9" spans="1:4" ht="20.100000000000001" customHeight="1" x14ac:dyDescent="0.25">
      <c r="A9" s="212" t="s">
        <v>199</v>
      </c>
      <c r="B9" s="189">
        <v>1</v>
      </c>
      <c r="C9" s="189">
        <v>0</v>
      </c>
      <c r="D9" s="213">
        <f t="shared" si="0"/>
        <v>1</v>
      </c>
    </row>
    <row r="10" spans="1:4" ht="20.100000000000001" customHeight="1" x14ac:dyDescent="0.25">
      <c r="A10" s="212" t="s">
        <v>198</v>
      </c>
      <c r="B10" s="189">
        <v>4</v>
      </c>
      <c r="C10" s="189">
        <v>0</v>
      </c>
      <c r="D10" s="213">
        <f t="shared" si="0"/>
        <v>4</v>
      </c>
    </row>
    <row r="11" spans="1:4" ht="22.5" customHeight="1" x14ac:dyDescent="0.25">
      <c r="A11" s="214" t="s">
        <v>0</v>
      </c>
      <c r="B11" s="215">
        <f>SUM(B8:B10)</f>
        <v>23</v>
      </c>
      <c r="C11" s="215">
        <f>SUM(C8:C10)</f>
        <v>5</v>
      </c>
      <c r="D11" s="216">
        <f>SUM(D8:D10)</f>
        <v>28</v>
      </c>
    </row>
    <row r="12" spans="1:4" ht="23.25" customHeight="1" x14ac:dyDescent="0.2">
      <c r="A12" s="106" t="s">
        <v>231</v>
      </c>
    </row>
    <row r="13" spans="1:4" ht="13.2" x14ac:dyDescent="0.25">
      <c r="A13" s="59" t="s">
        <v>207</v>
      </c>
    </row>
    <row r="15" spans="1:4" ht="32.25" customHeight="1" x14ac:dyDescent="0.25">
      <c r="A15" s="74"/>
    </row>
    <row r="16" spans="1:4" ht="15" x14ac:dyDescent="0.25"/>
    <row r="17" spans="6:6" ht="13.5" customHeight="1" x14ac:dyDescent="0.25"/>
    <row r="31" spans="6:6" ht="35.25" customHeight="1" x14ac:dyDescent="0.25">
      <c r="F31" s="1"/>
    </row>
    <row r="32" spans="6:6" ht="35.25" customHeight="1" x14ac:dyDescent="0.25">
      <c r="F32" s="1"/>
    </row>
  </sheetData>
  <mergeCells count="7">
    <mergeCell ref="A1:D1"/>
    <mergeCell ref="A3:D3"/>
    <mergeCell ref="A4:D4"/>
    <mergeCell ref="A5:D5"/>
    <mergeCell ref="A6:A7"/>
    <mergeCell ref="B6:C6"/>
    <mergeCell ref="D6:D7"/>
  </mergeCells>
  <printOptions horizontalCentered="1" verticalCentered="1"/>
  <pageMargins left="0.98425196850393704" right="0.90551181102362199" top="1.1811023622047243" bottom="0.98425196850393704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P42"/>
  <sheetViews>
    <sheetView showGridLines="0" topLeftCell="A13" zoomScaleNormal="100" zoomScaleSheetLayoutView="100" workbookViewId="0">
      <selection activeCell="F17" sqref="F17"/>
    </sheetView>
  </sheetViews>
  <sheetFormatPr baseColWidth="10" defaultColWidth="11.44140625" defaultRowHeight="13.2" x14ac:dyDescent="0.25"/>
  <cols>
    <col min="1" max="1" width="47" style="9" customWidth="1"/>
    <col min="2" max="2" width="15.6640625" style="9" bestFit="1" customWidth="1"/>
    <col min="3" max="3" width="18.33203125" style="9" customWidth="1"/>
    <col min="4" max="6" width="16.44140625" style="9" customWidth="1"/>
    <col min="7" max="7" width="19.5546875" style="9" customWidth="1"/>
    <col min="8" max="8" width="20.88671875" style="9" customWidth="1"/>
    <col min="9" max="9" width="9.88671875" style="9" customWidth="1"/>
    <col min="10" max="11" width="11.44140625" style="9"/>
    <col min="12" max="19" width="5.88671875" style="9" customWidth="1"/>
    <col min="20" max="23" width="5" style="9" customWidth="1"/>
    <col min="24" max="24" width="5.33203125" style="9" customWidth="1"/>
    <col min="25" max="16384" width="11.44140625" style="9"/>
  </cols>
  <sheetData>
    <row r="1" spans="1:10" x14ac:dyDescent="0.25">
      <c r="A1" s="275" t="s">
        <v>249</v>
      </c>
      <c r="B1" s="275"/>
      <c r="C1" s="275"/>
      <c r="D1" s="275"/>
      <c r="E1" s="275"/>
      <c r="F1" s="275"/>
      <c r="G1" s="275"/>
      <c r="H1" s="275"/>
      <c r="I1" s="275"/>
    </row>
    <row r="2" spans="1:10" x14ac:dyDescent="0.25">
      <c r="A2" s="151" t="s">
        <v>69</v>
      </c>
    </row>
    <row r="3" spans="1:10" ht="31.5" customHeight="1" x14ac:dyDescent="0.25">
      <c r="A3" s="279" t="s">
        <v>87</v>
      </c>
      <c r="B3" s="279"/>
      <c r="C3" s="279"/>
      <c r="D3" s="279"/>
      <c r="E3" s="279"/>
      <c r="F3" s="279"/>
      <c r="G3" s="279"/>
      <c r="H3" s="279"/>
      <c r="I3" s="279"/>
    </row>
    <row r="4" spans="1:10" x14ac:dyDescent="0.25">
      <c r="A4" s="284" t="s">
        <v>356</v>
      </c>
      <c r="B4" s="279"/>
      <c r="C4" s="279"/>
      <c r="D4" s="279"/>
      <c r="E4" s="279"/>
      <c r="F4" s="279"/>
      <c r="G4" s="279"/>
      <c r="H4" s="279"/>
      <c r="I4" s="279"/>
    </row>
    <row r="5" spans="1:10" ht="13.5" customHeight="1" x14ac:dyDescent="0.25">
      <c r="A5" s="152"/>
      <c r="B5" s="153"/>
      <c r="C5" s="154"/>
      <c r="D5" s="154"/>
      <c r="E5" s="154"/>
      <c r="F5" s="154"/>
      <c r="G5" s="154"/>
      <c r="H5" s="154"/>
      <c r="I5" s="155"/>
      <c r="J5" s="156"/>
    </row>
    <row r="6" spans="1:10" ht="19.5" customHeight="1" x14ac:dyDescent="0.25">
      <c r="A6" s="325" t="s">
        <v>65</v>
      </c>
      <c r="B6" s="324" t="s">
        <v>47</v>
      </c>
      <c r="C6" s="324"/>
      <c r="D6" s="324"/>
      <c r="E6" s="324"/>
      <c r="F6" s="324"/>
      <c r="G6" s="324"/>
      <c r="H6" s="324"/>
      <c r="I6" s="326" t="s">
        <v>0</v>
      </c>
    </row>
    <row r="7" spans="1:10" ht="51.75" customHeight="1" x14ac:dyDescent="0.25">
      <c r="A7" s="325"/>
      <c r="B7" s="243" t="s">
        <v>343</v>
      </c>
      <c r="C7" s="243" t="s">
        <v>216</v>
      </c>
      <c r="D7" s="243" t="s">
        <v>46</v>
      </c>
      <c r="E7" s="243" t="s">
        <v>45</v>
      </c>
      <c r="F7" s="243" t="s">
        <v>347</v>
      </c>
      <c r="G7" s="243" t="s">
        <v>217</v>
      </c>
      <c r="H7" s="243" t="s">
        <v>214</v>
      </c>
      <c r="I7" s="327"/>
    </row>
    <row r="8" spans="1:10" ht="15" customHeight="1" x14ac:dyDescent="0.25">
      <c r="A8" s="112" t="s">
        <v>165</v>
      </c>
      <c r="B8" s="158">
        <v>4</v>
      </c>
      <c r="C8" s="158">
        <v>0</v>
      </c>
      <c r="D8" s="158">
        <v>2</v>
      </c>
      <c r="E8" s="158">
        <v>0</v>
      </c>
      <c r="F8" s="158">
        <v>1</v>
      </c>
      <c r="G8" s="158">
        <v>0</v>
      </c>
      <c r="H8" s="158">
        <v>2</v>
      </c>
      <c r="I8" s="149">
        <f t="shared" ref="I8:I16" si="0">SUM(B8:H8)</f>
        <v>9</v>
      </c>
    </row>
    <row r="9" spans="1:10" ht="15" customHeight="1" x14ac:dyDescent="0.25">
      <c r="A9" s="114" t="s">
        <v>167</v>
      </c>
      <c r="B9" s="159">
        <v>1</v>
      </c>
      <c r="C9" s="159">
        <v>0</v>
      </c>
      <c r="D9" s="159">
        <v>2</v>
      </c>
      <c r="E9" s="159">
        <v>0</v>
      </c>
      <c r="F9" s="159">
        <v>1</v>
      </c>
      <c r="G9" s="159">
        <v>0</v>
      </c>
      <c r="H9" s="159">
        <v>0</v>
      </c>
      <c r="I9" s="139">
        <f t="shared" si="0"/>
        <v>4</v>
      </c>
    </row>
    <row r="10" spans="1:10" ht="15" customHeight="1" x14ac:dyDescent="0.25">
      <c r="A10" s="114" t="s">
        <v>166</v>
      </c>
      <c r="B10" s="159">
        <v>3</v>
      </c>
      <c r="C10" s="159">
        <v>0</v>
      </c>
      <c r="D10" s="159">
        <v>0</v>
      </c>
      <c r="E10" s="159">
        <v>0</v>
      </c>
      <c r="F10" s="159">
        <v>0</v>
      </c>
      <c r="G10" s="159">
        <v>0</v>
      </c>
      <c r="H10" s="159">
        <v>0</v>
      </c>
      <c r="I10" s="139">
        <f t="shared" si="0"/>
        <v>3</v>
      </c>
    </row>
    <row r="11" spans="1:10" ht="15" customHeight="1" x14ac:dyDescent="0.25">
      <c r="A11" s="114" t="s">
        <v>204</v>
      </c>
      <c r="B11" s="159">
        <v>0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2</v>
      </c>
      <c r="I11" s="139">
        <f t="shared" si="0"/>
        <v>2</v>
      </c>
    </row>
    <row r="12" spans="1:10" ht="17.25" customHeight="1" x14ac:dyDescent="0.25">
      <c r="A12" s="112" t="s">
        <v>176</v>
      </c>
      <c r="B12" s="158">
        <v>0</v>
      </c>
      <c r="C12" s="158">
        <v>3</v>
      </c>
      <c r="D12" s="158">
        <v>0</v>
      </c>
      <c r="E12" s="158">
        <v>0</v>
      </c>
      <c r="F12" s="158">
        <v>0</v>
      </c>
      <c r="G12" s="158">
        <v>2</v>
      </c>
      <c r="H12" s="158">
        <v>0</v>
      </c>
      <c r="I12" s="149">
        <f t="shared" si="0"/>
        <v>5</v>
      </c>
    </row>
    <row r="13" spans="1:10" ht="21" customHeight="1" x14ac:dyDescent="0.25">
      <c r="A13" s="114" t="s">
        <v>177</v>
      </c>
      <c r="B13" s="159">
        <v>0</v>
      </c>
      <c r="C13" s="159">
        <v>2</v>
      </c>
      <c r="D13" s="159">
        <v>0</v>
      </c>
      <c r="E13" s="159">
        <v>0</v>
      </c>
      <c r="F13" s="159">
        <v>0</v>
      </c>
      <c r="G13" s="159">
        <v>1</v>
      </c>
      <c r="H13" s="159">
        <v>0</v>
      </c>
      <c r="I13" s="139">
        <f t="shared" si="0"/>
        <v>3</v>
      </c>
    </row>
    <row r="14" spans="1:10" x14ac:dyDescent="0.25">
      <c r="A14" s="114" t="s">
        <v>178</v>
      </c>
      <c r="B14" s="159">
        <v>0</v>
      </c>
      <c r="C14" s="159">
        <v>1</v>
      </c>
      <c r="D14" s="159">
        <v>0</v>
      </c>
      <c r="E14" s="159">
        <v>0</v>
      </c>
      <c r="F14" s="159">
        <v>0</v>
      </c>
      <c r="G14" s="159">
        <v>1</v>
      </c>
      <c r="H14" s="159">
        <v>0</v>
      </c>
      <c r="I14" s="139">
        <f t="shared" si="0"/>
        <v>2</v>
      </c>
    </row>
    <row r="15" spans="1:10" x14ac:dyDescent="0.25">
      <c r="A15" s="112" t="s">
        <v>172</v>
      </c>
      <c r="B15" s="158">
        <v>0</v>
      </c>
      <c r="C15" s="158">
        <v>0</v>
      </c>
      <c r="D15" s="158">
        <v>1</v>
      </c>
      <c r="E15" s="158">
        <v>1</v>
      </c>
      <c r="F15" s="158">
        <v>0</v>
      </c>
      <c r="G15" s="158">
        <v>0</v>
      </c>
      <c r="H15" s="158">
        <v>0</v>
      </c>
      <c r="I15" s="149">
        <f t="shared" si="0"/>
        <v>2</v>
      </c>
    </row>
    <row r="16" spans="1:10" ht="19.2" x14ac:dyDescent="0.25">
      <c r="A16" s="114" t="s">
        <v>174</v>
      </c>
      <c r="B16" s="159">
        <v>0</v>
      </c>
      <c r="C16" s="159">
        <v>0</v>
      </c>
      <c r="D16" s="159">
        <v>1</v>
      </c>
      <c r="E16" s="159">
        <v>1</v>
      </c>
      <c r="F16" s="159">
        <v>0</v>
      </c>
      <c r="G16" s="159">
        <v>0</v>
      </c>
      <c r="H16" s="159">
        <v>0</v>
      </c>
      <c r="I16" s="160">
        <f t="shared" si="0"/>
        <v>2</v>
      </c>
    </row>
    <row r="17" spans="1:9" s="57" customFormat="1" ht="12.75" customHeight="1" x14ac:dyDescent="0.25">
      <c r="A17" s="112" t="s">
        <v>168</v>
      </c>
      <c r="B17" s="158">
        <v>1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49">
        <v>1</v>
      </c>
    </row>
    <row r="18" spans="1:9" s="57" customFormat="1" x14ac:dyDescent="0.25">
      <c r="A18" s="114" t="s">
        <v>169</v>
      </c>
      <c r="B18" s="159">
        <v>1</v>
      </c>
      <c r="C18" s="159">
        <v>0</v>
      </c>
      <c r="D18" s="159">
        <v>0</v>
      </c>
      <c r="E18" s="159">
        <v>0</v>
      </c>
      <c r="F18" s="159">
        <v>0</v>
      </c>
      <c r="G18" s="159">
        <v>0</v>
      </c>
      <c r="H18" s="159">
        <v>0</v>
      </c>
      <c r="I18" s="139">
        <v>1</v>
      </c>
    </row>
    <row r="19" spans="1:9" ht="18.75" customHeight="1" x14ac:dyDescent="0.25">
      <c r="A19" s="112" t="s">
        <v>179</v>
      </c>
      <c r="B19" s="158">
        <v>0</v>
      </c>
      <c r="C19" s="158">
        <v>1</v>
      </c>
      <c r="D19" s="158">
        <v>0</v>
      </c>
      <c r="E19" s="158">
        <v>0</v>
      </c>
      <c r="F19" s="158">
        <v>2</v>
      </c>
      <c r="G19" s="158">
        <v>1</v>
      </c>
      <c r="H19" s="158">
        <v>0</v>
      </c>
      <c r="I19" s="149">
        <f t="shared" ref="I19:I24" si="1">SUM(B19:H19)</f>
        <v>4</v>
      </c>
    </row>
    <row r="20" spans="1:9" x14ac:dyDescent="0.25">
      <c r="A20" s="114" t="s">
        <v>183</v>
      </c>
      <c r="B20" s="159">
        <v>0</v>
      </c>
      <c r="C20" s="159">
        <v>1</v>
      </c>
      <c r="D20" s="159">
        <v>0</v>
      </c>
      <c r="E20" s="159">
        <v>0</v>
      </c>
      <c r="F20" s="159">
        <v>1</v>
      </c>
      <c r="G20" s="159">
        <v>1</v>
      </c>
      <c r="H20" s="159">
        <v>0</v>
      </c>
      <c r="I20" s="160">
        <f t="shared" si="1"/>
        <v>3</v>
      </c>
    </row>
    <row r="21" spans="1:9" x14ac:dyDescent="0.25">
      <c r="A21" s="114" t="s">
        <v>73</v>
      </c>
      <c r="B21" s="159">
        <v>0</v>
      </c>
      <c r="C21" s="159">
        <v>0</v>
      </c>
      <c r="D21" s="159">
        <v>0</v>
      </c>
      <c r="E21" s="159">
        <v>0</v>
      </c>
      <c r="F21" s="159">
        <v>1</v>
      </c>
      <c r="G21" s="159">
        <v>0</v>
      </c>
      <c r="H21" s="159">
        <v>0</v>
      </c>
      <c r="I21" s="160">
        <f t="shared" si="1"/>
        <v>1</v>
      </c>
    </row>
    <row r="22" spans="1:9" ht="18.75" customHeight="1" x14ac:dyDescent="0.25">
      <c r="A22" s="112" t="s">
        <v>184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49">
        <f t="shared" si="1"/>
        <v>0</v>
      </c>
    </row>
    <row r="23" spans="1:9" ht="16.5" customHeight="1" x14ac:dyDescent="0.25">
      <c r="A23" s="114" t="s">
        <v>95</v>
      </c>
      <c r="B23" s="159">
        <v>0</v>
      </c>
      <c r="C23" s="159">
        <v>0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60">
        <f t="shared" si="1"/>
        <v>0</v>
      </c>
    </row>
    <row r="24" spans="1:9" ht="19.5" customHeight="1" x14ac:dyDescent="0.25">
      <c r="A24" s="112" t="s">
        <v>164</v>
      </c>
      <c r="B24" s="158">
        <v>5</v>
      </c>
      <c r="C24" s="158">
        <v>0</v>
      </c>
      <c r="D24" s="158">
        <v>0</v>
      </c>
      <c r="E24" s="158">
        <v>2</v>
      </c>
      <c r="F24" s="158">
        <v>0</v>
      </c>
      <c r="G24" s="158">
        <v>0</v>
      </c>
      <c r="H24" s="158">
        <v>0</v>
      </c>
      <c r="I24" s="236">
        <f t="shared" si="1"/>
        <v>7</v>
      </c>
    </row>
    <row r="25" spans="1:9" ht="18" customHeight="1" x14ac:dyDescent="0.25">
      <c r="A25" s="69" t="s">
        <v>0</v>
      </c>
      <c r="B25" s="161">
        <f t="shared" ref="B25:I25" si="2">SUM(B24,B8,B17,B15,B12, B22,B19)</f>
        <v>10</v>
      </c>
      <c r="C25" s="161">
        <f t="shared" si="2"/>
        <v>4</v>
      </c>
      <c r="D25" s="161">
        <f t="shared" si="2"/>
        <v>3</v>
      </c>
      <c r="E25" s="161">
        <f t="shared" si="2"/>
        <v>3</v>
      </c>
      <c r="F25" s="161">
        <f t="shared" si="2"/>
        <v>3</v>
      </c>
      <c r="G25" s="161">
        <f t="shared" si="2"/>
        <v>3</v>
      </c>
      <c r="H25" s="161">
        <f t="shared" si="2"/>
        <v>2</v>
      </c>
      <c r="I25" s="235">
        <f t="shared" si="2"/>
        <v>28</v>
      </c>
    </row>
    <row r="26" spans="1:9" ht="27.75" customHeight="1" x14ac:dyDescent="0.2">
      <c r="A26" s="106" t="s">
        <v>239</v>
      </c>
      <c r="B26" s="92"/>
      <c r="C26" s="92"/>
      <c r="D26" s="92"/>
      <c r="E26" s="92"/>
      <c r="F26" s="92"/>
      <c r="G26" s="92"/>
      <c r="H26" s="92"/>
      <c r="I26" s="162"/>
    </row>
    <row r="27" spans="1:9" ht="10.5" customHeight="1" x14ac:dyDescent="0.25">
      <c r="A27" s="59" t="s">
        <v>207</v>
      </c>
      <c r="B27" s="92"/>
      <c r="C27" s="92"/>
      <c r="D27" s="92"/>
      <c r="E27" s="92"/>
      <c r="F27" s="92"/>
      <c r="G27" s="92"/>
      <c r="H27" s="92"/>
      <c r="I27" s="162"/>
    </row>
    <row r="28" spans="1:9" s="54" customFormat="1" ht="10.5" customHeight="1" x14ac:dyDescent="0.25">
      <c r="A28" s="323" t="s">
        <v>47</v>
      </c>
      <c r="B28" s="323"/>
      <c r="C28" s="323"/>
      <c r="D28" s="323"/>
      <c r="E28" s="323"/>
      <c r="F28" s="323"/>
      <c r="G28" s="323"/>
      <c r="H28" s="323"/>
      <c r="I28" s="323"/>
    </row>
    <row r="29" spans="1:9" s="54" customFormat="1" ht="9" customHeight="1" x14ac:dyDescent="0.25">
      <c r="A29" s="163"/>
      <c r="B29" s="163"/>
      <c r="C29" s="163"/>
      <c r="D29" s="163"/>
      <c r="E29" s="163"/>
      <c r="F29" s="163"/>
      <c r="G29" s="163"/>
      <c r="H29" s="163"/>
    </row>
    <row r="30" spans="1:9" s="54" customFormat="1" ht="12" customHeight="1" x14ac:dyDescent="0.25">
      <c r="A30" s="164" t="s">
        <v>64</v>
      </c>
      <c r="B30" s="238" t="s">
        <v>56</v>
      </c>
      <c r="C30" s="238"/>
      <c r="D30" s="238"/>
      <c r="E30" s="238"/>
      <c r="F30" s="238"/>
      <c r="G30" s="238"/>
      <c r="H30" s="238"/>
    </row>
    <row r="31" spans="1:9" s="54" customFormat="1" ht="12" customHeight="1" x14ac:dyDescent="0.25">
      <c r="A31" s="164" t="s">
        <v>63</v>
      </c>
      <c r="B31" s="238" t="s">
        <v>55</v>
      </c>
      <c r="C31" s="238"/>
      <c r="D31" s="238"/>
      <c r="E31" s="238"/>
      <c r="F31" s="238"/>
      <c r="G31" s="238"/>
      <c r="H31" s="238"/>
    </row>
    <row r="32" spans="1:9" s="54" customFormat="1" ht="12" customHeight="1" x14ac:dyDescent="0.25">
      <c r="A32" s="164" t="s">
        <v>62</v>
      </c>
      <c r="B32" s="238" t="s">
        <v>54</v>
      </c>
      <c r="C32" s="238"/>
      <c r="D32" s="238"/>
      <c r="E32" s="238"/>
      <c r="F32" s="238"/>
      <c r="G32" s="238"/>
      <c r="H32" s="238"/>
    </row>
    <row r="33" spans="1:16" s="54" customFormat="1" ht="12" customHeight="1" x14ac:dyDescent="0.25">
      <c r="A33" s="164" t="s">
        <v>61</v>
      </c>
      <c r="B33" s="238" t="s">
        <v>53</v>
      </c>
      <c r="C33" s="238"/>
      <c r="D33" s="238"/>
      <c r="E33" s="238"/>
      <c r="F33" s="238"/>
      <c r="G33" s="238"/>
      <c r="H33" s="238"/>
    </row>
    <row r="34" spans="1:16" s="54" customFormat="1" ht="12" customHeight="1" x14ac:dyDescent="0.25">
      <c r="A34" s="164" t="s">
        <v>60</v>
      </c>
      <c r="B34" s="238" t="s">
        <v>52</v>
      </c>
      <c r="C34" s="238"/>
      <c r="D34" s="238"/>
      <c r="E34" s="238"/>
      <c r="F34" s="238"/>
      <c r="G34" s="238"/>
      <c r="H34" s="238"/>
      <c r="M34" s="165"/>
      <c r="N34" s="165"/>
      <c r="O34" s="165"/>
      <c r="P34" s="165"/>
    </row>
    <row r="35" spans="1:16" s="54" customFormat="1" ht="12" customHeight="1" x14ac:dyDescent="0.25">
      <c r="A35" s="164" t="s">
        <v>59</v>
      </c>
      <c r="B35" s="238" t="s">
        <v>51</v>
      </c>
      <c r="C35" s="238"/>
      <c r="D35" s="238"/>
      <c r="E35" s="238"/>
      <c r="F35" s="238"/>
      <c r="G35" s="238"/>
      <c r="H35" s="238"/>
      <c r="M35" s="165"/>
      <c r="N35" s="165"/>
      <c r="O35" s="165"/>
      <c r="P35" s="165"/>
    </row>
    <row r="36" spans="1:16" s="54" customFormat="1" ht="12" customHeight="1" x14ac:dyDescent="0.25">
      <c r="A36" s="164" t="s">
        <v>58</v>
      </c>
      <c r="B36" s="238" t="s">
        <v>50</v>
      </c>
      <c r="C36" s="238"/>
      <c r="D36" s="238"/>
      <c r="E36" s="238"/>
      <c r="F36" s="238"/>
      <c r="G36" s="238"/>
      <c r="H36" s="238"/>
      <c r="M36" s="165"/>
      <c r="N36" s="165"/>
      <c r="O36" s="165"/>
      <c r="P36" s="165"/>
    </row>
    <row r="37" spans="1:16" s="54" customFormat="1" ht="12" customHeight="1" x14ac:dyDescent="0.25">
      <c r="A37" s="164" t="s">
        <v>57</v>
      </c>
      <c r="B37" s="238" t="s">
        <v>49</v>
      </c>
      <c r="C37" s="238"/>
      <c r="D37" s="238"/>
      <c r="E37" s="238"/>
      <c r="F37" s="238"/>
      <c r="G37" s="238"/>
      <c r="H37" s="238"/>
      <c r="M37" s="165"/>
      <c r="N37" s="165"/>
      <c r="O37" s="165"/>
      <c r="P37" s="165"/>
    </row>
    <row r="38" spans="1:16" s="54" customFormat="1" ht="8.25" customHeight="1" x14ac:dyDescent="0.25">
      <c r="A38" s="166"/>
      <c r="B38" s="238" t="s">
        <v>103</v>
      </c>
      <c r="C38" s="238"/>
      <c r="D38" s="238"/>
      <c r="E38" s="238"/>
      <c r="F38" s="238"/>
      <c r="G38" s="238"/>
      <c r="H38" s="238"/>
      <c r="M38" s="165"/>
      <c r="N38" s="165"/>
      <c r="O38" s="165"/>
      <c r="P38" s="165"/>
    </row>
    <row r="39" spans="1:16" ht="5.25" customHeight="1" x14ac:dyDescent="0.25">
      <c r="A39" s="167"/>
      <c r="B39" s="167"/>
      <c r="C39" s="167"/>
      <c r="D39" s="167"/>
      <c r="E39" s="167"/>
      <c r="F39" s="167"/>
      <c r="G39" s="167"/>
      <c r="H39" s="167"/>
    </row>
    <row r="40" spans="1:16" ht="9.75" customHeight="1" x14ac:dyDescent="0.25"/>
    <row r="41" spans="1:16" x14ac:dyDescent="0.25">
      <c r="B41" s="168"/>
      <c r="C41" s="168"/>
      <c r="D41" s="168"/>
      <c r="E41" s="168"/>
      <c r="F41" s="168"/>
      <c r="G41" s="168"/>
      <c r="H41" s="168"/>
    </row>
    <row r="42" spans="1:16" x14ac:dyDescent="0.25">
      <c r="B42" s="168"/>
      <c r="C42" s="168"/>
      <c r="D42" s="168"/>
      <c r="E42" s="168"/>
      <c r="F42" s="168"/>
      <c r="G42" s="168"/>
      <c r="H42" s="168"/>
    </row>
  </sheetData>
  <mergeCells count="7">
    <mergeCell ref="A28:I28"/>
    <mergeCell ref="A1:I1"/>
    <mergeCell ref="A3:I3"/>
    <mergeCell ref="B6:H6"/>
    <mergeCell ref="A4:I4"/>
    <mergeCell ref="A6:A7"/>
    <mergeCell ref="I6:I7"/>
  </mergeCells>
  <printOptions horizontalCentered="1" verticalCentered="1"/>
  <pageMargins left="0.98425196850393704" right="0.9055118110236221" top="1.1811023622047245" bottom="0.98425196850393704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G52"/>
  <sheetViews>
    <sheetView showGridLines="0" topLeftCell="A10" zoomScale="130" zoomScaleNormal="130" zoomScaleSheetLayoutView="110" workbookViewId="0">
      <selection activeCell="F48" sqref="F48"/>
    </sheetView>
  </sheetViews>
  <sheetFormatPr baseColWidth="10" defaultColWidth="11.44140625" defaultRowHeight="15" x14ac:dyDescent="0.25"/>
  <cols>
    <col min="1" max="1" width="49" style="2" customWidth="1"/>
    <col min="2" max="2" width="16.109375" style="10" customWidth="1"/>
    <col min="3" max="3" width="15.33203125" style="10" customWidth="1"/>
    <col min="4" max="4" width="17" style="10" customWidth="1"/>
    <col min="5" max="16384" width="11.44140625" style="10"/>
  </cols>
  <sheetData>
    <row r="1" spans="1:7" s="169" customFormat="1" ht="17.399999999999999" x14ac:dyDescent="0.25">
      <c r="A1" s="258" t="s">
        <v>107</v>
      </c>
      <c r="B1" s="258"/>
      <c r="C1" s="258"/>
      <c r="D1" s="258"/>
    </row>
    <row r="2" spans="1:7" ht="13.2" x14ac:dyDescent="0.25">
      <c r="A2" s="17" t="s">
        <v>69</v>
      </c>
    </row>
    <row r="3" spans="1:7" s="1" customFormat="1" ht="30.75" customHeight="1" x14ac:dyDescent="0.25">
      <c r="A3" s="259" t="s">
        <v>223</v>
      </c>
      <c r="B3" s="259"/>
      <c r="C3" s="259"/>
      <c r="D3" s="259"/>
    </row>
    <row r="4" spans="1:7" s="1" customFormat="1" ht="15.6" x14ac:dyDescent="0.25">
      <c r="A4" s="280" t="s">
        <v>355</v>
      </c>
      <c r="B4" s="280"/>
      <c r="C4" s="280"/>
      <c r="D4" s="280"/>
    </row>
    <row r="5" spans="1:7" s="1" customFormat="1" ht="13.5" customHeight="1" x14ac:dyDescent="0.25"/>
    <row r="6" spans="1:7" s="1" customFormat="1" ht="37.5" customHeight="1" x14ac:dyDescent="0.25">
      <c r="A6" s="202" t="s">
        <v>192</v>
      </c>
      <c r="B6" s="201" t="s">
        <v>98</v>
      </c>
      <c r="C6" s="201" t="s">
        <v>193</v>
      </c>
      <c r="D6" s="198" t="s">
        <v>201</v>
      </c>
    </row>
    <row r="7" spans="1:7" ht="28.8" x14ac:dyDescent="0.25">
      <c r="A7" s="116" t="s">
        <v>365</v>
      </c>
      <c r="B7" s="170">
        <v>2</v>
      </c>
      <c r="C7" s="170">
        <v>7</v>
      </c>
      <c r="D7" s="171">
        <v>0</v>
      </c>
      <c r="E7" s="53">
        <f>+B7/$B$12</f>
        <v>6.6666666666666666E-2</v>
      </c>
      <c r="F7" s="53">
        <f>+C7/$C$12</f>
        <v>0.20588235294117646</v>
      </c>
      <c r="G7" s="53">
        <f>+D7/$D$12</f>
        <v>0</v>
      </c>
    </row>
    <row r="8" spans="1:7" ht="13.2" x14ac:dyDescent="0.25">
      <c r="A8" s="116" t="s">
        <v>366</v>
      </c>
      <c r="B8" s="170">
        <v>1</v>
      </c>
      <c r="C8" s="170">
        <v>1</v>
      </c>
      <c r="D8" s="171">
        <v>1</v>
      </c>
      <c r="E8" s="53">
        <f>+B8/$B$12</f>
        <v>3.3333333333333333E-2</v>
      </c>
      <c r="F8" s="53">
        <f>+C8/$C$12</f>
        <v>2.9411764705882353E-2</v>
      </c>
      <c r="G8" s="53">
        <f>+D8/$D$12</f>
        <v>1.5459988776048149E-6</v>
      </c>
    </row>
    <row r="9" spans="1:7" ht="13.2" x14ac:dyDescent="0.25">
      <c r="A9" s="116" t="s">
        <v>271</v>
      </c>
      <c r="B9" s="170">
        <v>1</v>
      </c>
      <c r="C9" s="170">
        <v>1</v>
      </c>
      <c r="D9" s="171">
        <v>250000</v>
      </c>
      <c r="E9" s="53">
        <f>+B9/$B$12</f>
        <v>3.3333333333333333E-2</v>
      </c>
      <c r="F9" s="53">
        <f>+C9/$C$12</f>
        <v>2.9411764705882353E-2</v>
      </c>
      <c r="G9" s="53">
        <f>+D9/$D$12</f>
        <v>0.3864997194012037</v>
      </c>
    </row>
    <row r="10" spans="1:7" ht="13.2" x14ac:dyDescent="0.25">
      <c r="A10" s="116" t="s">
        <v>336</v>
      </c>
      <c r="B10" s="170">
        <v>1</v>
      </c>
      <c r="C10" s="170">
        <v>0</v>
      </c>
      <c r="D10" s="171">
        <v>50000</v>
      </c>
      <c r="E10" s="53">
        <f>+B10/$B$12</f>
        <v>3.3333333333333333E-2</v>
      </c>
      <c r="F10" s="53">
        <f>+C10/$C$12</f>
        <v>0</v>
      </c>
      <c r="G10" s="53">
        <f>+D10/$D$12</f>
        <v>7.7299943880240737E-2</v>
      </c>
    </row>
    <row r="11" spans="1:7" ht="13.2" x14ac:dyDescent="0.25">
      <c r="A11" s="116" t="s">
        <v>1</v>
      </c>
      <c r="B11" s="170">
        <v>25</v>
      </c>
      <c r="C11" s="170">
        <v>25</v>
      </c>
      <c r="D11" s="171">
        <v>346830</v>
      </c>
      <c r="E11" s="53">
        <f>+B11/$B$12</f>
        <v>0.83333333333333337</v>
      </c>
      <c r="F11" s="53">
        <f>+C11/$C$12</f>
        <v>0.73529411764705888</v>
      </c>
      <c r="G11" s="53">
        <f>+D11/$D$12</f>
        <v>0.53619879071967791</v>
      </c>
    </row>
    <row r="12" spans="1:7" ht="18" customHeight="1" x14ac:dyDescent="0.25">
      <c r="A12" s="172" t="s">
        <v>0</v>
      </c>
      <c r="B12" s="173">
        <f>SUM(B7:B11)</f>
        <v>30</v>
      </c>
      <c r="C12" s="173">
        <f>SUM(C7:C11)</f>
        <v>34</v>
      </c>
      <c r="D12" s="174">
        <f>SUM(D7:D11)</f>
        <v>646831</v>
      </c>
      <c r="E12" s="147"/>
      <c r="F12" s="147"/>
      <c r="G12" s="147"/>
    </row>
    <row r="13" spans="1:7" ht="7.5" customHeight="1" x14ac:dyDescent="0.25">
      <c r="A13" s="10"/>
    </row>
    <row r="14" spans="1:7" x14ac:dyDescent="0.25">
      <c r="D14" s="2"/>
    </row>
    <row r="51" spans="1:1" ht="13.5" customHeight="1" x14ac:dyDescent="0.25">
      <c r="A51" s="59" t="s">
        <v>234</v>
      </c>
    </row>
    <row r="52" spans="1:1" ht="13.2" x14ac:dyDescent="0.25">
      <c r="A52" s="59" t="s">
        <v>207</v>
      </c>
    </row>
  </sheetData>
  <sortState xmlns:xlrd2="http://schemas.microsoft.com/office/spreadsheetml/2017/richdata2" ref="A11:D11">
    <sortCondition descending="1" ref="B7:B11"/>
  </sortState>
  <mergeCells count="3">
    <mergeCell ref="A3:D3"/>
    <mergeCell ref="A4:D4"/>
    <mergeCell ref="A1:D1"/>
  </mergeCells>
  <printOptions horizontalCentered="1" verticalCentered="1"/>
  <pageMargins left="0.98425196850393704" right="0.9055118110236221" top="1.1811023622047245" bottom="0.98425196850393704" header="0" footer="0"/>
  <pageSetup paperSize="9" scale="8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O20"/>
  <sheetViews>
    <sheetView showGridLines="0" zoomScaleNormal="100" zoomScaleSheetLayoutView="160" workbookViewId="0">
      <selection activeCell="Q14" sqref="Q14"/>
    </sheetView>
  </sheetViews>
  <sheetFormatPr baseColWidth="10" defaultColWidth="11.44140625" defaultRowHeight="13.2" x14ac:dyDescent="0.25"/>
  <cols>
    <col min="1" max="1" width="12" style="9" customWidth="1"/>
    <col min="2" max="2" width="7.5546875" style="9" customWidth="1"/>
    <col min="3" max="3" width="8.44140625" style="9" customWidth="1"/>
    <col min="4" max="4" width="6.88671875" style="9" bestFit="1" customWidth="1"/>
    <col min="5" max="7" width="5.6640625" style="9" bestFit="1" customWidth="1"/>
    <col min="8" max="8" width="5.44140625" style="9" bestFit="1" customWidth="1"/>
    <col min="9" max="9" width="7.6640625" style="9" bestFit="1" customWidth="1"/>
    <col min="10" max="11" width="10.109375" style="9" customWidth="1"/>
    <col min="12" max="12" width="12.5546875" style="9" customWidth="1"/>
    <col min="13" max="13" width="10.109375" style="9" customWidth="1"/>
    <col min="14" max="14" width="9.109375" style="9" customWidth="1"/>
    <col min="15" max="16384" width="11.44140625" style="9"/>
  </cols>
  <sheetData>
    <row r="1" spans="1:15" x14ac:dyDescent="0.25">
      <c r="A1" s="275" t="s">
        <v>208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5" x14ac:dyDescent="0.25">
      <c r="A2" s="17" t="s">
        <v>69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 ht="29.25" customHeight="1" x14ac:dyDescent="0.25">
      <c r="A3" s="279" t="s">
        <v>119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5" x14ac:dyDescent="0.25">
      <c r="A4" s="329" t="s">
        <v>272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</row>
    <row r="5" spans="1:15" ht="13.5" customHeight="1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1:15" ht="24.75" customHeight="1" x14ac:dyDescent="0.25">
      <c r="A6" s="310" t="s">
        <v>68</v>
      </c>
      <c r="B6" s="331" t="s">
        <v>291</v>
      </c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3"/>
      <c r="N6" s="310" t="s">
        <v>0</v>
      </c>
    </row>
    <row r="7" spans="1:15" ht="24.75" customHeight="1" x14ac:dyDescent="0.25">
      <c r="A7" s="311"/>
      <c r="B7" s="199" t="s">
        <v>104</v>
      </c>
      <c r="C7" s="199" t="s">
        <v>118</v>
      </c>
      <c r="D7" s="199" t="s">
        <v>120</v>
      </c>
      <c r="E7" s="199" t="s">
        <v>121</v>
      </c>
      <c r="F7" s="199" t="s">
        <v>122</v>
      </c>
      <c r="G7" s="199" t="s">
        <v>123</v>
      </c>
      <c r="H7" s="199" t="s">
        <v>220</v>
      </c>
      <c r="I7" s="199" t="s">
        <v>225</v>
      </c>
      <c r="J7" s="199" t="s">
        <v>226</v>
      </c>
      <c r="K7" s="199" t="s">
        <v>228</v>
      </c>
      <c r="L7" s="199" t="s">
        <v>230</v>
      </c>
      <c r="M7" s="200" t="s">
        <v>229</v>
      </c>
      <c r="N7" s="311"/>
    </row>
    <row r="8" spans="1:15" ht="21" customHeight="1" x14ac:dyDescent="0.25">
      <c r="A8" s="116" t="s">
        <v>66</v>
      </c>
      <c r="B8" s="176">
        <v>4</v>
      </c>
      <c r="C8" s="176">
        <v>10</v>
      </c>
      <c r="D8" s="176">
        <v>8</v>
      </c>
      <c r="E8" s="176">
        <v>10</v>
      </c>
      <c r="F8" s="176">
        <v>9</v>
      </c>
      <c r="G8" s="176">
        <v>12</v>
      </c>
      <c r="H8" s="176">
        <v>12</v>
      </c>
      <c r="I8" s="176">
        <v>11</v>
      </c>
      <c r="J8" s="176">
        <v>14</v>
      </c>
      <c r="K8" s="176">
        <v>22</v>
      </c>
      <c r="L8" s="176">
        <v>5</v>
      </c>
      <c r="M8" s="176">
        <v>7</v>
      </c>
      <c r="N8" s="176">
        <f>SUM(B8:M8)</f>
        <v>124</v>
      </c>
    </row>
    <row r="9" spans="1:15" ht="21.75" customHeight="1" x14ac:dyDescent="0.25">
      <c r="A9" s="116" t="s">
        <v>67</v>
      </c>
      <c r="B9" s="176">
        <v>0</v>
      </c>
      <c r="C9" s="176">
        <v>1</v>
      </c>
      <c r="D9" s="176">
        <v>0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6">
        <v>0</v>
      </c>
      <c r="K9" s="176">
        <v>0</v>
      </c>
      <c r="L9" s="176">
        <v>0</v>
      </c>
      <c r="M9" s="176">
        <v>1</v>
      </c>
      <c r="N9" s="176">
        <f>SUM(B9:M9)</f>
        <v>2</v>
      </c>
    </row>
    <row r="10" spans="1:15" ht="24.75" customHeight="1" x14ac:dyDescent="0.25">
      <c r="A10" s="69" t="s">
        <v>2</v>
      </c>
      <c r="B10" s="177">
        <f t="shared" ref="B10:M10" si="0">SUM(B8:B9)</f>
        <v>4</v>
      </c>
      <c r="C10" s="177">
        <f t="shared" si="0"/>
        <v>11</v>
      </c>
      <c r="D10" s="177">
        <f t="shared" si="0"/>
        <v>8</v>
      </c>
      <c r="E10" s="177">
        <f t="shared" si="0"/>
        <v>10</v>
      </c>
      <c r="F10" s="177">
        <f t="shared" si="0"/>
        <v>9</v>
      </c>
      <c r="G10" s="177">
        <f t="shared" si="0"/>
        <v>12</v>
      </c>
      <c r="H10" s="177">
        <f t="shared" si="0"/>
        <v>12</v>
      </c>
      <c r="I10" s="177">
        <f t="shared" si="0"/>
        <v>11</v>
      </c>
      <c r="J10" s="177">
        <f t="shared" si="0"/>
        <v>14</v>
      </c>
      <c r="K10" s="177">
        <f t="shared" si="0"/>
        <v>22</v>
      </c>
      <c r="L10" s="177">
        <f t="shared" si="0"/>
        <v>5</v>
      </c>
      <c r="M10" s="177">
        <f t="shared" si="0"/>
        <v>8</v>
      </c>
      <c r="N10" s="177">
        <f>SUM(N8:N9)</f>
        <v>126</v>
      </c>
    </row>
    <row r="11" spans="1:15" s="105" customFormat="1" ht="34.950000000000003" customHeight="1" x14ac:dyDescent="0.25">
      <c r="A11" s="328" t="s">
        <v>294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</row>
    <row r="12" spans="1:15" ht="19.5" customHeight="1" x14ac:dyDescent="0.2">
      <c r="A12" s="106" t="s">
        <v>233</v>
      </c>
    </row>
    <row r="13" spans="1:15" x14ac:dyDescent="0.25">
      <c r="A13" s="59" t="s">
        <v>207</v>
      </c>
    </row>
    <row r="14" spans="1:15" ht="24.9" customHeight="1" x14ac:dyDescent="0.25">
      <c r="A14" s="178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</row>
    <row r="15" spans="1:15" ht="24.9" customHeight="1" x14ac:dyDescent="0.25">
      <c r="A15" s="178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1"/>
      <c r="O15" s="179"/>
    </row>
    <row r="16" spans="1:15" ht="24.9" customHeight="1" x14ac:dyDescent="0.25">
      <c r="A16" s="178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79"/>
    </row>
    <row r="17" spans="1:15" ht="24.9" customHeight="1" x14ac:dyDescent="0.25">
      <c r="A17" s="182"/>
      <c r="B17" s="181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</row>
    <row r="18" spans="1:15" ht="24.9" customHeight="1" x14ac:dyDescent="0.25"/>
    <row r="19" spans="1:15" ht="24.9" customHeight="1" x14ac:dyDescent="0.25"/>
    <row r="20" spans="1:15" ht="24.9" customHeight="1" x14ac:dyDescent="0.25"/>
  </sheetData>
  <mergeCells count="7">
    <mergeCell ref="A11:N11"/>
    <mergeCell ref="A1:N1"/>
    <mergeCell ref="A3:N3"/>
    <mergeCell ref="A4:N4"/>
    <mergeCell ref="A6:A7"/>
    <mergeCell ref="N6:N7"/>
    <mergeCell ref="B6:M6"/>
  </mergeCells>
  <printOptions horizontalCentered="1" verticalCentered="1"/>
  <pageMargins left="0.98425196850393704" right="0.90551181102362199" top="1.1811023622047243" bottom="0.9842519685039370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43"/>
  <sheetViews>
    <sheetView showGridLines="0" zoomScale="110" zoomScaleNormal="110" zoomScaleSheetLayoutView="110" workbookViewId="0">
      <selection activeCell="K34" sqref="K34"/>
    </sheetView>
  </sheetViews>
  <sheetFormatPr baseColWidth="10" defaultColWidth="11.44140625" defaultRowHeight="29.25" customHeight="1" x14ac:dyDescent="0.25"/>
  <cols>
    <col min="1" max="1" width="2.88671875" style="2" customWidth="1"/>
    <col min="2" max="2" width="19" style="2" customWidth="1"/>
    <col min="3" max="3" width="13.109375" style="2" customWidth="1"/>
    <col min="4" max="4" width="11.88671875" style="2" customWidth="1"/>
    <col min="5" max="5" width="12.109375" style="2" customWidth="1"/>
    <col min="6" max="6" width="15" style="2" customWidth="1"/>
    <col min="7" max="7" width="15.6640625" style="2" customWidth="1"/>
    <col min="8" max="8" width="2" style="2" customWidth="1"/>
    <col min="9" max="9" width="1.88671875" style="2" customWidth="1"/>
    <col min="10" max="10" width="7.44140625" style="2" customWidth="1"/>
    <col min="11" max="11" width="10.5546875" style="2" customWidth="1"/>
    <col min="12" max="12" width="11.6640625" style="2" bestFit="1" customWidth="1"/>
    <col min="13" max="13" width="5.109375" style="2" customWidth="1"/>
    <col min="14" max="17" width="6.6640625" style="2" customWidth="1"/>
    <col min="18" max="16384" width="11.44140625" style="2"/>
  </cols>
  <sheetData>
    <row r="1" spans="1:17" ht="13.5" customHeight="1" x14ac:dyDescent="0.25">
      <c r="A1" s="17"/>
      <c r="B1" s="258" t="s">
        <v>115</v>
      </c>
      <c r="C1" s="258"/>
      <c r="D1" s="258"/>
      <c r="E1" s="258"/>
      <c r="F1" s="258"/>
      <c r="G1" s="258"/>
      <c r="H1" s="17"/>
      <c r="I1" s="11"/>
    </row>
    <row r="2" spans="1:17" ht="13.5" customHeight="1" x14ac:dyDescent="0.25">
      <c r="A2" s="17"/>
      <c r="B2" s="17" t="s">
        <v>69</v>
      </c>
      <c r="C2" s="17"/>
      <c r="D2" s="17"/>
      <c r="E2" s="17"/>
      <c r="F2" s="17"/>
      <c r="G2" s="17"/>
      <c r="H2" s="17"/>
      <c r="J2" s="2" t="s">
        <v>117</v>
      </c>
    </row>
    <row r="3" spans="1:17" s="1" customFormat="1" ht="13.5" customHeight="1" x14ac:dyDescent="0.25">
      <c r="A3" s="259" t="s">
        <v>252</v>
      </c>
      <c r="B3" s="259"/>
      <c r="C3" s="259"/>
      <c r="D3" s="259"/>
      <c r="E3" s="259"/>
      <c r="F3" s="259"/>
      <c r="G3" s="259"/>
      <c r="H3" s="259"/>
      <c r="I3" s="2"/>
      <c r="J3" s="2"/>
      <c r="K3" s="2"/>
      <c r="L3" s="2"/>
    </row>
    <row r="4" spans="1:17" s="1" customFormat="1" ht="13.5" customHeight="1" x14ac:dyDescent="0.25">
      <c r="A4" s="17"/>
      <c r="B4" s="264" t="s">
        <v>355</v>
      </c>
      <c r="C4" s="264"/>
      <c r="D4" s="264"/>
      <c r="E4" s="264"/>
      <c r="F4" s="264"/>
      <c r="G4" s="264"/>
      <c r="H4" s="18"/>
      <c r="I4" s="2"/>
      <c r="J4" s="2"/>
      <c r="K4" s="2"/>
      <c r="L4" s="2"/>
    </row>
    <row r="5" spans="1:17" s="1" customFormat="1" ht="13.5" customHeight="1" x14ac:dyDescent="0.25">
      <c r="A5" s="19"/>
      <c r="B5" s="19"/>
      <c r="C5" s="206"/>
      <c r="D5" s="20"/>
      <c r="E5" s="20"/>
      <c r="F5" s="20"/>
      <c r="G5" s="19"/>
      <c r="H5" s="19"/>
      <c r="J5" s="2" t="s">
        <v>116</v>
      </c>
      <c r="K5" s="2"/>
      <c r="L5" s="2"/>
    </row>
    <row r="6" spans="1:17" s="1" customFormat="1" ht="15" customHeight="1" x14ac:dyDescent="0.25">
      <c r="B6" s="261" t="s">
        <v>127</v>
      </c>
      <c r="C6" s="260" t="s">
        <v>32</v>
      </c>
      <c r="D6" s="260"/>
      <c r="E6" s="260"/>
      <c r="F6" s="260"/>
      <c r="G6" s="261" t="s">
        <v>0</v>
      </c>
      <c r="I6" s="2"/>
      <c r="J6" s="21"/>
      <c r="K6" s="2"/>
      <c r="L6" s="2"/>
    </row>
    <row r="7" spans="1:17" s="1" customFormat="1" ht="21" customHeight="1" x14ac:dyDescent="0.25">
      <c r="B7" s="262"/>
      <c r="C7" s="205" t="s">
        <v>227</v>
      </c>
      <c r="D7" s="205" t="s">
        <v>28</v>
      </c>
      <c r="E7" s="205" t="s">
        <v>39</v>
      </c>
      <c r="F7" s="205" t="s">
        <v>30</v>
      </c>
      <c r="G7" s="263"/>
      <c r="I7" s="2"/>
      <c r="J7" s="21"/>
      <c r="K7" s="2"/>
      <c r="L7" s="2"/>
    </row>
    <row r="8" spans="1:17" s="1" customFormat="1" ht="6" customHeight="1" x14ac:dyDescent="0.25">
      <c r="B8" s="22"/>
      <c r="C8" s="23"/>
      <c r="D8" s="23"/>
      <c r="E8" s="23"/>
      <c r="F8" s="23"/>
      <c r="G8" s="24"/>
      <c r="H8" s="2"/>
      <c r="I8" s="2"/>
      <c r="J8" s="21"/>
      <c r="K8" s="9"/>
      <c r="L8" s="2"/>
      <c r="N8" s="10"/>
      <c r="O8" s="10"/>
      <c r="P8" s="10"/>
      <c r="Q8" s="10"/>
    </row>
    <row r="9" spans="1:17" s="1" customFormat="1" ht="12" customHeight="1" x14ac:dyDescent="0.25">
      <c r="B9" s="25" t="s">
        <v>267</v>
      </c>
      <c r="C9" s="26">
        <v>0</v>
      </c>
      <c r="D9" s="26">
        <v>0</v>
      </c>
      <c r="E9" s="26">
        <v>0</v>
      </c>
      <c r="F9" s="26">
        <v>0</v>
      </c>
      <c r="G9" s="27">
        <f t="shared" ref="G9:G34" si="0">SUM(C9:F9)</f>
        <v>0</v>
      </c>
      <c r="H9" s="2"/>
      <c r="J9" s="28"/>
      <c r="K9" s="2"/>
      <c r="L9" s="2"/>
      <c r="N9" s="10"/>
      <c r="O9" s="10"/>
      <c r="P9" s="10"/>
      <c r="Q9" s="10"/>
    </row>
    <row r="10" spans="1:17" s="1" customFormat="1" ht="12" customHeight="1" x14ac:dyDescent="0.25">
      <c r="B10" s="29" t="s">
        <v>253</v>
      </c>
      <c r="C10" s="26">
        <v>1</v>
      </c>
      <c r="D10" s="26">
        <v>91</v>
      </c>
      <c r="E10" s="26">
        <v>2</v>
      </c>
      <c r="F10" s="26">
        <v>0</v>
      </c>
      <c r="G10" s="27">
        <f t="shared" si="0"/>
        <v>94</v>
      </c>
      <c r="H10" s="2"/>
      <c r="I10" s="2"/>
      <c r="J10" s="28"/>
      <c r="K10" s="11"/>
      <c r="L10" s="2"/>
      <c r="N10" s="10"/>
      <c r="O10" s="10"/>
      <c r="P10" s="10"/>
      <c r="Q10" s="10"/>
    </row>
    <row r="11" spans="1:17" s="1" customFormat="1" ht="12" customHeight="1" x14ac:dyDescent="0.25">
      <c r="B11" s="29" t="s">
        <v>254</v>
      </c>
      <c r="C11" s="26">
        <v>0</v>
      </c>
      <c r="D11" s="26">
        <v>4</v>
      </c>
      <c r="E11" s="26">
        <v>0</v>
      </c>
      <c r="F11" s="26">
        <v>0</v>
      </c>
      <c r="G11" s="27">
        <f t="shared" si="0"/>
        <v>4</v>
      </c>
      <c r="H11" s="2"/>
      <c r="I11" s="2"/>
      <c r="J11" s="28"/>
      <c r="K11" s="2"/>
      <c r="L11" s="2"/>
      <c r="N11" s="10"/>
      <c r="O11" s="10"/>
      <c r="P11" s="10"/>
      <c r="Q11" s="10"/>
    </row>
    <row r="12" spans="1:17" s="1" customFormat="1" ht="12" customHeight="1" x14ac:dyDescent="0.25">
      <c r="B12" s="29" t="s">
        <v>255</v>
      </c>
      <c r="C12" s="26">
        <v>2</v>
      </c>
      <c r="D12" s="26">
        <v>271</v>
      </c>
      <c r="E12" s="26">
        <v>2</v>
      </c>
      <c r="F12" s="26">
        <v>0</v>
      </c>
      <c r="G12" s="27">
        <f t="shared" si="0"/>
        <v>275</v>
      </c>
      <c r="H12" s="2"/>
      <c r="I12" s="2"/>
      <c r="J12" s="28"/>
      <c r="K12" s="2"/>
      <c r="L12" s="2"/>
      <c r="N12" s="10"/>
      <c r="O12" s="10"/>
      <c r="P12" s="10"/>
      <c r="Q12" s="10"/>
    </row>
    <row r="13" spans="1:17" s="1" customFormat="1" ht="12" customHeight="1" x14ac:dyDescent="0.25">
      <c r="B13" s="29" t="s">
        <v>256</v>
      </c>
      <c r="C13" s="26">
        <v>0</v>
      </c>
      <c r="D13" s="26">
        <v>11</v>
      </c>
      <c r="E13" s="26">
        <v>1</v>
      </c>
      <c r="F13" s="26">
        <v>0</v>
      </c>
      <c r="G13" s="27">
        <f t="shared" si="0"/>
        <v>12</v>
      </c>
      <c r="H13" s="2"/>
      <c r="I13" s="2"/>
      <c r="J13" s="28"/>
      <c r="K13" s="2"/>
      <c r="L13" s="2"/>
      <c r="N13" s="10"/>
      <c r="O13" s="10"/>
      <c r="P13" s="10"/>
      <c r="Q13" s="10"/>
    </row>
    <row r="14" spans="1:17" s="1" customFormat="1" ht="12" customHeight="1" x14ac:dyDescent="0.25">
      <c r="B14" s="29" t="s">
        <v>257</v>
      </c>
      <c r="C14" s="26">
        <v>2</v>
      </c>
      <c r="D14" s="26">
        <v>11</v>
      </c>
      <c r="E14" s="26">
        <v>0</v>
      </c>
      <c r="F14" s="26">
        <v>0</v>
      </c>
      <c r="G14" s="27">
        <f t="shared" si="0"/>
        <v>13</v>
      </c>
      <c r="H14" s="2"/>
      <c r="I14" s="2"/>
      <c r="J14" s="28"/>
      <c r="K14" s="2"/>
      <c r="L14" s="2"/>
      <c r="N14" s="10"/>
      <c r="O14" s="10"/>
      <c r="P14" s="10"/>
      <c r="Q14" s="10"/>
    </row>
    <row r="15" spans="1:17" s="1" customFormat="1" ht="12" customHeight="1" x14ac:dyDescent="0.25">
      <c r="B15" s="29" t="s">
        <v>258</v>
      </c>
      <c r="C15" s="26">
        <v>8</v>
      </c>
      <c r="D15" s="26">
        <v>229</v>
      </c>
      <c r="E15" s="26">
        <v>0</v>
      </c>
      <c r="F15" s="26">
        <v>0</v>
      </c>
      <c r="G15" s="27">
        <f t="shared" si="0"/>
        <v>237</v>
      </c>
      <c r="H15" s="2"/>
      <c r="I15" s="2"/>
      <c r="J15" s="28"/>
      <c r="K15" s="2"/>
      <c r="L15" s="2"/>
      <c r="N15" s="10"/>
      <c r="O15" s="10"/>
      <c r="P15" s="10"/>
      <c r="Q15" s="10"/>
    </row>
    <row r="16" spans="1:17" s="1" customFormat="1" ht="12" customHeight="1" x14ac:dyDescent="0.25">
      <c r="B16" s="29" t="s">
        <v>259</v>
      </c>
      <c r="C16" s="26">
        <v>2</v>
      </c>
      <c r="D16" s="26">
        <v>24</v>
      </c>
      <c r="E16" s="26">
        <v>1</v>
      </c>
      <c r="F16" s="26">
        <v>0</v>
      </c>
      <c r="G16" s="27">
        <f t="shared" si="0"/>
        <v>27</v>
      </c>
      <c r="H16" s="2"/>
      <c r="I16" s="2"/>
      <c r="J16" s="28"/>
      <c r="K16" s="2"/>
      <c r="L16" s="2"/>
      <c r="N16" s="10"/>
      <c r="O16" s="10"/>
      <c r="P16" s="10"/>
      <c r="Q16" s="10"/>
    </row>
    <row r="17" spans="2:17" ht="12" customHeight="1" x14ac:dyDescent="0.25">
      <c r="B17" s="29" t="s">
        <v>260</v>
      </c>
      <c r="C17" s="26">
        <v>0</v>
      </c>
      <c r="D17" s="26">
        <v>11</v>
      </c>
      <c r="E17" s="26">
        <v>0</v>
      </c>
      <c r="F17" s="26">
        <v>0</v>
      </c>
      <c r="G17" s="27">
        <f t="shared" si="0"/>
        <v>11</v>
      </c>
      <c r="J17" s="28"/>
      <c r="N17" s="10"/>
      <c r="O17" s="10"/>
      <c r="P17" s="10"/>
      <c r="Q17" s="10"/>
    </row>
    <row r="18" spans="2:17" ht="12" customHeight="1" x14ac:dyDescent="0.25">
      <c r="B18" s="29" t="s">
        <v>261</v>
      </c>
      <c r="C18" s="26">
        <v>0</v>
      </c>
      <c r="D18" s="26">
        <v>5</v>
      </c>
      <c r="E18" s="26">
        <v>1</v>
      </c>
      <c r="F18" s="26">
        <v>0</v>
      </c>
      <c r="G18" s="27">
        <f t="shared" si="0"/>
        <v>6</v>
      </c>
      <c r="J18" s="28"/>
      <c r="N18" s="10"/>
      <c r="O18" s="10"/>
      <c r="P18" s="10"/>
      <c r="Q18" s="10"/>
    </row>
    <row r="19" spans="2:17" s="1" customFormat="1" ht="12" customHeight="1" x14ac:dyDescent="0.25">
      <c r="B19" s="29" t="s">
        <v>262</v>
      </c>
      <c r="C19" s="26">
        <v>3</v>
      </c>
      <c r="D19" s="26">
        <v>49</v>
      </c>
      <c r="E19" s="26">
        <v>1</v>
      </c>
      <c r="F19" s="26">
        <v>0</v>
      </c>
      <c r="G19" s="27">
        <f t="shared" si="0"/>
        <v>53</v>
      </c>
      <c r="H19" s="2"/>
      <c r="I19" s="2"/>
      <c r="J19" s="28"/>
      <c r="K19" s="2"/>
      <c r="L19" s="2"/>
      <c r="N19" s="10"/>
      <c r="O19" s="10"/>
      <c r="P19" s="10"/>
      <c r="Q19" s="10"/>
    </row>
    <row r="20" spans="2:17" s="1" customFormat="1" ht="12" customHeight="1" x14ac:dyDescent="0.25">
      <c r="B20" s="29" t="s">
        <v>263</v>
      </c>
      <c r="C20" s="26">
        <v>1</v>
      </c>
      <c r="D20" s="26">
        <v>21</v>
      </c>
      <c r="E20" s="26">
        <v>1</v>
      </c>
      <c r="F20" s="26">
        <v>0</v>
      </c>
      <c r="G20" s="27">
        <f t="shared" si="0"/>
        <v>23</v>
      </c>
      <c r="H20" s="2"/>
      <c r="I20" s="2"/>
      <c r="J20" s="28"/>
      <c r="K20" s="2"/>
      <c r="L20" s="2"/>
      <c r="N20" s="10"/>
      <c r="O20" s="10"/>
      <c r="P20" s="10"/>
      <c r="Q20" s="10"/>
    </row>
    <row r="21" spans="2:17" s="1" customFormat="1" ht="12" customHeight="1" x14ac:dyDescent="0.25">
      <c r="B21" s="29" t="s">
        <v>264</v>
      </c>
      <c r="C21" s="26">
        <v>3</v>
      </c>
      <c r="D21" s="26">
        <v>27</v>
      </c>
      <c r="E21" s="26">
        <v>1</v>
      </c>
      <c r="F21" s="26">
        <v>0</v>
      </c>
      <c r="G21" s="27">
        <f t="shared" si="0"/>
        <v>31</v>
      </c>
      <c r="H21" s="2"/>
      <c r="I21" s="2"/>
      <c r="J21" s="30"/>
      <c r="K21" s="2"/>
      <c r="L21" s="2"/>
      <c r="N21" s="10"/>
      <c r="O21" s="10"/>
      <c r="P21" s="10"/>
      <c r="Q21" s="10"/>
    </row>
    <row r="22" spans="2:17" s="1" customFormat="1" ht="12" customHeight="1" x14ac:dyDescent="0.25">
      <c r="B22" s="29" t="s">
        <v>265</v>
      </c>
      <c r="C22" s="26">
        <v>2</v>
      </c>
      <c r="D22" s="26">
        <v>3</v>
      </c>
      <c r="E22" s="26">
        <v>1</v>
      </c>
      <c r="F22" s="26">
        <v>0</v>
      </c>
      <c r="G22" s="27">
        <f t="shared" si="0"/>
        <v>6</v>
      </c>
      <c r="H22" s="2"/>
      <c r="I22" s="2"/>
      <c r="J22" s="28"/>
      <c r="K22" s="2"/>
      <c r="L22" s="2"/>
      <c r="N22" s="10"/>
      <c r="O22" s="10"/>
      <c r="P22" s="10"/>
      <c r="Q22" s="10"/>
    </row>
    <row r="23" spans="2:17" s="1" customFormat="1" ht="12" customHeight="1" x14ac:dyDescent="0.25">
      <c r="B23" s="29" t="s">
        <v>341</v>
      </c>
      <c r="C23" s="26">
        <v>1</v>
      </c>
      <c r="D23" s="26">
        <v>2749</v>
      </c>
      <c r="E23" s="26">
        <v>16</v>
      </c>
      <c r="F23" s="26">
        <v>7</v>
      </c>
      <c r="G23" s="27">
        <f t="shared" si="0"/>
        <v>2773</v>
      </c>
      <c r="H23" s="2"/>
      <c r="I23" s="2"/>
      <c r="J23" s="28"/>
      <c r="K23" s="2"/>
      <c r="L23" s="2"/>
      <c r="N23" s="10"/>
      <c r="O23" s="10"/>
      <c r="P23" s="10"/>
      <c r="Q23" s="10"/>
    </row>
    <row r="24" spans="2:17" s="1" customFormat="1" ht="12" customHeight="1" x14ac:dyDescent="0.25">
      <c r="B24" s="29" t="s">
        <v>342</v>
      </c>
      <c r="C24" s="26">
        <v>0</v>
      </c>
      <c r="D24" s="26">
        <v>78</v>
      </c>
      <c r="E24" s="26">
        <v>0</v>
      </c>
      <c r="F24" s="26">
        <v>0</v>
      </c>
      <c r="G24" s="27">
        <f>SUM(C24:F24)</f>
        <v>78</v>
      </c>
      <c r="H24" s="2"/>
      <c r="I24" s="2"/>
      <c r="J24" s="28"/>
      <c r="K24" s="2"/>
      <c r="L24" s="2"/>
      <c r="N24" s="10"/>
      <c r="O24" s="10"/>
      <c r="P24" s="10"/>
      <c r="Q24" s="10"/>
    </row>
    <row r="25" spans="2:17" s="1" customFormat="1" ht="12" customHeight="1" x14ac:dyDescent="0.25">
      <c r="B25" s="29" t="s">
        <v>266</v>
      </c>
      <c r="C25" s="26">
        <v>0</v>
      </c>
      <c r="D25" s="26">
        <v>14</v>
      </c>
      <c r="E25" s="26">
        <v>0</v>
      </c>
      <c r="F25" s="26">
        <v>0</v>
      </c>
      <c r="G25" s="27">
        <f t="shared" si="0"/>
        <v>14</v>
      </c>
      <c r="H25" s="2"/>
      <c r="I25" s="2"/>
      <c r="J25" s="28"/>
      <c r="K25" s="2"/>
      <c r="L25" s="2"/>
      <c r="N25" s="10"/>
      <c r="O25" s="10"/>
      <c r="P25" s="10"/>
      <c r="Q25" s="10"/>
    </row>
    <row r="26" spans="2:17" s="1" customFormat="1" ht="12" customHeight="1" x14ac:dyDescent="0.25">
      <c r="B26" s="29" t="s">
        <v>268</v>
      </c>
      <c r="C26" s="26">
        <v>0</v>
      </c>
      <c r="D26" s="26">
        <v>0</v>
      </c>
      <c r="E26" s="26">
        <v>0</v>
      </c>
      <c r="F26" s="26">
        <v>0</v>
      </c>
      <c r="G26" s="27">
        <f t="shared" si="0"/>
        <v>0</v>
      </c>
      <c r="H26" s="2"/>
      <c r="I26" s="2"/>
      <c r="J26" s="28"/>
      <c r="K26" s="2"/>
      <c r="L26" s="2"/>
      <c r="N26" s="10"/>
      <c r="O26" s="10"/>
      <c r="P26" s="10"/>
      <c r="Q26" s="10"/>
    </row>
    <row r="27" spans="2:17" s="1" customFormat="1" ht="12" customHeight="1" x14ac:dyDescent="0.25">
      <c r="B27" s="29" t="s">
        <v>241</v>
      </c>
      <c r="C27" s="26">
        <v>1</v>
      </c>
      <c r="D27" s="26">
        <v>37</v>
      </c>
      <c r="E27" s="26">
        <v>0</v>
      </c>
      <c r="F27" s="26">
        <v>0</v>
      </c>
      <c r="G27" s="27">
        <f t="shared" si="0"/>
        <v>38</v>
      </c>
      <c r="H27" s="2"/>
      <c r="I27" s="2"/>
      <c r="J27" s="28"/>
      <c r="K27" s="2"/>
      <c r="L27" s="2"/>
      <c r="N27" s="10"/>
      <c r="O27" s="10"/>
      <c r="P27" s="10"/>
      <c r="Q27" s="10"/>
    </row>
    <row r="28" spans="2:17" s="1" customFormat="1" ht="12" customHeight="1" x14ac:dyDescent="0.25">
      <c r="B28" s="29" t="s">
        <v>242</v>
      </c>
      <c r="C28" s="26">
        <v>0</v>
      </c>
      <c r="D28" s="26">
        <v>5</v>
      </c>
      <c r="E28" s="26">
        <v>1</v>
      </c>
      <c r="F28" s="26">
        <v>0</v>
      </c>
      <c r="G28" s="27">
        <f t="shared" si="0"/>
        <v>6</v>
      </c>
      <c r="H28" s="2"/>
      <c r="I28" s="2"/>
      <c r="J28" s="28"/>
      <c r="K28" s="2"/>
      <c r="L28" s="2"/>
      <c r="N28" s="10"/>
      <c r="O28" s="10"/>
      <c r="P28" s="10"/>
      <c r="Q28" s="10"/>
    </row>
    <row r="29" spans="2:17" ht="12" customHeight="1" x14ac:dyDescent="0.25">
      <c r="B29" s="29" t="s">
        <v>243</v>
      </c>
      <c r="C29" s="26">
        <v>1</v>
      </c>
      <c r="D29" s="26">
        <v>43</v>
      </c>
      <c r="E29" s="26">
        <v>1</v>
      </c>
      <c r="F29" s="26">
        <v>1</v>
      </c>
      <c r="G29" s="27">
        <f t="shared" si="0"/>
        <v>46</v>
      </c>
      <c r="H29" s="11"/>
      <c r="J29" s="31"/>
      <c r="N29" s="10"/>
      <c r="O29" s="10"/>
      <c r="P29" s="10"/>
      <c r="Q29" s="10"/>
    </row>
    <row r="30" spans="2:17" ht="12" customHeight="1" x14ac:dyDescent="0.25">
      <c r="B30" s="29" t="s">
        <v>240</v>
      </c>
      <c r="C30" s="26">
        <v>1</v>
      </c>
      <c r="D30" s="26">
        <v>11</v>
      </c>
      <c r="E30" s="26">
        <v>0</v>
      </c>
      <c r="F30" s="26">
        <v>0</v>
      </c>
      <c r="G30" s="27">
        <f t="shared" si="0"/>
        <v>12</v>
      </c>
      <c r="H30" s="11"/>
      <c r="J30" s="31"/>
      <c r="N30" s="10"/>
      <c r="O30" s="10"/>
      <c r="P30" s="10"/>
      <c r="Q30" s="10"/>
    </row>
    <row r="31" spans="2:17" ht="12" customHeight="1" x14ac:dyDescent="0.25">
      <c r="B31" s="29" t="s">
        <v>269</v>
      </c>
      <c r="C31" s="26">
        <v>0</v>
      </c>
      <c r="D31" s="26">
        <v>0</v>
      </c>
      <c r="E31" s="26">
        <v>1</v>
      </c>
      <c r="F31" s="26">
        <v>0</v>
      </c>
      <c r="G31" s="27">
        <f t="shared" si="0"/>
        <v>1</v>
      </c>
      <c r="J31" s="21"/>
      <c r="N31" s="10"/>
      <c r="O31" s="10"/>
      <c r="P31" s="10"/>
      <c r="Q31" s="10"/>
    </row>
    <row r="32" spans="2:17" ht="12" customHeight="1" x14ac:dyDescent="0.25">
      <c r="B32" s="29" t="s">
        <v>244</v>
      </c>
      <c r="C32" s="26">
        <v>0</v>
      </c>
      <c r="D32" s="26">
        <v>18</v>
      </c>
      <c r="E32" s="26">
        <v>0</v>
      </c>
      <c r="F32" s="26">
        <v>0</v>
      </c>
      <c r="G32" s="27">
        <f t="shared" si="0"/>
        <v>18</v>
      </c>
      <c r="J32" s="21"/>
      <c r="N32" s="10"/>
      <c r="O32" s="10"/>
      <c r="P32" s="10"/>
      <c r="Q32" s="10"/>
    </row>
    <row r="33" spans="2:17" ht="12" customHeight="1" x14ac:dyDescent="0.25">
      <c r="B33" s="29" t="s">
        <v>246</v>
      </c>
      <c r="C33" s="26">
        <v>0</v>
      </c>
      <c r="D33" s="26">
        <v>0</v>
      </c>
      <c r="E33" s="26">
        <v>0</v>
      </c>
      <c r="F33" s="26">
        <v>0</v>
      </c>
      <c r="G33" s="27">
        <f t="shared" si="0"/>
        <v>0</v>
      </c>
      <c r="J33" s="21"/>
      <c r="N33" s="10"/>
      <c r="O33" s="10"/>
      <c r="P33" s="10"/>
      <c r="Q33" s="10"/>
    </row>
    <row r="34" spans="2:17" ht="12" customHeight="1" x14ac:dyDescent="0.25">
      <c r="B34" s="29" t="s">
        <v>245</v>
      </c>
      <c r="C34" s="26">
        <v>0</v>
      </c>
      <c r="D34" s="26">
        <v>16</v>
      </c>
      <c r="E34" s="26">
        <v>0</v>
      </c>
      <c r="F34" s="26">
        <v>0</v>
      </c>
      <c r="G34" s="27">
        <f t="shared" si="0"/>
        <v>16</v>
      </c>
      <c r="J34" s="21"/>
      <c r="N34" s="10"/>
      <c r="O34" s="10"/>
      <c r="P34" s="10"/>
      <c r="Q34" s="10"/>
    </row>
    <row r="35" spans="2:17" ht="7.5" customHeight="1" x14ac:dyDescent="0.25">
      <c r="B35" s="32"/>
      <c r="C35" s="26"/>
      <c r="D35" s="26"/>
      <c r="E35" s="26"/>
      <c r="F35" s="26"/>
      <c r="G35" s="27"/>
      <c r="J35" s="33"/>
      <c r="N35" s="10"/>
      <c r="O35" s="10"/>
      <c r="P35" s="10"/>
      <c r="Q35" s="10"/>
    </row>
    <row r="36" spans="2:17" ht="18" customHeight="1" x14ac:dyDescent="0.25">
      <c r="B36" s="34" t="s">
        <v>0</v>
      </c>
      <c r="C36" s="35">
        <f>SUM(C9:C34)</f>
        <v>28</v>
      </c>
      <c r="D36" s="35">
        <f>SUM(D9:D34)</f>
        <v>3728</v>
      </c>
      <c r="E36" s="35">
        <f>SUM(E9:E34)</f>
        <v>30</v>
      </c>
      <c r="F36" s="35">
        <f>SUM(F9:F34)</f>
        <v>8</v>
      </c>
      <c r="G36" s="35">
        <f>SUM(G9:G34)</f>
        <v>3794</v>
      </c>
      <c r="J36" s="31"/>
    </row>
    <row r="37" spans="2:17" ht="13.5" customHeight="1" x14ac:dyDescent="0.25">
      <c r="B37" s="36" t="s">
        <v>231</v>
      </c>
      <c r="C37" s="37"/>
      <c r="D37" s="37"/>
      <c r="E37" s="37"/>
      <c r="F37" s="37"/>
      <c r="G37" s="37"/>
      <c r="H37" s="37"/>
      <c r="J37" s="21"/>
    </row>
    <row r="38" spans="2:17" ht="10.5" customHeight="1" x14ac:dyDescent="0.25">
      <c r="B38" s="36" t="s">
        <v>207</v>
      </c>
      <c r="J38" s="21"/>
      <c r="K38" s="21"/>
      <c r="L38" s="21"/>
      <c r="M38" s="21"/>
      <c r="N38" s="21"/>
    </row>
    <row r="39" spans="2:17" ht="15" x14ac:dyDescent="0.25">
      <c r="C39" s="38"/>
      <c r="D39" s="38"/>
      <c r="E39" s="39"/>
      <c r="K39" s="21"/>
    </row>
    <row r="40" spans="2:17" s="40" customFormat="1" ht="15" x14ac:dyDescent="0.25">
      <c r="D40" s="41"/>
      <c r="K40" s="42"/>
    </row>
    <row r="41" spans="2:17" s="40" customFormat="1" ht="15" x14ac:dyDescent="0.25">
      <c r="E41" s="42"/>
      <c r="K41" s="42"/>
    </row>
    <row r="42" spans="2:17" s="40" customFormat="1" ht="29.25" customHeight="1" x14ac:dyDescent="0.25">
      <c r="D42" s="43"/>
    </row>
    <row r="43" spans="2:17" s="40" customFormat="1" ht="29.25" customHeight="1" x14ac:dyDescent="0.25"/>
  </sheetData>
  <sortState xmlns:xlrd2="http://schemas.microsoft.com/office/spreadsheetml/2017/richdata2" ref="B9:G35">
    <sortCondition ref="B8:B35"/>
  </sortState>
  <mergeCells count="6">
    <mergeCell ref="B1:G1"/>
    <mergeCell ref="A3:H3"/>
    <mergeCell ref="C6:F6"/>
    <mergeCell ref="B6:B7"/>
    <mergeCell ref="G6:G7"/>
    <mergeCell ref="B4:G4"/>
  </mergeCells>
  <printOptions horizontalCentered="1" verticalCentered="1"/>
  <pageMargins left="0.98425196850393704" right="0.9055118110236221" top="1.1811023622047245" bottom="0.98425196850393704" header="0" footer="0"/>
  <pageSetup paperSize="9" scale="98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D12"/>
  <sheetViews>
    <sheetView showGridLines="0" zoomScaleNormal="100" zoomScaleSheetLayoutView="130" workbookViewId="0">
      <selection activeCell="A8" sqref="A8:C9"/>
    </sheetView>
  </sheetViews>
  <sheetFormatPr baseColWidth="10" defaultColWidth="11.44140625" defaultRowHeight="15" x14ac:dyDescent="0.25"/>
  <cols>
    <col min="1" max="1" width="49.109375" style="194" customWidth="1"/>
    <col min="2" max="2" width="17.88671875" style="185" customWidth="1"/>
    <col min="3" max="3" width="16.44140625" style="185" customWidth="1"/>
    <col min="4" max="4" width="12.5546875" style="185" customWidth="1"/>
    <col min="5" max="16384" width="11.44140625" style="185"/>
  </cols>
  <sheetData>
    <row r="1" spans="1:4" s="183" customFormat="1" ht="17.399999999999999" x14ac:dyDescent="0.25">
      <c r="A1" s="334" t="s">
        <v>114</v>
      </c>
      <c r="B1" s="334"/>
      <c r="C1" s="334"/>
      <c r="D1" s="334"/>
    </row>
    <row r="2" spans="1:4" ht="13.2" x14ac:dyDescent="0.25">
      <c r="A2" s="184" t="s">
        <v>69</v>
      </c>
    </row>
    <row r="3" spans="1:4" s="186" customFormat="1" ht="30" customHeight="1" x14ac:dyDescent="0.25">
      <c r="A3" s="335" t="s">
        <v>194</v>
      </c>
      <c r="B3" s="335"/>
      <c r="C3" s="335"/>
      <c r="D3" s="335"/>
    </row>
    <row r="4" spans="1:4" s="186" customFormat="1" ht="15.6" x14ac:dyDescent="0.25">
      <c r="A4" s="336" t="s">
        <v>355</v>
      </c>
      <c r="B4" s="336"/>
      <c r="C4" s="336"/>
      <c r="D4" s="336"/>
    </row>
    <row r="5" spans="1:4" s="186" customFormat="1" ht="13.5" customHeight="1" x14ac:dyDescent="0.25">
      <c r="A5" s="187"/>
      <c r="B5" s="187"/>
      <c r="C5" s="187"/>
      <c r="D5" s="187"/>
    </row>
    <row r="6" spans="1:4" s="186" customFormat="1" ht="15.6" x14ac:dyDescent="0.25">
      <c r="A6" s="337" t="s">
        <v>195</v>
      </c>
      <c r="B6" s="339" t="s">
        <v>68</v>
      </c>
      <c r="C6" s="340"/>
      <c r="D6" s="341" t="s">
        <v>0</v>
      </c>
    </row>
    <row r="7" spans="1:4" s="186" customFormat="1" ht="15.6" x14ac:dyDescent="0.25">
      <c r="A7" s="338"/>
      <c r="B7" s="197" t="s">
        <v>66</v>
      </c>
      <c r="C7" s="197" t="s">
        <v>67</v>
      </c>
      <c r="D7" s="342"/>
    </row>
    <row r="8" spans="1:4" ht="21.75" customHeight="1" x14ac:dyDescent="0.25">
      <c r="A8" s="188" t="s">
        <v>354</v>
      </c>
      <c r="B8" s="189">
        <v>7</v>
      </c>
      <c r="C8" s="189">
        <v>0</v>
      </c>
      <c r="D8" s="190">
        <f>SUM(B8:C8)</f>
        <v>7</v>
      </c>
    </row>
    <row r="9" spans="1:4" ht="13.2" x14ac:dyDescent="0.25">
      <c r="A9" s="188" t="s">
        <v>1</v>
      </c>
      <c r="B9" s="189">
        <v>0</v>
      </c>
      <c r="C9" s="189">
        <v>1</v>
      </c>
      <c r="D9" s="190">
        <f>SUM(B9:C9)</f>
        <v>1</v>
      </c>
    </row>
    <row r="10" spans="1:4" ht="23.25" customHeight="1" x14ac:dyDescent="0.25">
      <c r="A10" s="191" t="s">
        <v>0</v>
      </c>
      <c r="B10" s="192">
        <f>SUM(B8:B9)</f>
        <v>7</v>
      </c>
      <c r="C10" s="192">
        <f>SUM(C8:C9)</f>
        <v>1</v>
      </c>
      <c r="D10" s="193">
        <f>SUM(D8:D9)</f>
        <v>8</v>
      </c>
    </row>
    <row r="11" spans="1:4" ht="27" customHeight="1" x14ac:dyDescent="0.2">
      <c r="A11" s="106" t="s">
        <v>233</v>
      </c>
    </row>
    <row r="12" spans="1:4" ht="13.2" x14ac:dyDescent="0.25">
      <c r="A12" s="59" t="s">
        <v>207</v>
      </c>
    </row>
  </sheetData>
  <mergeCells count="6">
    <mergeCell ref="A1:D1"/>
    <mergeCell ref="A3:D3"/>
    <mergeCell ref="A4:D4"/>
    <mergeCell ref="A6:A7"/>
    <mergeCell ref="B6:C6"/>
    <mergeCell ref="D6:D7"/>
  </mergeCells>
  <printOptions horizontalCentered="1" verticalCentered="1"/>
  <pageMargins left="0.98425196850393704" right="0.90551181102362199" top="1.1811023622047243" bottom="0.98425196850393704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C172F-CDE8-40D0-A650-D30223D54C80}">
  <sheetPr>
    <tabColor rgb="FF92D050"/>
  </sheetPr>
  <dimension ref="A1:D12"/>
  <sheetViews>
    <sheetView showGridLines="0" zoomScaleNormal="100" zoomScaleSheetLayoutView="120" workbookViewId="0">
      <selection activeCell="B12" sqref="B12"/>
    </sheetView>
  </sheetViews>
  <sheetFormatPr baseColWidth="10" defaultColWidth="11.44140625" defaultRowHeight="15" x14ac:dyDescent="0.25"/>
  <cols>
    <col min="1" max="1" width="51" style="194" customWidth="1"/>
    <col min="2" max="2" width="14.33203125" style="185" customWidth="1"/>
    <col min="3" max="3" width="15.6640625" style="185" customWidth="1"/>
    <col min="4" max="4" width="16.88671875" style="185" customWidth="1"/>
    <col min="5" max="16384" width="11.44140625" style="185"/>
  </cols>
  <sheetData>
    <row r="1" spans="1:4" s="183" customFormat="1" ht="17.399999999999999" x14ac:dyDescent="0.25">
      <c r="A1" s="334" t="s">
        <v>250</v>
      </c>
      <c r="B1" s="334"/>
      <c r="C1" s="334"/>
      <c r="D1" s="334"/>
    </row>
    <row r="2" spans="1:4" ht="13.2" x14ac:dyDescent="0.25">
      <c r="A2" s="184" t="s">
        <v>69</v>
      </c>
    </row>
    <row r="3" spans="1:4" s="186" customFormat="1" ht="30" customHeight="1" x14ac:dyDescent="0.25">
      <c r="A3" s="335" t="s">
        <v>126</v>
      </c>
      <c r="B3" s="335"/>
      <c r="C3" s="335"/>
      <c r="D3" s="335"/>
    </row>
    <row r="4" spans="1:4" s="186" customFormat="1" ht="15.6" x14ac:dyDescent="0.25">
      <c r="A4" s="336" t="s">
        <v>355</v>
      </c>
      <c r="B4" s="336"/>
      <c r="C4" s="336"/>
      <c r="D4" s="336"/>
    </row>
    <row r="5" spans="1:4" s="186" customFormat="1" ht="13.5" customHeight="1" x14ac:dyDescent="0.25">
      <c r="A5" s="187"/>
      <c r="B5" s="187"/>
      <c r="C5" s="187"/>
      <c r="D5" s="187"/>
    </row>
    <row r="6" spans="1:4" s="186" customFormat="1" ht="15.6" x14ac:dyDescent="0.25">
      <c r="A6" s="343" t="s">
        <v>125</v>
      </c>
      <c r="B6" s="342" t="s">
        <v>68</v>
      </c>
      <c r="C6" s="342"/>
      <c r="D6" s="344" t="s">
        <v>0</v>
      </c>
    </row>
    <row r="7" spans="1:4" s="186" customFormat="1" ht="15.6" x14ac:dyDescent="0.25">
      <c r="A7" s="343"/>
      <c r="B7" s="195" t="s">
        <v>66</v>
      </c>
      <c r="C7" s="195" t="s">
        <v>67</v>
      </c>
      <c r="D7" s="344"/>
    </row>
    <row r="8" spans="1:4" ht="19.5" customHeight="1" x14ac:dyDescent="0.25">
      <c r="A8" s="188" t="s">
        <v>212</v>
      </c>
      <c r="B8" s="170">
        <v>7</v>
      </c>
      <c r="C8" s="170">
        <v>0</v>
      </c>
      <c r="D8" s="190">
        <f t="shared" ref="D8:D9" si="0">SUM(B8:C8)</f>
        <v>7</v>
      </c>
    </row>
    <row r="9" spans="1:4" ht="19.5" customHeight="1" x14ac:dyDescent="0.25">
      <c r="A9" s="188" t="s">
        <v>367</v>
      </c>
      <c r="B9" s="170">
        <v>0</v>
      </c>
      <c r="C9" s="170">
        <v>1</v>
      </c>
      <c r="D9" s="190">
        <f t="shared" si="0"/>
        <v>1</v>
      </c>
    </row>
    <row r="10" spans="1:4" ht="22.5" customHeight="1" x14ac:dyDescent="0.25">
      <c r="A10" s="191" t="s">
        <v>0</v>
      </c>
      <c r="B10" s="192">
        <f>SUM(B8:B9)</f>
        <v>7</v>
      </c>
      <c r="C10" s="192">
        <f>SUM(C8:C9)</f>
        <v>1</v>
      </c>
      <c r="D10" s="193">
        <f>SUM(D8:D9)</f>
        <v>8</v>
      </c>
    </row>
    <row r="11" spans="1:4" ht="29.25" customHeight="1" x14ac:dyDescent="0.2">
      <c r="A11" s="231" t="s">
        <v>231</v>
      </c>
    </row>
    <row r="12" spans="1:4" ht="13.2" x14ac:dyDescent="0.25">
      <c r="A12" s="196" t="s">
        <v>207</v>
      </c>
    </row>
  </sheetData>
  <mergeCells count="6">
    <mergeCell ref="A1:D1"/>
    <mergeCell ref="A3:D3"/>
    <mergeCell ref="A4:D4"/>
    <mergeCell ref="A6:A7"/>
    <mergeCell ref="B6:C6"/>
    <mergeCell ref="D6:D7"/>
  </mergeCells>
  <printOptions horizontalCentered="1" verticalCentered="1"/>
  <pageMargins left="0.98425196850393704" right="0.90551181102362199" top="1.1811023622047243" bottom="0.98425196850393704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DFCB-33DA-4F28-B956-AAD1332E232D}">
  <sheetPr>
    <tabColor rgb="FF92D050"/>
  </sheetPr>
  <dimension ref="A1:Q43"/>
  <sheetViews>
    <sheetView showGridLines="0" zoomScale="85" zoomScaleNormal="85" zoomScaleSheetLayoutView="110" workbookViewId="0">
      <selection activeCell="B9" sqref="B9:G34"/>
    </sheetView>
  </sheetViews>
  <sheetFormatPr baseColWidth="10" defaultColWidth="11.44140625" defaultRowHeight="29.25" customHeight="1" x14ac:dyDescent="0.25"/>
  <cols>
    <col min="1" max="1" width="2.88671875" style="2" customWidth="1"/>
    <col min="2" max="2" width="19" style="2" customWidth="1"/>
    <col min="3" max="3" width="13.109375" style="2" customWidth="1"/>
    <col min="4" max="4" width="11.88671875" style="2" customWidth="1"/>
    <col min="5" max="5" width="12.109375" style="2" customWidth="1"/>
    <col min="6" max="6" width="15" style="2" customWidth="1"/>
    <col min="7" max="7" width="15.6640625" style="2" customWidth="1"/>
    <col min="8" max="8" width="2" style="2" customWidth="1"/>
    <col min="9" max="9" width="1.88671875" style="2" customWidth="1"/>
    <col min="10" max="10" width="7.44140625" style="2" customWidth="1"/>
    <col min="11" max="11" width="10.5546875" style="2" customWidth="1"/>
    <col min="12" max="12" width="11.6640625" style="2" bestFit="1" customWidth="1"/>
    <col min="13" max="13" width="5.109375" style="2" customWidth="1"/>
    <col min="14" max="17" width="6.6640625" style="2" customWidth="1"/>
    <col min="18" max="16384" width="11.44140625" style="2"/>
  </cols>
  <sheetData>
    <row r="1" spans="1:17" ht="13.5" customHeight="1" x14ac:dyDescent="0.25">
      <c r="A1" s="17"/>
      <c r="B1" s="258" t="s">
        <v>108</v>
      </c>
      <c r="C1" s="258"/>
      <c r="D1" s="258"/>
      <c r="E1" s="258"/>
      <c r="F1" s="258"/>
      <c r="G1" s="258"/>
      <c r="H1" s="17"/>
      <c r="I1" s="11"/>
    </row>
    <row r="2" spans="1:17" ht="13.5" customHeight="1" x14ac:dyDescent="0.25">
      <c r="A2" s="17"/>
      <c r="B2" s="17" t="s">
        <v>69</v>
      </c>
      <c r="C2" s="17"/>
      <c r="D2" s="17"/>
      <c r="E2" s="17"/>
      <c r="F2" s="17"/>
      <c r="G2" s="17"/>
      <c r="H2" s="17"/>
      <c r="J2" s="2" t="s">
        <v>117</v>
      </c>
    </row>
    <row r="3" spans="1:17" s="1" customFormat="1" ht="13.5" customHeight="1" x14ac:dyDescent="0.25">
      <c r="A3" s="259" t="s">
        <v>251</v>
      </c>
      <c r="B3" s="259"/>
      <c r="C3" s="259"/>
      <c r="D3" s="259"/>
      <c r="E3" s="259"/>
      <c r="F3" s="259"/>
      <c r="G3" s="259"/>
      <c r="H3" s="259"/>
      <c r="I3" s="2"/>
      <c r="J3" s="2"/>
      <c r="K3" s="2"/>
      <c r="L3" s="2"/>
    </row>
    <row r="4" spans="1:17" s="1" customFormat="1" ht="13.5" customHeight="1" x14ac:dyDescent="0.25">
      <c r="A4" s="17"/>
      <c r="B4" s="264" t="s">
        <v>355</v>
      </c>
      <c r="C4" s="264"/>
      <c r="D4" s="264"/>
      <c r="E4" s="264"/>
      <c r="F4" s="264"/>
      <c r="G4" s="264"/>
      <c r="H4" s="18"/>
      <c r="I4" s="2"/>
      <c r="J4" s="2"/>
      <c r="K4" s="2"/>
      <c r="L4" s="2"/>
    </row>
    <row r="5" spans="1:17" s="1" customFormat="1" ht="9" customHeight="1" x14ac:dyDescent="0.25">
      <c r="A5" s="19"/>
      <c r="B5" s="19"/>
      <c r="C5" s="206"/>
      <c r="D5" s="20"/>
      <c r="E5" s="20"/>
      <c r="F5" s="20"/>
      <c r="G5" s="19"/>
      <c r="H5" s="19"/>
      <c r="J5" s="2" t="s">
        <v>116</v>
      </c>
      <c r="K5" s="2"/>
      <c r="L5" s="2"/>
    </row>
    <row r="6" spans="1:17" s="1" customFormat="1" ht="15" customHeight="1" x14ac:dyDescent="0.25">
      <c r="B6" s="261" t="s">
        <v>127</v>
      </c>
      <c r="C6" s="260" t="s">
        <v>32</v>
      </c>
      <c r="D6" s="260"/>
      <c r="E6" s="260"/>
      <c r="F6" s="260"/>
      <c r="G6" s="261" t="s">
        <v>0</v>
      </c>
      <c r="I6" s="2"/>
      <c r="J6" s="21"/>
      <c r="K6" s="2"/>
      <c r="L6" s="2"/>
    </row>
    <row r="7" spans="1:17" s="1" customFormat="1" ht="21" customHeight="1" x14ac:dyDescent="0.25">
      <c r="B7" s="262"/>
      <c r="C7" s="205" t="s">
        <v>227</v>
      </c>
      <c r="D7" s="205" t="s">
        <v>28</v>
      </c>
      <c r="E7" s="205" t="s">
        <v>39</v>
      </c>
      <c r="F7" s="205" t="s">
        <v>30</v>
      </c>
      <c r="G7" s="263"/>
      <c r="I7" s="2"/>
      <c r="J7" s="21"/>
      <c r="K7" s="2"/>
      <c r="L7" s="2"/>
    </row>
    <row r="8" spans="1:17" s="1" customFormat="1" ht="6" customHeight="1" x14ac:dyDescent="0.25">
      <c r="B8" s="22"/>
      <c r="C8" s="23"/>
      <c r="D8" s="23"/>
      <c r="E8" s="23"/>
      <c r="F8" s="23"/>
      <c r="G8" s="24"/>
      <c r="H8" s="2"/>
      <c r="I8" s="2"/>
      <c r="J8" s="21"/>
      <c r="K8" s="9"/>
      <c r="L8" s="2"/>
      <c r="N8" s="10"/>
      <c r="O8" s="10"/>
      <c r="P8" s="10"/>
      <c r="Q8" s="10"/>
    </row>
    <row r="9" spans="1:17" s="1" customFormat="1" ht="12" customHeight="1" x14ac:dyDescent="0.25">
      <c r="B9" s="25" t="s">
        <v>267</v>
      </c>
      <c r="C9" s="26">
        <v>0</v>
      </c>
      <c r="D9" s="26">
        <v>0</v>
      </c>
      <c r="E9" s="26">
        <v>0</v>
      </c>
      <c r="F9" s="26">
        <v>0</v>
      </c>
      <c r="G9" s="27">
        <f>SUM(C9:F9)</f>
        <v>0</v>
      </c>
      <c r="H9" s="2"/>
      <c r="J9" s="28"/>
      <c r="K9" s="2"/>
      <c r="L9" s="2"/>
      <c r="N9" s="10"/>
      <c r="O9" s="10"/>
      <c r="P9" s="10"/>
      <c r="Q9" s="10"/>
    </row>
    <row r="10" spans="1:17" s="1" customFormat="1" ht="12" customHeight="1" x14ac:dyDescent="0.25">
      <c r="B10" s="29" t="s">
        <v>253</v>
      </c>
      <c r="C10" s="26">
        <v>1</v>
      </c>
      <c r="D10" s="26">
        <v>26</v>
      </c>
      <c r="E10" s="26">
        <v>0</v>
      </c>
      <c r="F10" s="26">
        <v>0</v>
      </c>
      <c r="G10" s="27">
        <f t="shared" ref="G10:G34" si="0">SUM(C10:F10)</f>
        <v>27</v>
      </c>
      <c r="H10" s="2"/>
      <c r="I10" s="2"/>
      <c r="J10" s="28"/>
      <c r="K10" s="11"/>
      <c r="L10" s="2"/>
      <c r="N10" s="10"/>
      <c r="O10" s="10"/>
      <c r="P10" s="10"/>
      <c r="Q10" s="10"/>
    </row>
    <row r="11" spans="1:17" s="1" customFormat="1" ht="12" customHeight="1" x14ac:dyDescent="0.25">
      <c r="B11" s="29" t="s">
        <v>254</v>
      </c>
      <c r="C11" s="26">
        <v>0</v>
      </c>
      <c r="D11" s="26">
        <v>1</v>
      </c>
      <c r="E11" s="26">
        <v>0</v>
      </c>
      <c r="F11" s="26">
        <v>0</v>
      </c>
      <c r="G11" s="27">
        <f t="shared" si="0"/>
        <v>1</v>
      </c>
      <c r="H11" s="2"/>
      <c r="I11" s="2"/>
      <c r="J11" s="28"/>
      <c r="K11" s="2"/>
      <c r="L11" s="2"/>
      <c r="N11" s="10"/>
      <c r="O11" s="10"/>
      <c r="P11" s="10"/>
      <c r="Q11" s="10"/>
    </row>
    <row r="12" spans="1:17" s="1" customFormat="1" ht="12" customHeight="1" x14ac:dyDescent="0.25">
      <c r="B12" s="29" t="s">
        <v>255</v>
      </c>
      <c r="C12" s="26">
        <v>0</v>
      </c>
      <c r="D12" s="26">
        <v>200</v>
      </c>
      <c r="E12" s="26">
        <v>2</v>
      </c>
      <c r="F12" s="26">
        <v>0</v>
      </c>
      <c r="G12" s="27">
        <f t="shared" si="0"/>
        <v>202</v>
      </c>
      <c r="H12" s="2"/>
      <c r="I12" s="2"/>
      <c r="J12" s="28"/>
      <c r="K12" s="2"/>
      <c r="L12" s="2"/>
      <c r="N12" s="10"/>
      <c r="O12" s="10"/>
      <c r="P12" s="10"/>
      <c r="Q12" s="10"/>
    </row>
    <row r="13" spans="1:17" s="1" customFormat="1" ht="12" customHeight="1" x14ac:dyDescent="0.25">
      <c r="B13" s="29" t="s">
        <v>256</v>
      </c>
      <c r="C13" s="26">
        <v>0</v>
      </c>
      <c r="D13" s="26">
        <v>1</v>
      </c>
      <c r="E13" s="26">
        <v>1</v>
      </c>
      <c r="F13" s="26">
        <v>0</v>
      </c>
      <c r="G13" s="27">
        <f t="shared" si="0"/>
        <v>2</v>
      </c>
      <c r="H13" s="2"/>
      <c r="I13" s="2"/>
      <c r="J13" s="28"/>
      <c r="K13" s="2"/>
      <c r="L13" s="2"/>
      <c r="N13" s="10"/>
      <c r="O13" s="10"/>
      <c r="P13" s="10"/>
      <c r="Q13" s="10"/>
    </row>
    <row r="14" spans="1:17" s="1" customFormat="1" ht="12" customHeight="1" x14ac:dyDescent="0.25">
      <c r="B14" s="29" t="s">
        <v>257</v>
      </c>
      <c r="C14" s="26">
        <v>0</v>
      </c>
      <c r="D14" s="26">
        <v>0</v>
      </c>
      <c r="E14" s="26">
        <v>0</v>
      </c>
      <c r="F14" s="26">
        <v>0</v>
      </c>
      <c r="G14" s="27">
        <f t="shared" si="0"/>
        <v>0</v>
      </c>
      <c r="H14" s="2"/>
      <c r="I14" s="2"/>
      <c r="J14" s="28"/>
      <c r="K14" s="2"/>
      <c r="L14" s="2"/>
      <c r="N14" s="10"/>
      <c r="O14" s="10"/>
      <c r="P14" s="10"/>
      <c r="Q14" s="10"/>
    </row>
    <row r="15" spans="1:17" s="1" customFormat="1" ht="12" customHeight="1" x14ac:dyDescent="0.25">
      <c r="B15" s="29" t="s">
        <v>258</v>
      </c>
      <c r="C15" s="26">
        <v>7</v>
      </c>
      <c r="D15" s="26">
        <v>204</v>
      </c>
      <c r="E15" s="26">
        <v>0</v>
      </c>
      <c r="F15" s="26">
        <v>0</v>
      </c>
      <c r="G15" s="27">
        <f t="shared" si="0"/>
        <v>211</v>
      </c>
      <c r="H15" s="2"/>
      <c r="I15" s="2"/>
      <c r="J15" s="28"/>
      <c r="K15" s="2"/>
      <c r="L15" s="2"/>
      <c r="N15" s="10"/>
      <c r="O15" s="10"/>
      <c r="P15" s="10"/>
      <c r="Q15" s="10"/>
    </row>
    <row r="16" spans="1:17" s="1" customFormat="1" ht="12" customHeight="1" x14ac:dyDescent="0.25">
      <c r="B16" s="29" t="s">
        <v>259</v>
      </c>
      <c r="C16" s="26">
        <v>0</v>
      </c>
      <c r="D16" s="26">
        <v>11</v>
      </c>
      <c r="E16" s="26">
        <v>1</v>
      </c>
      <c r="F16" s="26">
        <v>0</v>
      </c>
      <c r="G16" s="27">
        <f t="shared" si="0"/>
        <v>12</v>
      </c>
      <c r="H16" s="2"/>
      <c r="I16" s="2"/>
      <c r="J16" s="28"/>
      <c r="K16" s="2"/>
      <c r="L16" s="2"/>
      <c r="N16" s="10"/>
      <c r="O16" s="10"/>
      <c r="P16" s="10"/>
      <c r="Q16" s="10"/>
    </row>
    <row r="17" spans="2:17" ht="12" customHeight="1" x14ac:dyDescent="0.25">
      <c r="B17" s="29" t="s">
        <v>260</v>
      </c>
      <c r="C17" s="26">
        <v>0</v>
      </c>
      <c r="D17" s="26">
        <v>0</v>
      </c>
      <c r="E17" s="26">
        <v>0</v>
      </c>
      <c r="F17" s="26">
        <v>0</v>
      </c>
      <c r="G17" s="27">
        <f t="shared" si="0"/>
        <v>0</v>
      </c>
      <c r="J17" s="28"/>
      <c r="N17" s="10"/>
      <c r="O17" s="10"/>
      <c r="P17" s="10"/>
      <c r="Q17" s="10"/>
    </row>
    <row r="18" spans="2:17" ht="12" customHeight="1" x14ac:dyDescent="0.25">
      <c r="B18" s="29" t="s">
        <v>261</v>
      </c>
      <c r="C18" s="26">
        <v>0</v>
      </c>
      <c r="D18" s="26">
        <v>4</v>
      </c>
      <c r="E18" s="26">
        <v>1</v>
      </c>
      <c r="F18" s="26">
        <v>0</v>
      </c>
      <c r="G18" s="27">
        <f t="shared" si="0"/>
        <v>5</v>
      </c>
      <c r="J18" s="28"/>
      <c r="N18" s="10"/>
      <c r="O18" s="10"/>
      <c r="P18" s="10"/>
      <c r="Q18" s="10"/>
    </row>
    <row r="19" spans="2:17" s="1" customFormat="1" ht="12" customHeight="1" x14ac:dyDescent="0.25">
      <c r="B19" s="29" t="s">
        <v>262</v>
      </c>
      <c r="C19" s="26">
        <v>1</v>
      </c>
      <c r="D19" s="26">
        <v>17</v>
      </c>
      <c r="E19" s="26">
        <v>0</v>
      </c>
      <c r="F19" s="26">
        <v>0</v>
      </c>
      <c r="G19" s="27">
        <f t="shared" si="0"/>
        <v>18</v>
      </c>
      <c r="H19" s="2"/>
      <c r="I19" s="2"/>
      <c r="J19" s="28"/>
      <c r="K19" s="2"/>
      <c r="L19" s="2"/>
      <c r="N19" s="10"/>
      <c r="O19" s="10"/>
      <c r="P19" s="10"/>
      <c r="Q19" s="10"/>
    </row>
    <row r="20" spans="2:17" s="1" customFormat="1" ht="12" customHeight="1" x14ac:dyDescent="0.25">
      <c r="B20" s="29" t="s">
        <v>263</v>
      </c>
      <c r="C20" s="26">
        <v>0</v>
      </c>
      <c r="D20" s="26">
        <v>8</v>
      </c>
      <c r="E20" s="26">
        <v>0</v>
      </c>
      <c r="F20" s="26">
        <v>0</v>
      </c>
      <c r="G20" s="27">
        <f t="shared" si="0"/>
        <v>8</v>
      </c>
      <c r="H20" s="2"/>
      <c r="I20" s="2"/>
      <c r="J20" s="28"/>
      <c r="K20" s="2"/>
      <c r="L20" s="2"/>
      <c r="N20" s="10"/>
      <c r="O20" s="10"/>
      <c r="P20" s="10"/>
      <c r="Q20" s="10"/>
    </row>
    <row r="21" spans="2:17" s="1" customFormat="1" ht="12" customHeight="1" x14ac:dyDescent="0.25">
      <c r="B21" s="29" t="s">
        <v>264</v>
      </c>
      <c r="C21" s="26">
        <v>3</v>
      </c>
      <c r="D21" s="26">
        <v>16</v>
      </c>
      <c r="E21" s="26">
        <v>1</v>
      </c>
      <c r="F21" s="26">
        <v>0</v>
      </c>
      <c r="G21" s="27">
        <f t="shared" si="0"/>
        <v>20</v>
      </c>
      <c r="H21" s="2"/>
      <c r="I21" s="2"/>
      <c r="J21" s="30"/>
      <c r="K21" s="2"/>
      <c r="L21" s="2"/>
      <c r="N21" s="10"/>
      <c r="O21" s="10"/>
      <c r="P21" s="10"/>
      <c r="Q21" s="10"/>
    </row>
    <row r="22" spans="2:17" s="1" customFormat="1" ht="12" customHeight="1" x14ac:dyDescent="0.25">
      <c r="B22" s="29" t="s">
        <v>265</v>
      </c>
      <c r="C22" s="26">
        <v>2</v>
      </c>
      <c r="D22" s="26">
        <v>4</v>
      </c>
      <c r="E22" s="26">
        <v>0</v>
      </c>
      <c r="F22" s="26">
        <v>0</v>
      </c>
      <c r="G22" s="27">
        <f t="shared" si="0"/>
        <v>6</v>
      </c>
      <c r="H22" s="2"/>
      <c r="I22" s="2"/>
      <c r="J22" s="28"/>
      <c r="K22" s="2"/>
      <c r="L22" s="2"/>
      <c r="N22" s="10"/>
      <c r="O22" s="10"/>
      <c r="P22" s="10"/>
      <c r="Q22" s="10"/>
    </row>
    <row r="23" spans="2:17" s="1" customFormat="1" ht="12" customHeight="1" x14ac:dyDescent="0.25">
      <c r="B23" s="29" t="s">
        <v>341</v>
      </c>
      <c r="C23" s="26">
        <v>12</v>
      </c>
      <c r="D23" s="26">
        <v>3138</v>
      </c>
      <c r="E23" s="26">
        <v>22</v>
      </c>
      <c r="F23" s="26">
        <v>7</v>
      </c>
      <c r="G23" s="27">
        <f t="shared" si="0"/>
        <v>3179</v>
      </c>
      <c r="H23" s="2"/>
      <c r="I23" s="2"/>
      <c r="J23" s="28"/>
      <c r="K23" s="2"/>
      <c r="L23" s="2"/>
      <c r="N23" s="10"/>
      <c r="O23" s="10"/>
      <c r="P23" s="10"/>
      <c r="Q23" s="10"/>
    </row>
    <row r="24" spans="2:17" s="1" customFormat="1" ht="12" customHeight="1" x14ac:dyDescent="0.25">
      <c r="B24" s="29" t="s">
        <v>342</v>
      </c>
      <c r="C24" s="26">
        <v>0</v>
      </c>
      <c r="D24" s="26">
        <v>38</v>
      </c>
      <c r="E24" s="26">
        <v>0</v>
      </c>
      <c r="F24" s="26">
        <v>0</v>
      </c>
      <c r="G24" s="27">
        <f t="shared" ref="G24" si="1">SUM(C24:F24)</f>
        <v>38</v>
      </c>
      <c r="H24" s="2"/>
      <c r="I24" s="2"/>
      <c r="J24" s="28"/>
      <c r="K24" s="2"/>
      <c r="L24" s="2"/>
      <c r="N24" s="10"/>
      <c r="O24" s="10"/>
      <c r="P24" s="10"/>
      <c r="Q24" s="10"/>
    </row>
    <row r="25" spans="2:17" s="1" customFormat="1" ht="12" customHeight="1" x14ac:dyDescent="0.25">
      <c r="B25" s="29" t="s">
        <v>266</v>
      </c>
      <c r="C25" s="26">
        <v>0</v>
      </c>
      <c r="D25" s="26">
        <v>10</v>
      </c>
      <c r="E25" s="26">
        <v>0</v>
      </c>
      <c r="F25" s="26">
        <v>0</v>
      </c>
      <c r="G25" s="27">
        <f t="shared" si="0"/>
        <v>10</v>
      </c>
      <c r="H25" s="2"/>
      <c r="I25" s="2"/>
      <c r="J25" s="28"/>
      <c r="K25" s="2"/>
      <c r="L25" s="2"/>
      <c r="N25" s="10"/>
      <c r="O25" s="10"/>
      <c r="P25" s="10"/>
      <c r="Q25" s="10"/>
    </row>
    <row r="26" spans="2:17" s="1" customFormat="1" ht="12" customHeight="1" x14ac:dyDescent="0.25">
      <c r="B26" s="29" t="s">
        <v>268</v>
      </c>
      <c r="C26" s="26">
        <v>0</v>
      </c>
      <c r="D26" s="26">
        <v>0</v>
      </c>
      <c r="E26" s="26">
        <v>0</v>
      </c>
      <c r="F26" s="26">
        <v>0</v>
      </c>
      <c r="G26" s="27">
        <f t="shared" si="0"/>
        <v>0</v>
      </c>
      <c r="H26" s="2"/>
      <c r="I26" s="2"/>
      <c r="J26" s="28"/>
      <c r="K26" s="2"/>
      <c r="L26" s="2"/>
      <c r="N26" s="10"/>
      <c r="O26" s="10"/>
      <c r="P26" s="10"/>
      <c r="Q26" s="10"/>
    </row>
    <row r="27" spans="2:17" s="1" customFormat="1" ht="12" customHeight="1" x14ac:dyDescent="0.25">
      <c r="B27" s="29" t="s">
        <v>241</v>
      </c>
      <c r="C27" s="26">
        <v>0</v>
      </c>
      <c r="D27" s="26">
        <v>3</v>
      </c>
      <c r="E27" s="26">
        <v>0</v>
      </c>
      <c r="F27" s="26">
        <v>0</v>
      </c>
      <c r="G27" s="27">
        <f t="shared" ref="G27:G28" si="2">SUM(C27:F27)</f>
        <v>3</v>
      </c>
      <c r="H27" s="2"/>
      <c r="I27" s="2"/>
      <c r="J27" s="28"/>
      <c r="K27" s="2"/>
      <c r="L27" s="2"/>
      <c r="N27" s="10"/>
      <c r="O27" s="10"/>
      <c r="P27" s="10"/>
      <c r="Q27" s="10"/>
    </row>
    <row r="28" spans="2:17" s="1" customFormat="1" ht="12" customHeight="1" x14ac:dyDescent="0.25">
      <c r="B28" s="29" t="s">
        <v>242</v>
      </c>
      <c r="C28" s="26">
        <v>0</v>
      </c>
      <c r="D28" s="26">
        <v>4</v>
      </c>
      <c r="E28" s="26">
        <v>0</v>
      </c>
      <c r="F28" s="26">
        <v>0</v>
      </c>
      <c r="G28" s="27">
        <f t="shared" si="2"/>
        <v>4</v>
      </c>
      <c r="H28" s="2"/>
      <c r="I28" s="2"/>
      <c r="J28" s="28"/>
      <c r="K28" s="2"/>
      <c r="L28" s="2"/>
      <c r="N28" s="10"/>
      <c r="O28" s="10"/>
      <c r="P28" s="10"/>
      <c r="Q28" s="10"/>
    </row>
    <row r="29" spans="2:17" ht="12" customHeight="1" x14ac:dyDescent="0.25">
      <c r="B29" s="29" t="s">
        <v>243</v>
      </c>
      <c r="C29" s="26">
        <v>1</v>
      </c>
      <c r="D29" s="26">
        <v>11</v>
      </c>
      <c r="E29" s="26">
        <v>2</v>
      </c>
      <c r="F29" s="26">
        <v>1</v>
      </c>
      <c r="G29" s="27">
        <f t="shared" si="0"/>
        <v>15</v>
      </c>
      <c r="H29" s="11"/>
      <c r="J29" s="31"/>
      <c r="N29" s="10"/>
      <c r="O29" s="10"/>
      <c r="P29" s="10"/>
      <c r="Q29" s="10"/>
    </row>
    <row r="30" spans="2:17" ht="12" customHeight="1" x14ac:dyDescent="0.25">
      <c r="B30" s="29" t="s">
        <v>240</v>
      </c>
      <c r="C30" s="26">
        <v>0</v>
      </c>
      <c r="D30" s="26">
        <v>6</v>
      </c>
      <c r="E30" s="26">
        <v>0</v>
      </c>
      <c r="F30" s="26">
        <v>0</v>
      </c>
      <c r="G30" s="27">
        <f t="shared" si="0"/>
        <v>6</v>
      </c>
      <c r="J30" s="21"/>
      <c r="N30" s="10"/>
      <c r="O30" s="10"/>
      <c r="P30" s="10"/>
      <c r="Q30" s="10"/>
    </row>
    <row r="31" spans="2:17" ht="8.25" customHeight="1" x14ac:dyDescent="0.25">
      <c r="B31" s="29" t="s">
        <v>269</v>
      </c>
      <c r="C31" s="26">
        <v>1</v>
      </c>
      <c r="D31" s="26">
        <v>1</v>
      </c>
      <c r="E31" s="26">
        <v>0</v>
      </c>
      <c r="F31" s="26">
        <v>0</v>
      </c>
      <c r="G31" s="27">
        <f t="shared" si="0"/>
        <v>2</v>
      </c>
      <c r="J31" s="21"/>
      <c r="N31" s="10"/>
      <c r="O31" s="10"/>
      <c r="P31" s="10"/>
      <c r="Q31" s="10"/>
    </row>
    <row r="32" spans="2:17" ht="12" customHeight="1" x14ac:dyDescent="0.25">
      <c r="B32" s="29" t="s">
        <v>244</v>
      </c>
      <c r="C32" s="26">
        <v>0</v>
      </c>
      <c r="D32" s="26">
        <v>8</v>
      </c>
      <c r="E32" s="26">
        <v>0</v>
      </c>
      <c r="F32" s="26">
        <v>0</v>
      </c>
      <c r="G32" s="27">
        <f t="shared" si="0"/>
        <v>8</v>
      </c>
      <c r="J32" s="21"/>
      <c r="N32" s="10"/>
      <c r="O32" s="10"/>
      <c r="P32" s="10"/>
      <c r="Q32" s="10"/>
    </row>
    <row r="33" spans="2:17" ht="12" customHeight="1" x14ac:dyDescent="0.25">
      <c r="B33" s="29" t="s">
        <v>246</v>
      </c>
      <c r="C33" s="26">
        <v>0</v>
      </c>
      <c r="D33" s="26">
        <v>0</v>
      </c>
      <c r="E33" s="26">
        <v>0</v>
      </c>
      <c r="F33" s="26">
        <v>0</v>
      </c>
      <c r="G33" s="27">
        <f t="shared" si="0"/>
        <v>0</v>
      </c>
      <c r="J33" s="21"/>
      <c r="N33" s="10"/>
      <c r="O33" s="10"/>
      <c r="P33" s="10"/>
      <c r="Q33" s="10"/>
    </row>
    <row r="34" spans="2:17" ht="12" customHeight="1" x14ac:dyDescent="0.25">
      <c r="B34" s="29" t="s">
        <v>245</v>
      </c>
      <c r="C34" s="26">
        <v>0</v>
      </c>
      <c r="D34" s="26">
        <v>17</v>
      </c>
      <c r="E34" s="26">
        <v>0</v>
      </c>
      <c r="F34" s="26">
        <v>0</v>
      </c>
      <c r="G34" s="27">
        <f t="shared" si="0"/>
        <v>17</v>
      </c>
      <c r="J34" s="21"/>
      <c r="N34" s="10"/>
      <c r="O34" s="10"/>
      <c r="P34" s="10"/>
      <c r="Q34" s="10"/>
    </row>
    <row r="35" spans="2:17" ht="7.5" customHeight="1" x14ac:dyDescent="0.25">
      <c r="B35" s="32"/>
      <c r="C35" s="26"/>
      <c r="D35" s="26"/>
      <c r="E35" s="26"/>
      <c r="F35" s="26"/>
      <c r="G35" s="27"/>
      <c r="J35" s="33"/>
      <c r="N35" s="10"/>
      <c r="O35" s="10"/>
      <c r="P35" s="10"/>
      <c r="Q35" s="10"/>
    </row>
    <row r="36" spans="2:17" ht="14.25" customHeight="1" x14ac:dyDescent="0.25">
      <c r="B36" s="34" t="s">
        <v>0</v>
      </c>
      <c r="C36" s="35">
        <f>SUM(C9:C34)</f>
        <v>28</v>
      </c>
      <c r="D36" s="35">
        <f>SUM(D9:D34)</f>
        <v>3728</v>
      </c>
      <c r="E36" s="35">
        <f>SUM(E9:E34)</f>
        <v>30</v>
      </c>
      <c r="F36" s="35">
        <f>SUM(F9:F34)</f>
        <v>8</v>
      </c>
      <c r="G36" s="35">
        <f>SUM(G9:G34)</f>
        <v>3794</v>
      </c>
      <c r="J36" s="31"/>
    </row>
    <row r="37" spans="2:17" ht="13.5" customHeight="1" x14ac:dyDescent="0.25">
      <c r="B37" s="36" t="s">
        <v>231</v>
      </c>
      <c r="C37" s="37"/>
      <c r="D37" s="37"/>
      <c r="E37" s="37"/>
      <c r="F37" s="37"/>
      <c r="G37" s="37"/>
      <c r="H37" s="37"/>
      <c r="J37" s="21"/>
    </row>
    <row r="38" spans="2:17" ht="15" x14ac:dyDescent="0.25">
      <c r="B38" s="36" t="s">
        <v>207</v>
      </c>
      <c r="J38" s="21"/>
      <c r="K38" s="21"/>
      <c r="L38" s="21"/>
      <c r="M38" s="21"/>
      <c r="N38" s="21"/>
    </row>
    <row r="39" spans="2:17" ht="15" x14ac:dyDescent="0.25">
      <c r="C39" s="38"/>
      <c r="D39" s="38"/>
      <c r="E39" s="39"/>
      <c r="K39" s="21"/>
    </row>
    <row r="40" spans="2:17" s="40" customFormat="1" ht="15" x14ac:dyDescent="0.25">
      <c r="D40" s="41"/>
      <c r="K40" s="42"/>
    </row>
    <row r="41" spans="2:17" s="40" customFormat="1" ht="15" x14ac:dyDescent="0.25">
      <c r="E41" s="42"/>
      <c r="K41" s="42"/>
    </row>
    <row r="42" spans="2:17" s="40" customFormat="1" ht="29.25" customHeight="1" x14ac:dyDescent="0.25">
      <c r="D42" s="43"/>
    </row>
    <row r="43" spans="2:17" s="40" customFormat="1" ht="29.25" customHeight="1" x14ac:dyDescent="0.25"/>
  </sheetData>
  <mergeCells count="6">
    <mergeCell ref="B1:G1"/>
    <mergeCell ref="A3:H3"/>
    <mergeCell ref="B4:G4"/>
    <mergeCell ref="B6:B7"/>
    <mergeCell ref="C6:F6"/>
    <mergeCell ref="G6:G7"/>
  </mergeCells>
  <printOptions horizontalCentered="1" verticalCentered="1"/>
  <pageMargins left="0.98425196850393704" right="0.90551181102362199" top="1.1811023622047243" bottom="0.98425196850393704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49"/>
  <sheetViews>
    <sheetView showGridLines="0" zoomScaleNormal="100" zoomScaleSheetLayoutView="110" workbookViewId="0">
      <selection activeCell="F9" sqref="F9:F23"/>
    </sheetView>
  </sheetViews>
  <sheetFormatPr baseColWidth="10" defaultColWidth="11.44140625" defaultRowHeight="13.2" x14ac:dyDescent="0.25"/>
  <cols>
    <col min="1" max="1" width="29.6640625" style="9" customWidth="1"/>
    <col min="2" max="2" width="11.44140625" style="9" customWidth="1"/>
    <col min="3" max="3" width="12.6640625" style="9" customWidth="1"/>
    <col min="4" max="4" width="11.5546875" style="9" customWidth="1"/>
    <col min="5" max="5" width="14.5546875" style="9" customWidth="1"/>
    <col min="6" max="6" width="12.5546875" style="57" customWidth="1"/>
    <col min="7" max="7" width="8.88671875" style="9" customWidth="1"/>
    <col min="8" max="8" width="13" style="9" customWidth="1"/>
    <col min="9" max="9" width="15.6640625" style="9" customWidth="1"/>
    <col min="10" max="10" width="5.5546875" style="9" bestFit="1" customWidth="1"/>
    <col min="11" max="11" width="5.33203125" style="9" bestFit="1" customWidth="1"/>
    <col min="12" max="12" width="11.44140625" style="9" customWidth="1"/>
    <col min="13" max="13" width="72.109375" style="9" customWidth="1"/>
    <col min="14" max="16384" width="11.44140625" style="9"/>
  </cols>
  <sheetData>
    <row r="1" spans="1:11" ht="13.5" customHeight="1" x14ac:dyDescent="0.25">
      <c r="A1" s="265" t="s">
        <v>109</v>
      </c>
      <c r="B1" s="265"/>
      <c r="C1" s="265"/>
      <c r="D1" s="265"/>
      <c r="E1" s="265"/>
      <c r="F1" s="265"/>
    </row>
    <row r="2" spans="1:11" ht="13.5" customHeight="1" x14ac:dyDescent="0.25">
      <c r="A2" s="44" t="s">
        <v>69</v>
      </c>
      <c r="B2" s="45"/>
      <c r="C2" s="45"/>
      <c r="D2" s="45"/>
      <c r="E2" s="46"/>
      <c r="F2" s="45"/>
    </row>
    <row r="3" spans="1:11" ht="13.5" customHeight="1" x14ac:dyDescent="0.25">
      <c r="A3" s="268" t="s">
        <v>48</v>
      </c>
      <c r="B3" s="268"/>
      <c r="C3" s="268"/>
      <c r="D3" s="268"/>
      <c r="E3" s="268"/>
      <c r="F3" s="268"/>
    </row>
    <row r="4" spans="1:11" ht="13.5" customHeight="1" x14ac:dyDescent="0.25">
      <c r="A4" s="274" t="s">
        <v>356</v>
      </c>
      <c r="B4" s="268"/>
      <c r="C4" s="268"/>
      <c r="D4" s="268"/>
      <c r="E4" s="268"/>
      <c r="F4" s="268"/>
    </row>
    <row r="5" spans="1:11" ht="13.5" customHeight="1" x14ac:dyDescent="0.25">
      <c r="A5" s="269"/>
      <c r="B5" s="270"/>
      <c r="C5" s="270"/>
      <c r="D5" s="270"/>
      <c r="E5" s="270"/>
      <c r="F5" s="270"/>
    </row>
    <row r="6" spans="1:11" ht="24.75" customHeight="1" x14ac:dyDescent="0.25">
      <c r="A6" s="266" t="s">
        <v>47</v>
      </c>
      <c r="B6" s="271" t="s">
        <v>32</v>
      </c>
      <c r="C6" s="271"/>
      <c r="D6" s="271"/>
      <c r="E6" s="271"/>
      <c r="F6" s="272" t="s">
        <v>0</v>
      </c>
    </row>
    <row r="7" spans="1:11" ht="24.75" customHeight="1" x14ac:dyDescent="0.25">
      <c r="A7" s="267"/>
      <c r="B7" s="202" t="s">
        <v>29</v>
      </c>
      <c r="C7" s="202" t="s">
        <v>28</v>
      </c>
      <c r="D7" s="202" t="s">
        <v>39</v>
      </c>
      <c r="E7" s="202" t="s">
        <v>30</v>
      </c>
      <c r="F7" s="273"/>
    </row>
    <row r="8" spans="1:11" ht="6" customHeight="1" x14ac:dyDescent="0.25">
      <c r="A8" s="48"/>
      <c r="B8" s="49"/>
      <c r="C8" s="49"/>
      <c r="D8" s="49"/>
      <c r="E8" s="49"/>
      <c r="F8" s="49"/>
    </row>
    <row r="9" spans="1:11" x14ac:dyDescent="0.25">
      <c r="A9" s="50" t="s">
        <v>46</v>
      </c>
      <c r="B9" s="51">
        <v>3</v>
      </c>
      <c r="C9" s="51">
        <v>690</v>
      </c>
      <c r="D9" s="51">
        <v>18</v>
      </c>
      <c r="E9" s="51">
        <v>0</v>
      </c>
      <c r="F9" s="52">
        <f t="shared" ref="F9:F23" si="0">SUM(B9:E9)</f>
        <v>711</v>
      </c>
      <c r="G9" s="53">
        <f>+C9/$C$25</f>
        <v>0.18508583690987124</v>
      </c>
      <c r="H9" s="54"/>
      <c r="I9" s="54"/>
      <c r="J9" s="54"/>
      <c r="K9" s="54"/>
    </row>
    <row r="10" spans="1:11" x14ac:dyDescent="0.25">
      <c r="A10" s="50" t="s">
        <v>217</v>
      </c>
      <c r="B10" s="51">
        <v>3</v>
      </c>
      <c r="C10" s="51">
        <v>613</v>
      </c>
      <c r="D10" s="51">
        <v>2</v>
      </c>
      <c r="E10" s="51">
        <v>1</v>
      </c>
      <c r="F10" s="52">
        <f t="shared" si="0"/>
        <v>619</v>
      </c>
      <c r="G10" s="53">
        <f>+C10/$C$25</f>
        <v>0.16443133047210301</v>
      </c>
      <c r="H10" s="54"/>
      <c r="I10" s="54"/>
      <c r="J10" s="54"/>
      <c r="K10" s="54"/>
    </row>
    <row r="11" spans="1:11" ht="28.8" x14ac:dyDescent="0.25">
      <c r="A11" s="50" t="s">
        <v>221</v>
      </c>
      <c r="B11" s="51">
        <v>3</v>
      </c>
      <c r="C11" s="51">
        <v>461</v>
      </c>
      <c r="D11" s="51">
        <v>2</v>
      </c>
      <c r="E11" s="51">
        <v>0</v>
      </c>
      <c r="F11" s="52">
        <f t="shared" si="0"/>
        <v>466</v>
      </c>
      <c r="G11" s="53">
        <f t="shared" ref="G11:G23" si="1">+C11/$C$25</f>
        <v>0.1236587982832618</v>
      </c>
      <c r="H11" s="54"/>
      <c r="I11" s="54"/>
      <c r="J11" s="54"/>
      <c r="K11" s="54"/>
    </row>
    <row r="12" spans="1:11" x14ac:dyDescent="0.25">
      <c r="A12" s="50" t="s">
        <v>44</v>
      </c>
      <c r="B12" s="51">
        <v>0</v>
      </c>
      <c r="C12" s="51">
        <v>406</v>
      </c>
      <c r="D12" s="51">
        <v>0</v>
      </c>
      <c r="E12" s="51">
        <v>0</v>
      </c>
      <c r="F12" s="52">
        <f t="shared" si="0"/>
        <v>406</v>
      </c>
      <c r="G12" s="53">
        <f t="shared" si="1"/>
        <v>0.10890557939914162</v>
      </c>
      <c r="H12" s="54"/>
      <c r="I12" s="54"/>
      <c r="J12" s="54"/>
      <c r="K12" s="54"/>
    </row>
    <row r="13" spans="1:11" x14ac:dyDescent="0.25">
      <c r="A13" s="50" t="s">
        <v>45</v>
      </c>
      <c r="B13" s="51">
        <v>3</v>
      </c>
      <c r="C13" s="51">
        <v>343</v>
      </c>
      <c r="D13" s="51">
        <v>2</v>
      </c>
      <c r="E13" s="51">
        <v>0</v>
      </c>
      <c r="F13" s="52">
        <f t="shared" si="0"/>
        <v>348</v>
      </c>
      <c r="G13" s="53">
        <f t="shared" si="1"/>
        <v>9.2006437768240343E-2</v>
      </c>
      <c r="H13" s="54"/>
      <c r="I13" s="54"/>
      <c r="J13" s="54"/>
      <c r="K13" s="54"/>
    </row>
    <row r="14" spans="1:11" x14ac:dyDescent="0.25">
      <c r="A14" s="50" t="s">
        <v>216</v>
      </c>
      <c r="B14" s="51">
        <v>4</v>
      </c>
      <c r="C14" s="51">
        <v>333</v>
      </c>
      <c r="D14" s="51">
        <v>3</v>
      </c>
      <c r="E14" s="51">
        <v>0</v>
      </c>
      <c r="F14" s="52">
        <f t="shared" si="0"/>
        <v>340</v>
      </c>
      <c r="G14" s="53">
        <f t="shared" si="1"/>
        <v>8.9324034334763949E-2</v>
      </c>
      <c r="H14" s="54"/>
      <c r="I14" s="54"/>
      <c r="J14" s="54"/>
      <c r="K14" s="54"/>
    </row>
    <row r="15" spans="1:11" x14ac:dyDescent="0.25">
      <c r="A15" s="50" t="s">
        <v>218</v>
      </c>
      <c r="B15" s="51">
        <v>10</v>
      </c>
      <c r="C15" s="51">
        <v>226</v>
      </c>
      <c r="D15" s="51">
        <v>1</v>
      </c>
      <c r="E15" s="51">
        <v>0</v>
      </c>
      <c r="F15" s="52">
        <f t="shared" si="0"/>
        <v>237</v>
      </c>
      <c r="G15" s="53">
        <f t="shared" si="1"/>
        <v>6.062231759656652E-2</v>
      </c>
      <c r="H15" s="54"/>
      <c r="I15" s="54"/>
      <c r="J15" s="54"/>
      <c r="K15" s="54"/>
    </row>
    <row r="16" spans="1:11" x14ac:dyDescent="0.25">
      <c r="A16" s="50" t="s">
        <v>219</v>
      </c>
      <c r="B16" s="51">
        <v>0</v>
      </c>
      <c r="C16" s="51">
        <v>210</v>
      </c>
      <c r="D16" s="51">
        <v>0</v>
      </c>
      <c r="E16" s="51">
        <v>0</v>
      </c>
      <c r="F16" s="52">
        <f t="shared" si="0"/>
        <v>210</v>
      </c>
      <c r="G16" s="53">
        <f t="shared" si="1"/>
        <v>5.6330472103004292E-2</v>
      </c>
      <c r="H16" s="54"/>
      <c r="I16" s="54"/>
      <c r="J16" s="54"/>
      <c r="K16" s="54"/>
    </row>
    <row r="17" spans="1:12" x14ac:dyDescent="0.25">
      <c r="A17" s="50" t="s">
        <v>214</v>
      </c>
      <c r="B17" s="51">
        <v>2</v>
      </c>
      <c r="C17" s="51">
        <v>170</v>
      </c>
      <c r="D17" s="51">
        <v>0</v>
      </c>
      <c r="E17" s="51">
        <v>0</v>
      </c>
      <c r="F17" s="52">
        <f t="shared" si="0"/>
        <v>172</v>
      </c>
      <c r="G17" s="53">
        <f t="shared" si="1"/>
        <v>4.5600858369098711E-2</v>
      </c>
      <c r="H17" s="54"/>
      <c r="I17" s="54"/>
      <c r="J17" s="54"/>
      <c r="K17" s="54"/>
    </row>
    <row r="18" spans="1:12" x14ac:dyDescent="0.25">
      <c r="A18" s="50" t="s">
        <v>41</v>
      </c>
      <c r="B18" s="51">
        <v>0</v>
      </c>
      <c r="C18" s="51">
        <v>155</v>
      </c>
      <c r="D18" s="51">
        <v>1</v>
      </c>
      <c r="E18" s="51">
        <v>7</v>
      </c>
      <c r="F18" s="52">
        <f t="shared" si="0"/>
        <v>163</v>
      </c>
      <c r="G18" s="53">
        <f t="shared" si="1"/>
        <v>4.1577253218884121E-2</v>
      </c>
      <c r="H18" s="54"/>
      <c r="I18" s="54"/>
      <c r="J18" s="54"/>
      <c r="K18" s="54"/>
    </row>
    <row r="19" spans="1:12" x14ac:dyDescent="0.25">
      <c r="A19" s="50" t="s">
        <v>213</v>
      </c>
      <c r="B19" s="51">
        <v>0</v>
      </c>
      <c r="C19" s="51">
        <v>46</v>
      </c>
      <c r="D19" s="51">
        <v>0</v>
      </c>
      <c r="E19" s="51">
        <v>0</v>
      </c>
      <c r="F19" s="52">
        <f t="shared" si="0"/>
        <v>46</v>
      </c>
      <c r="G19" s="53">
        <f t="shared" si="1"/>
        <v>1.2339055793991416E-2</v>
      </c>
      <c r="H19" s="54"/>
      <c r="I19" s="54"/>
      <c r="J19" s="54"/>
      <c r="K19" s="54"/>
    </row>
    <row r="20" spans="1:12" x14ac:dyDescent="0.25">
      <c r="A20" s="50" t="s">
        <v>40</v>
      </c>
      <c r="B20" s="51">
        <v>0</v>
      </c>
      <c r="C20" s="51">
        <v>39</v>
      </c>
      <c r="D20" s="51">
        <v>1</v>
      </c>
      <c r="E20" s="51">
        <v>0</v>
      </c>
      <c r="F20" s="52">
        <f t="shared" si="0"/>
        <v>40</v>
      </c>
      <c r="G20" s="53">
        <f t="shared" si="1"/>
        <v>1.046137339055794E-2</v>
      </c>
      <c r="H20" s="54"/>
      <c r="I20" s="54"/>
      <c r="J20" s="54"/>
      <c r="K20" s="54"/>
    </row>
    <row r="21" spans="1:12" x14ac:dyDescent="0.25">
      <c r="A21" s="50" t="s">
        <v>215</v>
      </c>
      <c r="B21" s="51">
        <v>0</v>
      </c>
      <c r="C21" s="51">
        <v>14</v>
      </c>
      <c r="D21" s="51">
        <v>0</v>
      </c>
      <c r="E21" s="51">
        <v>0</v>
      </c>
      <c r="F21" s="52">
        <f t="shared" si="0"/>
        <v>14</v>
      </c>
      <c r="G21" s="53">
        <f t="shared" si="1"/>
        <v>3.7553648068669528E-3</v>
      </c>
      <c r="H21" s="54"/>
      <c r="I21" s="54"/>
      <c r="J21" s="54"/>
      <c r="K21" s="54"/>
    </row>
    <row r="22" spans="1:12" x14ac:dyDescent="0.25">
      <c r="A22" s="50" t="s">
        <v>43</v>
      </c>
      <c r="B22" s="51">
        <v>0</v>
      </c>
      <c r="C22" s="51">
        <v>13</v>
      </c>
      <c r="D22" s="51">
        <v>0</v>
      </c>
      <c r="E22" s="51">
        <v>0</v>
      </c>
      <c r="F22" s="52">
        <f t="shared" si="0"/>
        <v>13</v>
      </c>
      <c r="G22" s="53">
        <f t="shared" si="1"/>
        <v>3.4871244635193135E-3</v>
      </c>
      <c r="H22" s="54"/>
      <c r="I22" s="54"/>
      <c r="J22" s="54"/>
      <c r="K22" s="54"/>
    </row>
    <row r="23" spans="1:12" x14ac:dyDescent="0.25">
      <c r="A23" s="50" t="s">
        <v>42</v>
      </c>
      <c r="B23" s="51">
        <v>0</v>
      </c>
      <c r="C23" s="51">
        <v>9</v>
      </c>
      <c r="D23" s="51">
        <v>0</v>
      </c>
      <c r="E23" s="51">
        <v>0</v>
      </c>
      <c r="F23" s="52">
        <f t="shared" si="0"/>
        <v>9</v>
      </c>
      <c r="G23" s="53">
        <f t="shared" si="1"/>
        <v>2.4141630901287556E-3</v>
      </c>
      <c r="H23" s="54"/>
      <c r="I23" s="54"/>
      <c r="J23" s="54"/>
      <c r="K23" s="54"/>
    </row>
    <row r="24" spans="1:12" ht="8.25" customHeight="1" x14ac:dyDescent="0.25">
      <c r="A24" s="32"/>
      <c r="B24" s="51"/>
      <c r="C24" s="51"/>
      <c r="D24" s="51"/>
      <c r="E24" s="51"/>
      <c r="F24" s="52"/>
      <c r="G24" s="54"/>
      <c r="H24" s="54"/>
      <c r="I24" s="54"/>
      <c r="J24" s="54"/>
      <c r="K24" s="54"/>
    </row>
    <row r="25" spans="1:12" ht="23.25" customHeight="1" x14ac:dyDescent="0.25">
      <c r="A25" s="55" t="s">
        <v>0</v>
      </c>
      <c r="B25" s="56">
        <f>SUM(B9:B23)</f>
        <v>28</v>
      </c>
      <c r="C25" s="56">
        <f>SUM(C9:C23)</f>
        <v>3728</v>
      </c>
      <c r="D25" s="56">
        <f>SUM(D9:D23)</f>
        <v>30</v>
      </c>
      <c r="E25" s="56">
        <f>SUM(E9:E23)</f>
        <v>8</v>
      </c>
      <c r="F25" s="56">
        <f>SUM(B25:E25)</f>
        <v>3794</v>
      </c>
      <c r="G25" s="54"/>
      <c r="H25" s="232">
        <f>+B25/$F$25</f>
        <v>7.3800738007380072E-3</v>
      </c>
      <c r="I25" s="232">
        <f>+C25/$F$25</f>
        <v>0.9826041117554033</v>
      </c>
      <c r="J25" s="232">
        <f>+D25/$F$25</f>
        <v>7.9072219293621505E-3</v>
      </c>
      <c r="K25" s="232">
        <f>+E25/$F$25</f>
        <v>2.1085925144965737E-3</v>
      </c>
      <c r="L25" s="60"/>
    </row>
    <row r="26" spans="1:12" ht="18" customHeight="1" x14ac:dyDescent="0.25">
      <c r="H26" s="60"/>
      <c r="I26" s="60"/>
      <c r="J26" s="60"/>
      <c r="K26" s="60"/>
      <c r="L26" s="60"/>
    </row>
    <row r="27" spans="1:12" ht="19.2" x14ac:dyDescent="0.25">
      <c r="H27" s="233" t="s">
        <v>28</v>
      </c>
      <c r="I27" s="233" t="s">
        <v>293</v>
      </c>
      <c r="J27" s="233"/>
      <c r="K27" s="233"/>
      <c r="L27" s="60"/>
    </row>
    <row r="28" spans="1:12" x14ac:dyDescent="0.25">
      <c r="H28" s="60">
        <f>+C25</f>
        <v>3728</v>
      </c>
      <c r="I28" s="60">
        <f>+B25+D25+E25</f>
        <v>66</v>
      </c>
      <c r="J28" s="60"/>
      <c r="K28" s="60"/>
      <c r="L28" s="60"/>
    </row>
    <row r="29" spans="1:12" x14ac:dyDescent="0.25">
      <c r="H29" s="232">
        <f>+H28/$F$25</f>
        <v>0.9826041117554033</v>
      </c>
      <c r="I29" s="232">
        <f>+I28/$F$25</f>
        <v>1.739588824459673E-2</v>
      </c>
      <c r="J29" s="60"/>
      <c r="K29" s="60"/>
      <c r="L29" s="60"/>
    </row>
    <row r="30" spans="1:12" x14ac:dyDescent="0.25">
      <c r="H30" s="60"/>
      <c r="I30" s="60"/>
      <c r="J30" s="60"/>
      <c r="K30" s="60"/>
      <c r="L30" s="60"/>
    </row>
    <row r="31" spans="1:12" ht="12.75" customHeight="1" x14ac:dyDescent="0.25">
      <c r="H31" s="60"/>
      <c r="I31" s="60"/>
      <c r="J31" s="60"/>
      <c r="K31" s="60"/>
      <c r="L31" s="60"/>
    </row>
    <row r="32" spans="1:12" ht="12.75" customHeight="1" x14ac:dyDescent="0.25">
      <c r="H32" s="60"/>
      <c r="I32" s="60"/>
      <c r="J32" s="60"/>
      <c r="K32" s="60"/>
      <c r="L32" s="60"/>
    </row>
    <row r="33" spans="1:12" ht="12.75" customHeight="1" x14ac:dyDescent="0.25">
      <c r="H33" s="60"/>
      <c r="I33" s="60"/>
      <c r="J33" s="60"/>
      <c r="K33" s="60"/>
      <c r="L33" s="60"/>
    </row>
    <row r="34" spans="1:12" ht="12.75" customHeight="1" x14ac:dyDescent="0.25">
      <c r="H34" s="60"/>
      <c r="I34" s="60"/>
      <c r="J34" s="60"/>
      <c r="K34" s="60"/>
      <c r="L34" s="60"/>
    </row>
    <row r="43" spans="1:12" ht="6.75" customHeight="1" x14ac:dyDescent="0.25"/>
    <row r="44" spans="1:12" ht="214.2" customHeight="1" x14ac:dyDescent="0.25">
      <c r="A44" s="58"/>
    </row>
    <row r="45" spans="1:12" ht="13.5" customHeight="1" x14ac:dyDescent="0.25">
      <c r="A45" s="59" t="s">
        <v>231</v>
      </c>
    </row>
    <row r="46" spans="1:12" x14ac:dyDescent="0.25">
      <c r="A46" s="59" t="s">
        <v>207</v>
      </c>
    </row>
    <row r="47" spans="1:12" x14ac:dyDescent="0.25">
      <c r="A47" s="59"/>
      <c r="F47" s="9"/>
    </row>
    <row r="48" spans="1:12" x14ac:dyDescent="0.25">
      <c r="F48" s="9"/>
    </row>
    <row r="49" spans="1:3" s="54" customFormat="1" x14ac:dyDescent="0.25">
      <c r="A49" s="9"/>
      <c r="B49" s="9"/>
      <c r="C49" s="9"/>
    </row>
  </sheetData>
  <sortState xmlns:xlrd2="http://schemas.microsoft.com/office/spreadsheetml/2017/richdata2" ref="A10:F22">
    <sortCondition descending="1" ref="F9:F22"/>
  </sortState>
  <mergeCells count="7">
    <mergeCell ref="A1:F1"/>
    <mergeCell ref="A6:A7"/>
    <mergeCell ref="A3:F3"/>
    <mergeCell ref="A5:F5"/>
    <mergeCell ref="B6:E6"/>
    <mergeCell ref="F6:F7"/>
    <mergeCell ref="A4:F4"/>
  </mergeCells>
  <printOptions horizontalCentered="1" verticalCentered="1"/>
  <pageMargins left="0.98425196850393704" right="0.9055118110236221" top="1.1811023622047245" bottom="0.98425196850393704" header="0" footer="0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66"/>
  <sheetViews>
    <sheetView showGridLines="0" topLeftCell="A4" zoomScale="110" zoomScaleNormal="110" zoomScaleSheetLayoutView="110" workbookViewId="0">
      <selection activeCell="L26" sqref="L26"/>
    </sheetView>
  </sheetViews>
  <sheetFormatPr baseColWidth="10" defaultColWidth="11.44140625" defaultRowHeight="13.2" x14ac:dyDescent="0.25"/>
  <cols>
    <col min="1" max="1" width="22.88671875" style="9" customWidth="1"/>
    <col min="2" max="2" width="14.109375" style="9" customWidth="1"/>
    <col min="3" max="3" width="14.44140625" style="9" customWidth="1"/>
    <col min="4" max="4" width="16.109375" style="9" customWidth="1"/>
    <col min="5" max="5" width="17.109375" style="9" customWidth="1"/>
    <col min="6" max="7" width="11.44140625" style="9"/>
    <col min="8" max="8" width="9.109375" style="9" customWidth="1"/>
    <col min="9" max="16384" width="11.44140625" style="9"/>
  </cols>
  <sheetData>
    <row r="1" spans="1:11" s="62" customFormat="1" ht="15.75" customHeight="1" x14ac:dyDescent="0.25">
      <c r="A1" s="275" t="s">
        <v>110</v>
      </c>
      <c r="B1" s="275"/>
      <c r="C1" s="275"/>
      <c r="D1" s="275"/>
      <c r="E1" s="275"/>
      <c r="G1" s="9"/>
      <c r="H1" s="9"/>
      <c r="I1" s="9"/>
      <c r="J1" s="9"/>
    </row>
    <row r="2" spans="1:11" ht="15" customHeight="1" x14ac:dyDescent="0.25">
      <c r="A2" s="63" t="s">
        <v>69</v>
      </c>
      <c r="B2" s="63"/>
      <c r="C2" s="57"/>
      <c r="D2" s="57"/>
      <c r="I2" s="57"/>
    </row>
    <row r="3" spans="1:11" ht="15.75" customHeight="1" x14ac:dyDescent="0.25">
      <c r="A3" s="279" t="s">
        <v>33</v>
      </c>
      <c r="B3" s="279"/>
      <c r="C3" s="279"/>
      <c r="D3" s="279"/>
      <c r="E3" s="279"/>
      <c r="F3" s="64"/>
      <c r="I3" s="65"/>
    </row>
    <row r="4" spans="1:11" ht="15" customHeight="1" x14ac:dyDescent="0.25">
      <c r="A4" s="284" t="s">
        <v>356</v>
      </c>
      <c r="B4" s="279"/>
      <c r="C4" s="279"/>
      <c r="D4" s="279"/>
      <c r="E4" s="279"/>
      <c r="F4" s="64"/>
      <c r="I4" s="65"/>
    </row>
    <row r="5" spans="1:11" ht="13.5" customHeight="1" x14ac:dyDescent="0.25">
      <c r="A5" s="280"/>
      <c r="B5" s="281"/>
      <c r="C5" s="281"/>
      <c r="D5" s="281"/>
      <c r="E5" s="281"/>
      <c r="F5" s="66"/>
      <c r="I5" s="65"/>
    </row>
    <row r="6" spans="1:11" ht="18" customHeight="1" x14ac:dyDescent="0.25">
      <c r="A6" s="277" t="s">
        <v>27</v>
      </c>
      <c r="B6" s="276" t="s">
        <v>32</v>
      </c>
      <c r="C6" s="276"/>
      <c r="D6" s="276"/>
      <c r="E6" s="282" t="s">
        <v>0</v>
      </c>
      <c r="I6" s="65"/>
    </row>
    <row r="7" spans="1:11" ht="27.75" customHeight="1" x14ac:dyDescent="0.25">
      <c r="A7" s="278"/>
      <c r="B7" s="111" t="s">
        <v>29</v>
      </c>
      <c r="C7" s="111" t="s">
        <v>28</v>
      </c>
      <c r="D7" s="111" t="s">
        <v>30</v>
      </c>
      <c r="E7" s="283"/>
      <c r="I7" s="65"/>
    </row>
    <row r="8" spans="1:11" ht="6" customHeight="1" x14ac:dyDescent="0.25">
      <c r="A8" s="81"/>
      <c r="B8" s="82"/>
      <c r="C8" s="82"/>
      <c r="D8" s="82"/>
      <c r="E8" s="83"/>
      <c r="K8" s="57"/>
    </row>
    <row r="9" spans="1:11" ht="11.25" customHeight="1" x14ac:dyDescent="0.25">
      <c r="A9" s="81" t="s">
        <v>3</v>
      </c>
      <c r="B9" s="82">
        <v>4</v>
      </c>
      <c r="C9" s="82">
        <v>1690</v>
      </c>
      <c r="D9" s="82">
        <v>1</v>
      </c>
      <c r="E9" s="83">
        <f t="shared" ref="E9:E16" si="0">SUM(B9:D9)</f>
        <v>1695</v>
      </c>
      <c r="F9" s="53">
        <f t="shared" ref="F9:F17" si="1">+E9/$E$19</f>
        <v>0.45031880977683314</v>
      </c>
      <c r="I9" s="65"/>
    </row>
    <row r="10" spans="1:11" ht="11.25" customHeight="1" x14ac:dyDescent="0.25">
      <c r="A10" s="81" t="s">
        <v>4</v>
      </c>
      <c r="B10" s="82">
        <v>11</v>
      </c>
      <c r="C10" s="82">
        <v>1067</v>
      </c>
      <c r="D10" s="82">
        <v>0</v>
      </c>
      <c r="E10" s="83">
        <f t="shared" si="0"/>
        <v>1078</v>
      </c>
      <c r="F10" s="53">
        <f t="shared" si="1"/>
        <v>0.28639744952178531</v>
      </c>
      <c r="I10" s="65"/>
    </row>
    <row r="11" spans="1:11" ht="11.25" customHeight="1" x14ac:dyDescent="0.25">
      <c r="A11" s="81" t="s">
        <v>129</v>
      </c>
      <c r="B11" s="82">
        <v>4</v>
      </c>
      <c r="C11" s="82">
        <v>129</v>
      </c>
      <c r="D11" s="82">
        <v>1</v>
      </c>
      <c r="E11" s="83">
        <f t="shared" si="0"/>
        <v>134</v>
      </c>
      <c r="F11" s="53">
        <f t="shared" si="1"/>
        <v>3.5600425079702444E-2</v>
      </c>
    </row>
    <row r="12" spans="1:11" ht="11.25" customHeight="1" x14ac:dyDescent="0.25">
      <c r="A12" s="81" t="s">
        <v>72</v>
      </c>
      <c r="B12" s="82">
        <v>3</v>
      </c>
      <c r="C12" s="82">
        <v>93</v>
      </c>
      <c r="D12" s="82">
        <v>0</v>
      </c>
      <c r="E12" s="83">
        <f t="shared" si="0"/>
        <v>96</v>
      </c>
      <c r="F12" s="53">
        <f t="shared" si="1"/>
        <v>2.5504782146652496E-2</v>
      </c>
      <c r="I12" s="57"/>
      <c r="J12" s="57"/>
    </row>
    <row r="13" spans="1:11" ht="11.25" customHeight="1" x14ac:dyDescent="0.25">
      <c r="A13" s="81" t="s">
        <v>71</v>
      </c>
      <c r="B13" s="82">
        <v>1</v>
      </c>
      <c r="C13" s="82">
        <v>42</v>
      </c>
      <c r="D13" s="82">
        <v>1</v>
      </c>
      <c r="E13" s="83">
        <f t="shared" si="0"/>
        <v>44</v>
      </c>
      <c r="F13" s="53">
        <f t="shared" si="1"/>
        <v>1.1689691817215728E-2</v>
      </c>
    </row>
    <row r="14" spans="1:11" ht="11.25" customHeight="1" x14ac:dyDescent="0.25">
      <c r="A14" s="81" t="s">
        <v>128</v>
      </c>
      <c r="B14" s="82">
        <v>0</v>
      </c>
      <c r="C14" s="82">
        <v>13</v>
      </c>
      <c r="D14" s="82">
        <v>0</v>
      </c>
      <c r="E14" s="83">
        <f t="shared" si="0"/>
        <v>13</v>
      </c>
      <c r="F14" s="53">
        <f t="shared" si="1"/>
        <v>3.4537725823591925E-3</v>
      </c>
    </row>
    <row r="15" spans="1:11" ht="11.25" customHeight="1" x14ac:dyDescent="0.25">
      <c r="A15" s="81" t="s">
        <v>86</v>
      </c>
      <c r="B15" s="82">
        <v>0</v>
      </c>
      <c r="C15" s="82">
        <v>12</v>
      </c>
      <c r="D15" s="82">
        <v>0</v>
      </c>
      <c r="E15" s="83">
        <f t="shared" si="0"/>
        <v>12</v>
      </c>
      <c r="F15" s="53">
        <f t="shared" si="1"/>
        <v>3.188097768331562E-3</v>
      </c>
    </row>
    <row r="16" spans="1:11" ht="11.25" customHeight="1" x14ac:dyDescent="0.25">
      <c r="A16" s="81" t="s">
        <v>70</v>
      </c>
      <c r="B16" s="82">
        <v>0</v>
      </c>
      <c r="C16" s="82">
        <v>8</v>
      </c>
      <c r="D16" s="82">
        <v>0</v>
      </c>
      <c r="E16" s="83">
        <f t="shared" si="0"/>
        <v>8</v>
      </c>
      <c r="F16" s="53">
        <f t="shared" si="1"/>
        <v>2.1253985122210413E-3</v>
      </c>
      <c r="H16" s="57"/>
    </row>
    <row r="17" spans="1:11" ht="11.25" customHeight="1" x14ac:dyDescent="0.25">
      <c r="A17" s="81" t="s">
        <v>1</v>
      </c>
      <c r="B17" s="82">
        <v>5</v>
      </c>
      <c r="C17" s="82">
        <v>674</v>
      </c>
      <c r="D17" s="82">
        <v>5</v>
      </c>
      <c r="E17" s="83">
        <f>SUM(B17:D17)</f>
        <v>684</v>
      </c>
      <c r="F17" s="53">
        <f t="shared" si="1"/>
        <v>0.18172157279489903</v>
      </c>
    </row>
    <row r="18" spans="1:11" ht="6" customHeight="1" x14ac:dyDescent="0.25">
      <c r="A18" s="81"/>
      <c r="B18" s="82"/>
      <c r="C18" s="82"/>
      <c r="D18" s="82"/>
      <c r="E18" s="83"/>
      <c r="K18" s="57"/>
    </row>
    <row r="19" spans="1:11" s="57" customFormat="1" ht="18" customHeight="1" x14ac:dyDescent="0.25">
      <c r="A19" s="84" t="s">
        <v>0</v>
      </c>
      <c r="B19" s="85">
        <f>SUM(B9:B17)</f>
        <v>28</v>
      </c>
      <c r="C19" s="85">
        <f>SUM(C9:C17)</f>
        <v>3728</v>
      </c>
      <c r="D19" s="85">
        <f>SUM(D9:D17)</f>
        <v>8</v>
      </c>
      <c r="E19" s="85">
        <f>SUM(B19:D19)</f>
        <v>3764</v>
      </c>
      <c r="G19" s="9"/>
      <c r="H19" s="9"/>
      <c r="I19" s="9"/>
      <c r="J19" s="9"/>
      <c r="K19" s="9"/>
    </row>
    <row r="20" spans="1:11" x14ac:dyDescent="0.25">
      <c r="B20" s="71"/>
      <c r="D20" s="71"/>
    </row>
    <row r="23" spans="1:11" x14ac:dyDescent="0.25">
      <c r="G23" s="57"/>
      <c r="H23" s="57"/>
    </row>
    <row r="26" spans="1:11" ht="20.100000000000001" customHeight="1" x14ac:dyDescent="0.25"/>
    <row r="27" spans="1:11" ht="20.100000000000001" customHeight="1" x14ac:dyDescent="0.25"/>
    <row r="28" spans="1:11" ht="20.100000000000001" customHeight="1" x14ac:dyDescent="0.25"/>
    <row r="29" spans="1:11" ht="20.100000000000001" customHeight="1" x14ac:dyDescent="0.25"/>
    <row r="30" spans="1:11" ht="20.100000000000001" customHeight="1" x14ac:dyDescent="0.25"/>
    <row r="31" spans="1:11" ht="20.100000000000001" customHeight="1" x14ac:dyDescent="0.25"/>
    <row r="32" spans="1:11" ht="20.100000000000001" customHeight="1" x14ac:dyDescent="0.25"/>
    <row r="33" spans="1:1" ht="20.100000000000001" customHeight="1" x14ac:dyDescent="0.25"/>
    <row r="34" spans="1:1" ht="10.5" customHeight="1" x14ac:dyDescent="0.25"/>
    <row r="35" spans="1:1" x14ac:dyDescent="0.25">
      <c r="A35" s="59" t="s">
        <v>233</v>
      </c>
    </row>
    <row r="36" spans="1:1" ht="14.25" customHeight="1" x14ac:dyDescent="0.25">
      <c r="A36" s="59" t="s">
        <v>207</v>
      </c>
    </row>
    <row r="37" spans="1:1" ht="11.25" customHeight="1" x14ac:dyDescent="0.25"/>
    <row r="66" spans="12:12" x14ac:dyDescent="0.25">
      <c r="L66" s="57"/>
    </row>
  </sheetData>
  <sortState xmlns:xlrd2="http://schemas.microsoft.com/office/spreadsheetml/2017/richdata2" ref="A10:E15">
    <sortCondition descending="1" ref="E9:E15"/>
  </sortState>
  <mergeCells count="7">
    <mergeCell ref="A1:E1"/>
    <mergeCell ref="B6:D6"/>
    <mergeCell ref="A6:A7"/>
    <mergeCell ref="A3:E3"/>
    <mergeCell ref="A5:E5"/>
    <mergeCell ref="E6:E7"/>
    <mergeCell ref="A4:E4"/>
  </mergeCells>
  <phoneticPr fontId="3" type="noConversion"/>
  <printOptions horizontalCentered="1" verticalCentered="1"/>
  <pageMargins left="0.98425196850393704" right="0.9055118110236221" top="1.1811023622047245" bottom="0.98425196850393704" header="0" footer="0"/>
  <pageSetup paperSize="9" scale="95" orientation="portrait" r:id="rId1"/>
  <headerFooter alignWithMargins="0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E23B-3C8C-4438-BC06-653DC786E6E5}">
  <sheetPr>
    <tabColor rgb="FF92D050"/>
  </sheetPr>
  <dimension ref="A1:F33"/>
  <sheetViews>
    <sheetView showGridLines="0" zoomScaleNormal="100" zoomScaleSheetLayoutView="130" workbookViewId="0">
      <selection activeCell="B8" sqref="B8:C10"/>
    </sheetView>
  </sheetViews>
  <sheetFormatPr baseColWidth="10" defaultColWidth="11.44140625" defaultRowHeight="35.25" customHeight="1" x14ac:dyDescent="0.25"/>
  <cols>
    <col min="1" max="1" width="37.109375" style="2" customWidth="1"/>
    <col min="2" max="4" width="19.44140625" style="10" customWidth="1"/>
    <col min="5" max="16384" width="11.44140625" style="10"/>
  </cols>
  <sheetData>
    <row r="1" spans="1:4" ht="13.2" x14ac:dyDescent="0.25">
      <c r="A1" s="258" t="s">
        <v>105</v>
      </c>
      <c r="B1" s="258"/>
      <c r="C1" s="258"/>
      <c r="D1" s="258"/>
    </row>
    <row r="2" spans="1:4" ht="13.2" x14ac:dyDescent="0.25">
      <c r="A2" s="17" t="s">
        <v>69</v>
      </c>
    </row>
    <row r="3" spans="1:4" s="1" customFormat="1" ht="32.25" customHeight="1" x14ac:dyDescent="0.25">
      <c r="A3" s="259" t="s">
        <v>200</v>
      </c>
      <c r="B3" s="259"/>
      <c r="C3" s="259"/>
      <c r="D3" s="259"/>
    </row>
    <row r="4" spans="1:4" s="1" customFormat="1" ht="15.6" x14ac:dyDescent="0.25">
      <c r="A4" s="264" t="s">
        <v>356</v>
      </c>
      <c r="B4" s="259"/>
      <c r="C4" s="259"/>
      <c r="D4" s="259"/>
    </row>
    <row r="5" spans="1:4" s="1" customFormat="1" ht="5.25" customHeight="1" x14ac:dyDescent="0.25">
      <c r="A5" s="280"/>
      <c r="B5" s="280"/>
      <c r="C5" s="280"/>
      <c r="D5" s="280"/>
    </row>
    <row r="6" spans="1:4" s="72" customFormat="1" ht="23.25" customHeight="1" x14ac:dyDescent="0.25">
      <c r="A6" s="285" t="s">
        <v>281</v>
      </c>
      <c r="B6" s="287" t="s">
        <v>68</v>
      </c>
      <c r="C6" s="288"/>
      <c r="D6" s="289" t="s">
        <v>0</v>
      </c>
    </row>
    <row r="7" spans="1:4" s="72" customFormat="1" ht="23.25" customHeight="1" x14ac:dyDescent="0.25">
      <c r="A7" s="286"/>
      <c r="B7" s="203" t="s">
        <v>66</v>
      </c>
      <c r="C7" s="204" t="s">
        <v>67</v>
      </c>
      <c r="D7" s="290"/>
    </row>
    <row r="8" spans="1:4" s="73" customFormat="1" ht="23.25" customHeight="1" x14ac:dyDescent="0.25">
      <c r="A8" s="75" t="s">
        <v>197</v>
      </c>
      <c r="B8" s="76">
        <v>2160</v>
      </c>
      <c r="C8" s="76">
        <v>707</v>
      </c>
      <c r="D8" s="77">
        <f>SUM(B8:C8)</f>
        <v>2867</v>
      </c>
    </row>
    <row r="9" spans="1:4" s="73" customFormat="1" ht="23.25" customHeight="1" x14ac:dyDescent="0.25">
      <c r="A9" s="75" t="s">
        <v>199</v>
      </c>
      <c r="B9" s="76">
        <v>345</v>
      </c>
      <c r="C9" s="76">
        <v>153</v>
      </c>
      <c r="D9" s="77">
        <f t="shared" ref="D9:D10" si="0">SUM(B9:C9)</f>
        <v>498</v>
      </c>
    </row>
    <row r="10" spans="1:4" s="73" customFormat="1" ht="23.25" customHeight="1" x14ac:dyDescent="0.25">
      <c r="A10" s="75" t="s">
        <v>198</v>
      </c>
      <c r="B10" s="76">
        <v>258</v>
      </c>
      <c r="C10" s="76">
        <v>105</v>
      </c>
      <c r="D10" s="77">
        <f t="shared" si="0"/>
        <v>363</v>
      </c>
    </row>
    <row r="11" spans="1:4" s="73" customFormat="1" ht="23.25" customHeight="1" x14ac:dyDescent="0.25">
      <c r="A11" s="78" t="s">
        <v>0</v>
      </c>
      <c r="B11" s="79">
        <f>SUM(B8:B10)</f>
        <v>2763</v>
      </c>
      <c r="C11" s="79">
        <f>SUM(C8:C10)</f>
        <v>965</v>
      </c>
      <c r="D11" s="80">
        <f>SUM(D8:D10)</f>
        <v>3728</v>
      </c>
    </row>
    <row r="12" spans="1:4" ht="24.75" customHeight="1" x14ac:dyDescent="0.2">
      <c r="A12" s="106" t="s">
        <v>233</v>
      </c>
    </row>
    <row r="13" spans="1:4" ht="13.2" x14ac:dyDescent="0.25">
      <c r="A13" s="59" t="s">
        <v>207</v>
      </c>
    </row>
    <row r="14" spans="1:4" ht="13.2" x14ac:dyDescent="0.25">
      <c r="A14" s="59" t="s">
        <v>236</v>
      </c>
    </row>
    <row r="15" spans="1:4" ht="18.75" customHeight="1" x14ac:dyDescent="0.25"/>
    <row r="16" spans="1:4" ht="32.25" customHeight="1" x14ac:dyDescent="0.25">
      <c r="A16" s="74"/>
      <c r="B16" s="244"/>
      <c r="C16" s="244"/>
    </row>
    <row r="17" spans="6:6" ht="15" x14ac:dyDescent="0.25"/>
    <row r="18" spans="6:6" ht="13.5" customHeight="1" x14ac:dyDescent="0.25"/>
    <row r="32" spans="6:6" ht="35.25" customHeight="1" x14ac:dyDescent="0.25">
      <c r="F32" s="1"/>
    </row>
    <row r="33" spans="6:6" ht="35.25" customHeight="1" x14ac:dyDescent="0.25">
      <c r="F33" s="1"/>
    </row>
  </sheetData>
  <mergeCells count="7">
    <mergeCell ref="A1:D1"/>
    <mergeCell ref="A3:D3"/>
    <mergeCell ref="A4:D4"/>
    <mergeCell ref="A5:D5"/>
    <mergeCell ref="A6:A7"/>
    <mergeCell ref="B6:C6"/>
    <mergeCell ref="D6:D7"/>
  </mergeCells>
  <printOptions horizontalCentered="1" verticalCentered="1"/>
  <pageMargins left="0.98425196850393704" right="0.90551181102362199" top="1.1811023622047243" bottom="0.98425196850393704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R59"/>
  <sheetViews>
    <sheetView showGridLines="0" topLeftCell="A10" zoomScale="85" zoomScaleNormal="85" zoomScaleSheetLayoutView="70" workbookViewId="0">
      <selection activeCell="A37" sqref="A37"/>
    </sheetView>
  </sheetViews>
  <sheetFormatPr baseColWidth="10" defaultColWidth="11.44140625" defaultRowHeight="13.2" x14ac:dyDescent="0.25"/>
  <cols>
    <col min="1" max="1" width="33.44140625" style="105" customWidth="1"/>
    <col min="2" max="2" width="17.33203125" style="9" bestFit="1" customWidth="1"/>
    <col min="3" max="3" width="16.33203125" style="9" customWidth="1"/>
    <col min="4" max="4" width="19.109375" style="9" customWidth="1"/>
    <col min="5" max="5" width="14.109375" style="9" bestFit="1" customWidth="1"/>
    <col min="6" max="6" width="15.109375" style="9" customWidth="1"/>
    <col min="7" max="7" width="16.33203125" style="9" hidden="1" customWidth="1"/>
    <col min="8" max="8" width="14.33203125" style="9" hidden="1" customWidth="1"/>
    <col min="9" max="9" width="14.5546875" style="9" hidden="1" customWidth="1"/>
    <col min="10" max="10" width="14.88671875" style="9" hidden="1" customWidth="1"/>
    <col min="11" max="11" width="13.5546875" style="9" hidden="1" customWidth="1"/>
    <col min="12" max="12" width="12.5546875" style="9" hidden="1" customWidth="1"/>
    <col min="13" max="13" width="12.6640625" style="9" hidden="1" customWidth="1"/>
    <col min="14" max="14" width="14.5546875" style="9" hidden="1" customWidth="1"/>
    <col min="15" max="15" width="14.44140625" style="9" hidden="1" customWidth="1"/>
    <col min="16" max="16" width="17.44140625" style="9" hidden="1" customWidth="1"/>
    <col min="17" max="17" width="9.6640625" style="9" hidden="1" customWidth="1"/>
    <col min="18" max="18" width="3" style="9" customWidth="1"/>
    <col min="19" max="19" width="5.6640625" style="9" customWidth="1"/>
    <col min="20" max="16384" width="11.44140625" style="9"/>
  </cols>
  <sheetData>
    <row r="1" spans="1:17" x14ac:dyDescent="0.25">
      <c r="A1" s="275" t="s">
        <v>284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</row>
    <row r="2" spans="1:17" x14ac:dyDescent="0.25">
      <c r="A2" s="296" t="s">
        <v>69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7" x14ac:dyDescent="0.25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7" ht="21" customHeight="1" x14ac:dyDescent="0.25">
      <c r="A4" s="279" t="s">
        <v>163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</row>
    <row r="5" spans="1:17" ht="27.75" customHeight="1" x14ac:dyDescent="0.25">
      <c r="A5" s="295" t="s">
        <v>356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</row>
    <row r="6" spans="1:17" ht="20.25" customHeight="1" x14ac:dyDescent="0.25">
      <c r="A6" s="292" t="s">
        <v>162</v>
      </c>
      <c r="B6" s="293" t="s">
        <v>47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1" t="s">
        <v>0</v>
      </c>
    </row>
    <row r="7" spans="1:17" ht="45.75" customHeight="1" x14ac:dyDescent="0.25">
      <c r="A7" s="292"/>
      <c r="B7" s="202" t="s">
        <v>46</v>
      </c>
      <c r="C7" s="202" t="s">
        <v>217</v>
      </c>
      <c r="D7" s="240" t="s">
        <v>347</v>
      </c>
      <c r="E7" s="239" t="s">
        <v>44</v>
      </c>
      <c r="F7" s="239" t="s">
        <v>45</v>
      </c>
      <c r="G7" s="239" t="s">
        <v>216</v>
      </c>
      <c r="H7" s="202" t="s">
        <v>353</v>
      </c>
      <c r="I7" s="202" t="s">
        <v>348</v>
      </c>
      <c r="J7" s="202" t="s">
        <v>214</v>
      </c>
      <c r="K7" s="202" t="s">
        <v>41</v>
      </c>
      <c r="L7" s="202" t="s">
        <v>290</v>
      </c>
      <c r="M7" s="241" t="s">
        <v>40</v>
      </c>
      <c r="N7" s="241" t="s">
        <v>283</v>
      </c>
      <c r="O7" s="202" t="s">
        <v>43</v>
      </c>
      <c r="P7" s="202" t="s">
        <v>42</v>
      </c>
      <c r="Q7" s="291"/>
    </row>
    <row r="8" spans="1:17" ht="20.25" customHeight="1" x14ac:dyDescent="0.25">
      <c r="A8" s="107" t="s">
        <v>139</v>
      </c>
      <c r="B8" s="108">
        <v>100</v>
      </c>
      <c r="C8" s="108">
        <v>138</v>
      </c>
      <c r="D8" s="108">
        <v>71</v>
      </c>
      <c r="E8" s="108">
        <v>73</v>
      </c>
      <c r="F8" s="108">
        <v>55</v>
      </c>
      <c r="G8" s="108">
        <v>65</v>
      </c>
      <c r="H8" s="108">
        <v>80</v>
      </c>
      <c r="I8" s="108">
        <v>41</v>
      </c>
      <c r="J8" s="108">
        <v>17</v>
      </c>
      <c r="K8" s="108">
        <v>30</v>
      </c>
      <c r="L8" s="108">
        <v>9</v>
      </c>
      <c r="M8" s="108">
        <v>9</v>
      </c>
      <c r="N8" s="108">
        <v>1</v>
      </c>
      <c r="O8" s="108">
        <v>1</v>
      </c>
      <c r="P8" s="108">
        <v>3</v>
      </c>
      <c r="Q8" s="88">
        <f t="shared" ref="Q8:Q42" si="0">SUM(B8:P8)</f>
        <v>693</v>
      </c>
    </row>
    <row r="9" spans="1:17" ht="20.399999999999999" x14ac:dyDescent="0.25">
      <c r="A9" s="109" t="s">
        <v>141</v>
      </c>
      <c r="B9" s="110">
        <v>66</v>
      </c>
      <c r="C9" s="110">
        <v>87</v>
      </c>
      <c r="D9" s="110">
        <v>49</v>
      </c>
      <c r="E9" s="110">
        <v>49</v>
      </c>
      <c r="F9" s="110">
        <v>32</v>
      </c>
      <c r="G9" s="110">
        <v>36</v>
      </c>
      <c r="H9" s="110">
        <v>66</v>
      </c>
      <c r="I9" s="110">
        <v>28</v>
      </c>
      <c r="J9" s="110">
        <v>11</v>
      </c>
      <c r="K9" s="110">
        <v>24</v>
      </c>
      <c r="L9" s="110">
        <v>7</v>
      </c>
      <c r="M9" s="110">
        <v>9</v>
      </c>
      <c r="N9" s="110">
        <v>0</v>
      </c>
      <c r="O9" s="110">
        <v>1</v>
      </c>
      <c r="P9" s="110">
        <v>2</v>
      </c>
      <c r="Q9" s="89">
        <f t="shared" si="0"/>
        <v>467</v>
      </c>
    </row>
    <row r="10" spans="1:17" ht="85.5" customHeight="1" x14ac:dyDescent="0.25">
      <c r="A10" s="109" t="s">
        <v>140</v>
      </c>
      <c r="B10" s="110">
        <v>34</v>
      </c>
      <c r="C10" s="110">
        <v>51</v>
      </c>
      <c r="D10" s="110">
        <v>22</v>
      </c>
      <c r="E10" s="110">
        <v>24</v>
      </c>
      <c r="F10" s="110">
        <v>23</v>
      </c>
      <c r="G10" s="110">
        <v>29</v>
      </c>
      <c r="H10" s="110">
        <v>14</v>
      </c>
      <c r="I10" s="110">
        <v>13</v>
      </c>
      <c r="J10" s="110">
        <v>6</v>
      </c>
      <c r="K10" s="110">
        <v>6</v>
      </c>
      <c r="L10" s="110">
        <v>2</v>
      </c>
      <c r="M10" s="110">
        <v>0</v>
      </c>
      <c r="N10" s="110">
        <v>1</v>
      </c>
      <c r="O10" s="110">
        <v>0</v>
      </c>
      <c r="P10" s="110">
        <v>1</v>
      </c>
      <c r="Q10" s="89">
        <f t="shared" si="0"/>
        <v>226</v>
      </c>
    </row>
    <row r="11" spans="1:17" x14ac:dyDescent="0.25">
      <c r="A11" s="107" t="s">
        <v>134</v>
      </c>
      <c r="B11" s="108">
        <v>53</v>
      </c>
      <c r="C11" s="108">
        <v>49</v>
      </c>
      <c r="D11" s="108">
        <v>54</v>
      </c>
      <c r="E11" s="108">
        <v>19</v>
      </c>
      <c r="F11" s="108">
        <v>56</v>
      </c>
      <c r="G11" s="108">
        <v>31</v>
      </c>
      <c r="H11" s="108">
        <v>6</v>
      </c>
      <c r="I11" s="108">
        <v>11</v>
      </c>
      <c r="J11" s="108">
        <v>27</v>
      </c>
      <c r="K11" s="108">
        <v>2</v>
      </c>
      <c r="L11" s="108">
        <v>5</v>
      </c>
      <c r="M11" s="108">
        <v>5</v>
      </c>
      <c r="N11" s="108">
        <v>3</v>
      </c>
      <c r="O11" s="108">
        <v>3</v>
      </c>
      <c r="P11" s="108">
        <v>1</v>
      </c>
      <c r="Q11" s="88">
        <f>SUM(B11:P11)</f>
        <v>325</v>
      </c>
    </row>
    <row r="12" spans="1:17" x14ac:dyDescent="0.25">
      <c r="A12" s="109" t="s">
        <v>138</v>
      </c>
      <c r="B12" s="110">
        <v>26</v>
      </c>
      <c r="C12" s="110">
        <v>31</v>
      </c>
      <c r="D12" s="110">
        <v>36</v>
      </c>
      <c r="E12" s="110">
        <v>17</v>
      </c>
      <c r="F12" s="110">
        <v>38</v>
      </c>
      <c r="G12" s="110">
        <v>25</v>
      </c>
      <c r="H12" s="110">
        <v>4</v>
      </c>
      <c r="I12" s="110">
        <v>5</v>
      </c>
      <c r="J12" s="110">
        <v>16</v>
      </c>
      <c r="K12" s="110">
        <v>0</v>
      </c>
      <c r="L12" s="110">
        <v>2</v>
      </c>
      <c r="M12" s="110">
        <v>3</v>
      </c>
      <c r="N12" s="110">
        <v>1</v>
      </c>
      <c r="O12" s="110">
        <v>3</v>
      </c>
      <c r="P12" s="110">
        <v>0</v>
      </c>
      <c r="Q12" s="89">
        <f>SUM(B12:P12)</f>
        <v>207</v>
      </c>
    </row>
    <row r="13" spans="1:17" ht="20.399999999999999" x14ac:dyDescent="0.25">
      <c r="A13" s="109" t="s">
        <v>135</v>
      </c>
      <c r="B13" s="110">
        <v>23</v>
      </c>
      <c r="C13" s="110">
        <v>13</v>
      </c>
      <c r="D13" s="110">
        <v>15</v>
      </c>
      <c r="E13" s="110">
        <v>2</v>
      </c>
      <c r="F13" s="110">
        <v>14</v>
      </c>
      <c r="G13" s="110">
        <v>6</v>
      </c>
      <c r="H13" s="110">
        <v>1</v>
      </c>
      <c r="I13" s="110">
        <v>5</v>
      </c>
      <c r="J13" s="110">
        <v>3</v>
      </c>
      <c r="K13" s="110">
        <v>1</v>
      </c>
      <c r="L13" s="110">
        <v>3</v>
      </c>
      <c r="M13" s="110">
        <v>2</v>
      </c>
      <c r="N13" s="110">
        <v>2</v>
      </c>
      <c r="O13" s="110">
        <v>0</v>
      </c>
      <c r="P13" s="110">
        <v>1</v>
      </c>
      <c r="Q13" s="89">
        <f>SUM(B13:P13)</f>
        <v>91</v>
      </c>
    </row>
    <row r="14" spans="1:17" ht="20.399999999999999" x14ac:dyDescent="0.25">
      <c r="A14" s="109" t="s">
        <v>136</v>
      </c>
      <c r="B14" s="110">
        <v>1</v>
      </c>
      <c r="C14" s="110">
        <v>0</v>
      </c>
      <c r="D14" s="110">
        <v>2</v>
      </c>
      <c r="E14" s="110">
        <v>0</v>
      </c>
      <c r="F14" s="110">
        <v>4</v>
      </c>
      <c r="G14" s="110">
        <v>0</v>
      </c>
      <c r="H14" s="110">
        <v>0</v>
      </c>
      <c r="I14" s="110">
        <v>0</v>
      </c>
      <c r="J14" s="110">
        <v>7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89">
        <f>SUM(B14:P14)</f>
        <v>14</v>
      </c>
    </row>
    <row r="15" spans="1:17" ht="30.6" x14ac:dyDescent="0.25">
      <c r="A15" s="109" t="s">
        <v>137</v>
      </c>
      <c r="B15" s="110">
        <v>3</v>
      </c>
      <c r="C15" s="110">
        <v>5</v>
      </c>
      <c r="D15" s="110">
        <v>1</v>
      </c>
      <c r="E15" s="110">
        <v>0</v>
      </c>
      <c r="F15" s="110">
        <v>0</v>
      </c>
      <c r="G15" s="110">
        <v>0</v>
      </c>
      <c r="H15" s="110">
        <v>1</v>
      </c>
      <c r="I15" s="110">
        <v>1</v>
      </c>
      <c r="J15" s="110">
        <v>1</v>
      </c>
      <c r="K15" s="110">
        <v>1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89">
        <f>SUM(B15:P15)</f>
        <v>13</v>
      </c>
    </row>
    <row r="16" spans="1:17" ht="27.75" customHeight="1" x14ac:dyDescent="0.25">
      <c r="A16" s="107" t="s">
        <v>144</v>
      </c>
      <c r="B16" s="108">
        <v>60</v>
      </c>
      <c r="C16" s="108">
        <v>41</v>
      </c>
      <c r="D16" s="108">
        <v>52</v>
      </c>
      <c r="E16" s="108">
        <v>18</v>
      </c>
      <c r="F16" s="108">
        <v>29</v>
      </c>
      <c r="G16" s="108">
        <v>30</v>
      </c>
      <c r="H16" s="108">
        <v>28</v>
      </c>
      <c r="I16" s="108">
        <v>18</v>
      </c>
      <c r="J16" s="108">
        <v>22</v>
      </c>
      <c r="K16" s="108">
        <v>13</v>
      </c>
      <c r="L16" s="108">
        <v>0</v>
      </c>
      <c r="M16" s="108">
        <v>4</v>
      </c>
      <c r="N16" s="108">
        <v>1</v>
      </c>
      <c r="O16" s="108">
        <v>2</v>
      </c>
      <c r="P16" s="108">
        <v>1</v>
      </c>
      <c r="Q16" s="88">
        <f t="shared" ref="Q16:Q26" si="1">SUM(B16:P16)</f>
        <v>319</v>
      </c>
    </row>
    <row r="17" spans="1:17" ht="20.399999999999999" x14ac:dyDescent="0.25">
      <c r="A17" s="109" t="s">
        <v>146</v>
      </c>
      <c r="B17" s="110">
        <v>29</v>
      </c>
      <c r="C17" s="110">
        <v>22</v>
      </c>
      <c r="D17" s="110">
        <v>32</v>
      </c>
      <c r="E17" s="110">
        <v>8</v>
      </c>
      <c r="F17" s="110">
        <v>12</v>
      </c>
      <c r="G17" s="110">
        <v>14</v>
      </c>
      <c r="H17" s="110">
        <v>10</v>
      </c>
      <c r="I17" s="110">
        <v>10</v>
      </c>
      <c r="J17" s="110">
        <v>6</v>
      </c>
      <c r="K17" s="110">
        <v>3</v>
      </c>
      <c r="L17" s="110">
        <v>0</v>
      </c>
      <c r="M17" s="110">
        <v>2</v>
      </c>
      <c r="N17" s="110">
        <v>0</v>
      </c>
      <c r="O17" s="110">
        <v>1</v>
      </c>
      <c r="P17" s="110">
        <v>1</v>
      </c>
      <c r="Q17" s="89">
        <f t="shared" si="1"/>
        <v>150</v>
      </c>
    </row>
    <row r="18" spans="1:17" x14ac:dyDescent="0.25">
      <c r="A18" s="109" t="s">
        <v>148</v>
      </c>
      <c r="B18" s="110">
        <v>23</v>
      </c>
      <c r="C18" s="110">
        <v>14</v>
      </c>
      <c r="D18" s="110">
        <v>15</v>
      </c>
      <c r="E18" s="110">
        <v>9</v>
      </c>
      <c r="F18" s="110">
        <v>15</v>
      </c>
      <c r="G18" s="110">
        <v>12</v>
      </c>
      <c r="H18" s="110">
        <v>15</v>
      </c>
      <c r="I18" s="110">
        <v>7</v>
      </c>
      <c r="J18" s="110">
        <v>12</v>
      </c>
      <c r="K18" s="110">
        <v>9</v>
      </c>
      <c r="L18" s="110">
        <v>0</v>
      </c>
      <c r="M18" s="110">
        <v>1</v>
      </c>
      <c r="N18" s="110">
        <v>1</v>
      </c>
      <c r="O18" s="110">
        <v>1</v>
      </c>
      <c r="P18" s="110">
        <v>0</v>
      </c>
      <c r="Q18" s="89">
        <f t="shared" si="1"/>
        <v>134</v>
      </c>
    </row>
    <row r="19" spans="1:17" ht="20.399999999999999" x14ac:dyDescent="0.25">
      <c r="A19" s="109" t="s">
        <v>145</v>
      </c>
      <c r="B19" s="110">
        <v>6</v>
      </c>
      <c r="C19" s="110">
        <v>5</v>
      </c>
      <c r="D19" s="110">
        <v>4</v>
      </c>
      <c r="E19" s="110">
        <v>1</v>
      </c>
      <c r="F19" s="110">
        <v>0</v>
      </c>
      <c r="G19" s="110">
        <v>2</v>
      </c>
      <c r="H19" s="110">
        <v>2</v>
      </c>
      <c r="I19" s="110">
        <v>1</v>
      </c>
      <c r="J19" s="110">
        <v>4</v>
      </c>
      <c r="K19" s="110">
        <v>1</v>
      </c>
      <c r="L19" s="110">
        <v>0</v>
      </c>
      <c r="M19" s="110">
        <v>1</v>
      </c>
      <c r="N19" s="110">
        <v>0</v>
      </c>
      <c r="O19" s="110">
        <v>0</v>
      </c>
      <c r="P19" s="110">
        <v>0</v>
      </c>
      <c r="Q19" s="89">
        <f t="shared" si="1"/>
        <v>27</v>
      </c>
    </row>
    <row r="20" spans="1:17" ht="20.399999999999999" x14ac:dyDescent="0.25">
      <c r="A20" s="109" t="s">
        <v>147</v>
      </c>
      <c r="B20" s="110">
        <v>2</v>
      </c>
      <c r="C20" s="110">
        <v>0</v>
      </c>
      <c r="D20" s="110">
        <v>1</v>
      </c>
      <c r="E20" s="110">
        <v>0</v>
      </c>
      <c r="F20" s="110">
        <v>2</v>
      </c>
      <c r="G20" s="110">
        <v>2</v>
      </c>
      <c r="H20" s="110">
        <v>1</v>
      </c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10">
        <v>0</v>
      </c>
      <c r="Q20" s="89">
        <f t="shared" si="1"/>
        <v>8</v>
      </c>
    </row>
    <row r="21" spans="1:17" ht="48.6" customHeight="1" x14ac:dyDescent="0.25">
      <c r="A21" s="107" t="s">
        <v>156</v>
      </c>
      <c r="B21" s="108">
        <v>50</v>
      </c>
      <c r="C21" s="108">
        <v>45</v>
      </c>
      <c r="D21" s="108">
        <v>40</v>
      </c>
      <c r="E21" s="108">
        <v>17</v>
      </c>
      <c r="F21" s="108">
        <v>38</v>
      </c>
      <c r="G21" s="108">
        <v>21</v>
      </c>
      <c r="H21" s="108">
        <v>17</v>
      </c>
      <c r="I21" s="108">
        <v>13</v>
      </c>
      <c r="J21" s="108">
        <v>29</v>
      </c>
      <c r="K21" s="108">
        <v>10</v>
      </c>
      <c r="L21" s="108">
        <v>1</v>
      </c>
      <c r="M21" s="108">
        <v>5</v>
      </c>
      <c r="N21" s="108">
        <v>0</v>
      </c>
      <c r="O21" s="108">
        <v>1</v>
      </c>
      <c r="P21" s="108">
        <v>1</v>
      </c>
      <c r="Q21" s="88">
        <f t="shared" si="1"/>
        <v>288</v>
      </c>
    </row>
    <row r="22" spans="1:17" ht="51" x14ac:dyDescent="0.25">
      <c r="A22" s="109" t="s">
        <v>159</v>
      </c>
      <c r="B22" s="110">
        <v>26</v>
      </c>
      <c r="C22" s="110">
        <v>13</v>
      </c>
      <c r="D22" s="110">
        <v>13</v>
      </c>
      <c r="E22" s="110">
        <v>2</v>
      </c>
      <c r="F22" s="110">
        <v>12</v>
      </c>
      <c r="G22" s="110">
        <v>12</v>
      </c>
      <c r="H22" s="110">
        <v>7</v>
      </c>
      <c r="I22" s="110">
        <v>5</v>
      </c>
      <c r="J22" s="110">
        <v>13</v>
      </c>
      <c r="K22" s="110">
        <v>3</v>
      </c>
      <c r="L22" s="110">
        <v>1</v>
      </c>
      <c r="M22" s="110">
        <v>4</v>
      </c>
      <c r="N22" s="110">
        <v>0</v>
      </c>
      <c r="O22" s="110">
        <v>0</v>
      </c>
      <c r="P22" s="110">
        <v>1</v>
      </c>
      <c r="Q22" s="89">
        <f t="shared" si="1"/>
        <v>112</v>
      </c>
    </row>
    <row r="23" spans="1:17" ht="30.6" x14ac:dyDescent="0.25">
      <c r="A23" s="109" t="s">
        <v>158</v>
      </c>
      <c r="B23" s="110">
        <v>8</v>
      </c>
      <c r="C23" s="110">
        <v>13</v>
      </c>
      <c r="D23" s="110">
        <v>12</v>
      </c>
      <c r="E23" s="110">
        <v>6</v>
      </c>
      <c r="F23" s="110">
        <v>7</v>
      </c>
      <c r="G23" s="110">
        <v>4</v>
      </c>
      <c r="H23" s="110">
        <v>3</v>
      </c>
      <c r="I23" s="110">
        <v>3</v>
      </c>
      <c r="J23" s="110">
        <v>4</v>
      </c>
      <c r="K23" s="110">
        <v>2</v>
      </c>
      <c r="L23" s="110">
        <v>0</v>
      </c>
      <c r="M23" s="110">
        <v>0</v>
      </c>
      <c r="N23" s="110">
        <v>0</v>
      </c>
      <c r="O23" s="110">
        <v>1</v>
      </c>
      <c r="P23" s="110">
        <v>0</v>
      </c>
      <c r="Q23" s="89">
        <f t="shared" si="1"/>
        <v>63</v>
      </c>
    </row>
    <row r="24" spans="1:17" x14ac:dyDescent="0.25">
      <c r="A24" s="109" t="s">
        <v>157</v>
      </c>
      <c r="B24" s="110">
        <v>9</v>
      </c>
      <c r="C24" s="110">
        <v>8</v>
      </c>
      <c r="D24" s="110">
        <v>11</v>
      </c>
      <c r="E24" s="110">
        <v>3</v>
      </c>
      <c r="F24" s="110">
        <v>10</v>
      </c>
      <c r="G24" s="110">
        <v>3</v>
      </c>
      <c r="H24" s="110">
        <v>3</v>
      </c>
      <c r="I24" s="110">
        <v>1</v>
      </c>
      <c r="J24" s="110">
        <v>8</v>
      </c>
      <c r="K24" s="110">
        <v>3</v>
      </c>
      <c r="L24" s="110">
        <v>0</v>
      </c>
      <c r="M24" s="110">
        <v>1</v>
      </c>
      <c r="N24" s="110">
        <v>0</v>
      </c>
      <c r="O24" s="110">
        <v>0</v>
      </c>
      <c r="P24" s="110">
        <v>0</v>
      </c>
      <c r="Q24" s="89">
        <f t="shared" si="1"/>
        <v>60</v>
      </c>
    </row>
    <row r="25" spans="1:17" x14ac:dyDescent="0.25">
      <c r="A25" s="109" t="s">
        <v>160</v>
      </c>
      <c r="B25" s="110">
        <v>7</v>
      </c>
      <c r="C25" s="110">
        <v>11</v>
      </c>
      <c r="D25" s="110">
        <v>4</v>
      </c>
      <c r="E25" s="110">
        <v>6</v>
      </c>
      <c r="F25" s="110">
        <v>9</v>
      </c>
      <c r="G25" s="110">
        <v>2</v>
      </c>
      <c r="H25" s="110">
        <v>4</v>
      </c>
      <c r="I25" s="110">
        <v>4</v>
      </c>
      <c r="J25" s="110">
        <v>4</v>
      </c>
      <c r="K25" s="110">
        <v>2</v>
      </c>
      <c r="L25" s="110">
        <v>0</v>
      </c>
      <c r="M25" s="110">
        <v>0</v>
      </c>
      <c r="N25" s="110">
        <v>0</v>
      </c>
      <c r="O25" s="110">
        <v>0</v>
      </c>
      <c r="P25" s="110">
        <v>0</v>
      </c>
      <c r="Q25" s="89">
        <f t="shared" si="1"/>
        <v>53</v>
      </c>
    </row>
    <row r="26" spans="1:17" x14ac:dyDescent="0.25">
      <c r="A26" s="107" t="s">
        <v>161</v>
      </c>
      <c r="B26" s="108">
        <v>48</v>
      </c>
      <c r="C26" s="108">
        <v>23</v>
      </c>
      <c r="D26" s="108">
        <v>35</v>
      </c>
      <c r="E26" s="108">
        <v>67</v>
      </c>
      <c r="F26" s="108">
        <v>12</v>
      </c>
      <c r="G26" s="108">
        <v>13</v>
      </c>
      <c r="H26" s="108">
        <v>13</v>
      </c>
      <c r="I26" s="108">
        <v>12</v>
      </c>
      <c r="J26" s="108">
        <v>7</v>
      </c>
      <c r="K26" s="108">
        <v>29</v>
      </c>
      <c r="L26" s="108">
        <v>2</v>
      </c>
      <c r="M26" s="108">
        <v>0</v>
      </c>
      <c r="N26" s="108">
        <v>0</v>
      </c>
      <c r="O26" s="108">
        <v>1</v>
      </c>
      <c r="P26" s="108">
        <v>0</v>
      </c>
      <c r="Q26" s="88">
        <f t="shared" si="1"/>
        <v>262</v>
      </c>
    </row>
    <row r="27" spans="1:17" ht="29.25" customHeight="1" x14ac:dyDescent="0.25">
      <c r="A27" s="107" t="s">
        <v>130</v>
      </c>
      <c r="B27" s="108">
        <v>32</v>
      </c>
      <c r="C27" s="108">
        <v>16</v>
      </c>
      <c r="D27" s="108">
        <v>15</v>
      </c>
      <c r="E27" s="108">
        <v>3</v>
      </c>
      <c r="F27" s="108">
        <v>5</v>
      </c>
      <c r="G27" s="108">
        <v>3</v>
      </c>
      <c r="H27" s="108">
        <v>1</v>
      </c>
      <c r="I27" s="108">
        <v>5</v>
      </c>
      <c r="J27" s="108">
        <v>14</v>
      </c>
      <c r="K27" s="108">
        <v>3</v>
      </c>
      <c r="L27" s="108">
        <v>6</v>
      </c>
      <c r="M27" s="108">
        <v>2</v>
      </c>
      <c r="N27" s="108">
        <v>3</v>
      </c>
      <c r="O27" s="108">
        <v>0</v>
      </c>
      <c r="P27" s="108">
        <v>0</v>
      </c>
      <c r="Q27" s="88">
        <f t="shared" si="0"/>
        <v>108</v>
      </c>
    </row>
    <row r="28" spans="1:17" x14ac:dyDescent="0.25">
      <c r="A28" s="109" t="s">
        <v>133</v>
      </c>
      <c r="B28" s="110">
        <v>20</v>
      </c>
      <c r="C28" s="110">
        <v>9</v>
      </c>
      <c r="D28" s="110">
        <v>10</v>
      </c>
      <c r="E28" s="110">
        <v>2</v>
      </c>
      <c r="F28" s="110">
        <v>4</v>
      </c>
      <c r="G28" s="110">
        <v>2</v>
      </c>
      <c r="H28" s="110">
        <v>1</v>
      </c>
      <c r="I28" s="110">
        <v>3</v>
      </c>
      <c r="J28" s="110">
        <v>7</v>
      </c>
      <c r="K28" s="110">
        <v>0</v>
      </c>
      <c r="L28" s="110">
        <v>5</v>
      </c>
      <c r="M28" s="110">
        <v>1</v>
      </c>
      <c r="N28" s="110">
        <v>3</v>
      </c>
      <c r="O28" s="110">
        <v>0</v>
      </c>
      <c r="P28" s="110">
        <v>0</v>
      </c>
      <c r="Q28" s="89">
        <f t="shared" si="0"/>
        <v>67</v>
      </c>
    </row>
    <row r="29" spans="1:17" ht="20.399999999999999" x14ac:dyDescent="0.25">
      <c r="A29" s="109" t="s">
        <v>132</v>
      </c>
      <c r="B29" s="110">
        <v>7</v>
      </c>
      <c r="C29" s="110">
        <v>6</v>
      </c>
      <c r="D29" s="110">
        <v>4</v>
      </c>
      <c r="E29" s="110">
        <v>1</v>
      </c>
      <c r="F29" s="110">
        <v>1</v>
      </c>
      <c r="G29" s="110">
        <v>0</v>
      </c>
      <c r="H29" s="110">
        <v>0</v>
      </c>
      <c r="I29" s="110">
        <v>1</v>
      </c>
      <c r="J29" s="110">
        <v>5</v>
      </c>
      <c r="K29" s="110">
        <v>2</v>
      </c>
      <c r="L29" s="110">
        <v>1</v>
      </c>
      <c r="M29" s="110">
        <v>1</v>
      </c>
      <c r="N29" s="110">
        <v>0</v>
      </c>
      <c r="O29" s="110">
        <v>0</v>
      </c>
      <c r="P29" s="110">
        <v>0</v>
      </c>
      <c r="Q29" s="89">
        <f t="shared" si="0"/>
        <v>29</v>
      </c>
    </row>
    <row r="30" spans="1:17" ht="30.6" x14ac:dyDescent="0.25">
      <c r="A30" s="109" t="s">
        <v>131</v>
      </c>
      <c r="B30" s="110">
        <v>5</v>
      </c>
      <c r="C30" s="110">
        <v>1</v>
      </c>
      <c r="D30" s="110">
        <v>1</v>
      </c>
      <c r="E30" s="110">
        <v>0</v>
      </c>
      <c r="F30" s="110">
        <v>0</v>
      </c>
      <c r="G30" s="110">
        <v>1</v>
      </c>
      <c r="H30" s="110">
        <v>0</v>
      </c>
      <c r="I30" s="110">
        <v>1</v>
      </c>
      <c r="J30" s="110">
        <v>2</v>
      </c>
      <c r="K30" s="110">
        <v>1</v>
      </c>
      <c r="L30" s="110">
        <v>0</v>
      </c>
      <c r="M30" s="110">
        <v>0</v>
      </c>
      <c r="N30" s="110">
        <v>0</v>
      </c>
      <c r="O30" s="110">
        <v>0</v>
      </c>
      <c r="P30" s="110">
        <v>0</v>
      </c>
      <c r="Q30" s="89">
        <f t="shared" si="0"/>
        <v>12</v>
      </c>
    </row>
    <row r="31" spans="1:17" ht="20.399999999999999" x14ac:dyDescent="0.25">
      <c r="A31" s="107" t="s">
        <v>152</v>
      </c>
      <c r="B31" s="108">
        <v>9</v>
      </c>
      <c r="C31" s="108">
        <v>3</v>
      </c>
      <c r="D31" s="108">
        <v>6</v>
      </c>
      <c r="E31" s="108">
        <v>61</v>
      </c>
      <c r="F31" s="108">
        <v>0</v>
      </c>
      <c r="G31" s="108">
        <v>2</v>
      </c>
      <c r="H31" s="108">
        <v>1</v>
      </c>
      <c r="I31" s="108">
        <v>6</v>
      </c>
      <c r="J31" s="108">
        <v>2</v>
      </c>
      <c r="K31" s="108">
        <v>2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88">
        <f>SUM(B31:P31)</f>
        <v>92</v>
      </c>
    </row>
    <row r="32" spans="1:17" ht="20.399999999999999" x14ac:dyDescent="0.25">
      <c r="A32" s="109" t="s">
        <v>153</v>
      </c>
      <c r="B32" s="110">
        <v>7</v>
      </c>
      <c r="C32" s="110">
        <v>2</v>
      </c>
      <c r="D32" s="110">
        <v>4</v>
      </c>
      <c r="E32" s="110">
        <v>52</v>
      </c>
      <c r="F32" s="110">
        <v>0</v>
      </c>
      <c r="G32" s="110">
        <v>1</v>
      </c>
      <c r="H32" s="110">
        <v>1</v>
      </c>
      <c r="I32" s="110">
        <v>3</v>
      </c>
      <c r="J32" s="110">
        <v>2</v>
      </c>
      <c r="K32" s="110">
        <v>2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89">
        <f>SUM(B32:P32)</f>
        <v>74</v>
      </c>
    </row>
    <row r="33" spans="1:17" ht="20.399999999999999" x14ac:dyDescent="0.25">
      <c r="A33" s="109" t="s">
        <v>154</v>
      </c>
      <c r="B33" s="110">
        <v>2</v>
      </c>
      <c r="C33" s="110">
        <v>1</v>
      </c>
      <c r="D33" s="110">
        <v>1</v>
      </c>
      <c r="E33" s="110">
        <v>9</v>
      </c>
      <c r="F33" s="110">
        <v>0</v>
      </c>
      <c r="G33" s="110">
        <v>1</v>
      </c>
      <c r="H33" s="110">
        <v>0</v>
      </c>
      <c r="I33" s="110">
        <v>3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v>0</v>
      </c>
      <c r="Q33" s="89">
        <f>SUM(B33:P33)</f>
        <v>17</v>
      </c>
    </row>
    <row r="34" spans="1:17" ht="20.399999999999999" x14ac:dyDescent="0.25">
      <c r="A34" s="109" t="s">
        <v>357</v>
      </c>
      <c r="B34" s="110">
        <v>0</v>
      </c>
      <c r="C34" s="110">
        <v>0</v>
      </c>
      <c r="D34" s="110">
        <v>1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0</v>
      </c>
      <c r="Q34" s="89">
        <f>SUM(B34:P34)</f>
        <v>1</v>
      </c>
    </row>
    <row r="35" spans="1:17" ht="38.25" customHeight="1" x14ac:dyDescent="0.25">
      <c r="A35" s="107" t="s">
        <v>149</v>
      </c>
      <c r="B35" s="108">
        <v>11</v>
      </c>
      <c r="C35" s="108">
        <v>11</v>
      </c>
      <c r="D35" s="108">
        <v>5</v>
      </c>
      <c r="E35" s="108">
        <v>6</v>
      </c>
      <c r="F35" s="108">
        <v>4</v>
      </c>
      <c r="G35" s="108">
        <v>4</v>
      </c>
      <c r="H35" s="108">
        <v>0</v>
      </c>
      <c r="I35" s="108">
        <v>5</v>
      </c>
      <c r="J35" s="108">
        <v>3</v>
      </c>
      <c r="K35" s="108">
        <v>4</v>
      </c>
      <c r="L35" s="108">
        <v>0</v>
      </c>
      <c r="M35" s="108">
        <v>0</v>
      </c>
      <c r="N35" s="108">
        <v>0</v>
      </c>
      <c r="O35" s="108">
        <v>1</v>
      </c>
      <c r="P35" s="108">
        <v>0</v>
      </c>
      <c r="Q35" s="88">
        <f t="shared" si="0"/>
        <v>54</v>
      </c>
    </row>
    <row r="36" spans="1:17" ht="30.6" x14ac:dyDescent="0.25">
      <c r="A36" s="109" t="s">
        <v>150</v>
      </c>
      <c r="B36" s="110">
        <v>9</v>
      </c>
      <c r="C36" s="110">
        <v>11</v>
      </c>
      <c r="D36" s="110">
        <v>3</v>
      </c>
      <c r="E36" s="110">
        <v>4</v>
      </c>
      <c r="F36" s="110">
        <v>2</v>
      </c>
      <c r="G36" s="110">
        <v>1</v>
      </c>
      <c r="H36" s="110">
        <v>0</v>
      </c>
      <c r="I36" s="110">
        <v>5</v>
      </c>
      <c r="J36" s="110">
        <v>2</v>
      </c>
      <c r="K36" s="110">
        <v>4</v>
      </c>
      <c r="L36" s="110">
        <v>0</v>
      </c>
      <c r="M36" s="110">
        <v>0</v>
      </c>
      <c r="N36" s="110">
        <v>0</v>
      </c>
      <c r="O36" s="110">
        <v>1</v>
      </c>
      <c r="P36" s="110">
        <v>0</v>
      </c>
      <c r="Q36" s="89">
        <f t="shared" si="0"/>
        <v>42</v>
      </c>
    </row>
    <row r="37" spans="1:17" x14ac:dyDescent="0.25">
      <c r="A37" s="109" t="s">
        <v>151</v>
      </c>
      <c r="B37" s="110">
        <v>2</v>
      </c>
      <c r="C37" s="110">
        <v>0</v>
      </c>
      <c r="D37" s="110">
        <v>2</v>
      </c>
      <c r="E37" s="110">
        <v>1</v>
      </c>
      <c r="F37" s="110">
        <v>1</v>
      </c>
      <c r="G37" s="110">
        <v>3</v>
      </c>
      <c r="H37" s="110">
        <v>0</v>
      </c>
      <c r="I37" s="110">
        <v>0</v>
      </c>
      <c r="J37" s="110">
        <v>1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0</v>
      </c>
      <c r="Q37" s="89">
        <f t="shared" si="0"/>
        <v>10</v>
      </c>
    </row>
    <row r="38" spans="1:17" x14ac:dyDescent="0.25">
      <c r="A38" s="109" t="s">
        <v>270</v>
      </c>
      <c r="B38" s="110">
        <v>0</v>
      </c>
      <c r="C38" s="110">
        <v>0</v>
      </c>
      <c r="D38" s="110">
        <v>0</v>
      </c>
      <c r="E38" s="110">
        <v>1</v>
      </c>
      <c r="F38" s="110">
        <v>1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110">
        <v>0</v>
      </c>
      <c r="Q38" s="89">
        <f t="shared" si="0"/>
        <v>2</v>
      </c>
    </row>
    <row r="39" spans="1:17" ht="22.2" customHeight="1" x14ac:dyDescent="0.25">
      <c r="A39" s="107" t="s">
        <v>142</v>
      </c>
      <c r="B39" s="108">
        <v>2</v>
      </c>
      <c r="C39" s="108">
        <v>1</v>
      </c>
      <c r="D39" s="108">
        <v>1</v>
      </c>
      <c r="E39" s="108">
        <v>1</v>
      </c>
      <c r="F39" s="108">
        <v>0</v>
      </c>
      <c r="G39" s="108">
        <v>1</v>
      </c>
      <c r="H39" s="108">
        <v>1</v>
      </c>
      <c r="I39" s="108">
        <v>0</v>
      </c>
      <c r="J39" s="108">
        <v>2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88">
        <f t="shared" si="0"/>
        <v>9</v>
      </c>
    </row>
    <row r="40" spans="1:17" ht="22.2" customHeight="1" x14ac:dyDescent="0.25">
      <c r="A40" s="109" t="s">
        <v>143</v>
      </c>
      <c r="B40" s="110">
        <v>1</v>
      </c>
      <c r="C40" s="110">
        <v>0</v>
      </c>
      <c r="D40" s="110">
        <v>1</v>
      </c>
      <c r="E40" s="110">
        <v>1</v>
      </c>
      <c r="F40" s="110">
        <v>0</v>
      </c>
      <c r="G40" s="110">
        <v>1</v>
      </c>
      <c r="H40" s="110">
        <v>1</v>
      </c>
      <c r="I40" s="110">
        <v>0</v>
      </c>
      <c r="J40" s="110">
        <v>2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89">
        <f t="shared" ref="Q40" si="2">SUM(B40:P40)</f>
        <v>7</v>
      </c>
    </row>
    <row r="41" spans="1:17" ht="20.399999999999999" x14ac:dyDescent="0.25">
      <c r="A41" s="109" t="s">
        <v>358</v>
      </c>
      <c r="B41" s="110">
        <v>1</v>
      </c>
      <c r="C41" s="110">
        <v>1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89">
        <f t="shared" si="0"/>
        <v>2</v>
      </c>
    </row>
    <row r="42" spans="1:17" ht="39" customHeight="1" x14ac:dyDescent="0.25">
      <c r="A42" s="107" t="s">
        <v>155</v>
      </c>
      <c r="B42" s="108">
        <v>325</v>
      </c>
      <c r="C42" s="108">
        <v>286</v>
      </c>
      <c r="D42" s="108">
        <v>182</v>
      </c>
      <c r="E42" s="108">
        <v>141</v>
      </c>
      <c r="F42" s="108">
        <v>144</v>
      </c>
      <c r="G42" s="108">
        <v>163</v>
      </c>
      <c r="H42" s="108">
        <v>79</v>
      </c>
      <c r="I42" s="108">
        <v>99</v>
      </c>
      <c r="J42" s="108">
        <v>47</v>
      </c>
      <c r="K42" s="108">
        <v>62</v>
      </c>
      <c r="L42" s="108">
        <v>23</v>
      </c>
      <c r="M42" s="108">
        <v>14</v>
      </c>
      <c r="N42" s="108">
        <v>6</v>
      </c>
      <c r="O42" s="108">
        <v>4</v>
      </c>
      <c r="P42" s="108">
        <v>3</v>
      </c>
      <c r="Q42" s="88">
        <f t="shared" si="0"/>
        <v>1578</v>
      </c>
    </row>
    <row r="43" spans="1:17" ht="21.75" customHeight="1" x14ac:dyDescent="0.25">
      <c r="A43" s="84" t="s">
        <v>0</v>
      </c>
      <c r="B43" s="90">
        <f t="shared" ref="B43:Q43" si="3">B42+B26+B21+B31+B35+B16+B39+B8+B11+B27</f>
        <v>690</v>
      </c>
      <c r="C43" s="90">
        <f t="shared" si="3"/>
        <v>613</v>
      </c>
      <c r="D43" s="90">
        <f t="shared" si="3"/>
        <v>461</v>
      </c>
      <c r="E43" s="90">
        <f t="shared" si="3"/>
        <v>406</v>
      </c>
      <c r="F43" s="90">
        <f t="shared" si="3"/>
        <v>343</v>
      </c>
      <c r="G43" s="90">
        <f t="shared" si="3"/>
        <v>333</v>
      </c>
      <c r="H43" s="90">
        <f t="shared" si="3"/>
        <v>226</v>
      </c>
      <c r="I43" s="90">
        <f t="shared" si="3"/>
        <v>210</v>
      </c>
      <c r="J43" s="90">
        <f t="shared" si="3"/>
        <v>170</v>
      </c>
      <c r="K43" s="90">
        <f t="shared" si="3"/>
        <v>155</v>
      </c>
      <c r="L43" s="90">
        <f t="shared" si="3"/>
        <v>46</v>
      </c>
      <c r="M43" s="90">
        <f t="shared" si="3"/>
        <v>39</v>
      </c>
      <c r="N43" s="90">
        <f t="shared" si="3"/>
        <v>14</v>
      </c>
      <c r="O43" s="90">
        <f t="shared" si="3"/>
        <v>13</v>
      </c>
      <c r="P43" s="90">
        <f t="shared" si="3"/>
        <v>9</v>
      </c>
      <c r="Q43" s="90">
        <f t="shared" si="3"/>
        <v>3728</v>
      </c>
    </row>
    <row r="44" spans="1:17" ht="22.5" customHeight="1" x14ac:dyDescent="0.2">
      <c r="A44" s="106" t="s">
        <v>233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2"/>
    </row>
    <row r="45" spans="1:17" x14ac:dyDescent="0.25">
      <c r="A45" s="59" t="s">
        <v>207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2"/>
    </row>
    <row r="46" spans="1:17" x14ac:dyDescent="0.25">
      <c r="A46" s="59" t="s">
        <v>236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1:17" s="54" customFormat="1" ht="29.25" customHeight="1" x14ac:dyDescent="0.25">
      <c r="A47" s="93" t="s">
        <v>287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</row>
    <row r="48" spans="1:17" s="54" customFormat="1" x14ac:dyDescent="0.25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</row>
    <row r="49" spans="1:18" s="54" customFormat="1" ht="15.75" customHeight="1" x14ac:dyDescent="0.2">
      <c r="A49" s="96" t="s">
        <v>282</v>
      </c>
      <c r="B49" s="97"/>
      <c r="C49" s="98" t="s">
        <v>56</v>
      </c>
      <c r="D49" s="99"/>
      <c r="E49" s="99"/>
      <c r="F49" s="99"/>
      <c r="H49" s="99"/>
      <c r="I49" s="97"/>
      <c r="J49" s="99"/>
      <c r="K49" s="97"/>
      <c r="L49" s="97"/>
      <c r="M49" s="97"/>
      <c r="N49" s="99"/>
      <c r="O49" s="99"/>
      <c r="P49" s="99"/>
      <c r="Q49" s="99"/>
      <c r="R49" s="99"/>
    </row>
    <row r="50" spans="1:18" s="54" customFormat="1" ht="15.75" customHeight="1" x14ac:dyDescent="0.25">
      <c r="A50" s="100" t="s">
        <v>63</v>
      </c>
      <c r="B50" s="101"/>
      <c r="C50" s="98" t="s">
        <v>55</v>
      </c>
      <c r="D50" s="99"/>
      <c r="E50" s="99"/>
      <c r="F50" s="99"/>
      <c r="H50" s="99"/>
      <c r="I50" s="101"/>
      <c r="J50" s="99"/>
      <c r="K50" s="101"/>
      <c r="L50" s="101"/>
      <c r="M50" s="101"/>
      <c r="N50" s="99"/>
      <c r="O50" s="99"/>
      <c r="P50" s="99"/>
      <c r="Q50" s="99"/>
      <c r="R50" s="99"/>
    </row>
    <row r="51" spans="1:18" s="54" customFormat="1" ht="15.75" customHeight="1" x14ac:dyDescent="0.25">
      <c r="A51" s="100" t="s">
        <v>62</v>
      </c>
      <c r="B51" s="101"/>
      <c r="C51" s="98" t="s">
        <v>54</v>
      </c>
      <c r="D51" s="99"/>
      <c r="E51" s="99"/>
      <c r="F51" s="99"/>
      <c r="H51" s="99"/>
      <c r="I51" s="101"/>
      <c r="J51" s="99"/>
      <c r="K51" s="101"/>
      <c r="L51" s="101"/>
      <c r="M51" s="101"/>
      <c r="N51" s="99"/>
      <c r="O51" s="99"/>
      <c r="P51" s="99"/>
      <c r="Q51" s="99"/>
      <c r="R51" s="99"/>
    </row>
    <row r="52" spans="1:18" s="54" customFormat="1" ht="15.75" customHeight="1" x14ac:dyDescent="0.25">
      <c r="A52" s="100" t="s">
        <v>61</v>
      </c>
      <c r="B52" s="101"/>
      <c r="C52" s="98" t="s">
        <v>53</v>
      </c>
      <c r="D52" s="99"/>
      <c r="E52" s="99"/>
      <c r="F52" s="99"/>
      <c r="H52" s="99"/>
      <c r="I52" s="101"/>
      <c r="J52" s="99"/>
      <c r="K52" s="101"/>
      <c r="L52" s="101"/>
      <c r="M52" s="101"/>
      <c r="N52" s="99"/>
      <c r="O52" s="99"/>
      <c r="P52" s="99"/>
      <c r="Q52" s="99"/>
      <c r="R52" s="99"/>
    </row>
    <row r="53" spans="1:18" s="54" customFormat="1" ht="15.75" customHeight="1" x14ac:dyDescent="0.25">
      <c r="A53" s="100" t="s">
        <v>60</v>
      </c>
      <c r="B53" s="101"/>
      <c r="C53" s="98" t="s">
        <v>52</v>
      </c>
      <c r="D53" s="99"/>
      <c r="E53" s="99"/>
      <c r="F53" s="99"/>
      <c r="H53" s="99"/>
      <c r="I53" s="101"/>
      <c r="J53" s="99"/>
      <c r="K53" s="101"/>
      <c r="L53" s="101"/>
      <c r="M53" s="101"/>
      <c r="N53" s="99"/>
      <c r="O53" s="99"/>
      <c r="P53" s="99"/>
      <c r="Q53" s="99"/>
      <c r="R53" s="99"/>
    </row>
    <row r="54" spans="1:18" s="54" customFormat="1" ht="15.75" customHeight="1" x14ac:dyDescent="0.25">
      <c r="A54" s="100" t="s">
        <v>59</v>
      </c>
      <c r="B54" s="101"/>
      <c r="C54" s="98" t="s">
        <v>51</v>
      </c>
      <c r="D54" s="99"/>
      <c r="E54" s="99"/>
      <c r="F54" s="99"/>
      <c r="H54" s="99"/>
      <c r="I54" s="101"/>
      <c r="J54" s="99"/>
      <c r="K54" s="101"/>
      <c r="L54" s="101"/>
      <c r="M54" s="101"/>
      <c r="N54" s="99"/>
      <c r="O54" s="99"/>
      <c r="P54" s="99"/>
      <c r="Q54" s="99"/>
      <c r="R54" s="99"/>
    </row>
    <row r="55" spans="1:18" s="54" customFormat="1" ht="15.75" customHeight="1" x14ac:dyDescent="0.25">
      <c r="A55" s="100" t="s">
        <v>58</v>
      </c>
      <c r="B55" s="100"/>
      <c r="C55" s="98" t="s">
        <v>50</v>
      </c>
      <c r="D55" s="99"/>
      <c r="E55" s="99"/>
      <c r="F55" s="99"/>
      <c r="H55" s="99"/>
      <c r="I55" s="100"/>
      <c r="J55" s="99"/>
      <c r="K55" s="100"/>
      <c r="L55" s="100"/>
      <c r="M55" s="100"/>
      <c r="N55" s="99"/>
      <c r="O55" s="99"/>
      <c r="P55" s="99"/>
      <c r="Q55" s="99"/>
      <c r="R55" s="99"/>
    </row>
    <row r="56" spans="1:18" s="54" customFormat="1" ht="15.75" customHeight="1" x14ac:dyDescent="0.25">
      <c r="A56" s="100" t="s">
        <v>57</v>
      </c>
      <c r="B56" s="101"/>
      <c r="C56" s="98" t="s">
        <v>49</v>
      </c>
      <c r="D56" s="99"/>
      <c r="E56" s="99"/>
      <c r="F56" s="99"/>
      <c r="H56" s="99"/>
      <c r="I56" s="101"/>
      <c r="J56" s="99"/>
      <c r="K56" s="101"/>
      <c r="L56" s="101"/>
      <c r="M56" s="101"/>
      <c r="N56" s="99"/>
      <c r="O56" s="99"/>
      <c r="P56" s="99"/>
      <c r="Q56" s="99"/>
      <c r="R56" s="99"/>
    </row>
    <row r="57" spans="1:18" s="54" customFormat="1" ht="15.75" customHeight="1" x14ac:dyDescent="0.25">
      <c r="A57" s="102"/>
      <c r="C57" s="98" t="s">
        <v>103</v>
      </c>
      <c r="D57" s="99"/>
      <c r="E57" s="99"/>
      <c r="F57" s="99"/>
      <c r="H57" s="99"/>
      <c r="J57" s="99"/>
      <c r="N57" s="99"/>
      <c r="O57" s="99"/>
      <c r="P57" s="99"/>
      <c r="Q57" s="99"/>
      <c r="R57" s="99"/>
    </row>
    <row r="58" spans="1:18" x14ac:dyDescent="0.25">
      <c r="A58" s="59"/>
      <c r="B58" s="103"/>
      <c r="C58" s="103"/>
      <c r="D58" s="103"/>
      <c r="E58" s="103"/>
      <c r="F58" s="103"/>
      <c r="G58" s="103"/>
      <c r="H58" s="103"/>
      <c r="I58" s="104"/>
      <c r="J58" s="103"/>
      <c r="K58" s="104"/>
      <c r="L58" s="104"/>
      <c r="M58" s="103"/>
      <c r="N58" s="103"/>
      <c r="O58" s="103"/>
      <c r="P58" s="103"/>
    </row>
    <row r="59" spans="1:18" x14ac:dyDescent="0.25">
      <c r="A59" s="59"/>
    </row>
  </sheetData>
  <mergeCells count="7">
    <mergeCell ref="Q6:Q7"/>
    <mergeCell ref="A1:Q1"/>
    <mergeCell ref="A4:Q4"/>
    <mergeCell ref="A6:A7"/>
    <mergeCell ref="B6:P6"/>
    <mergeCell ref="A5:Q5"/>
    <mergeCell ref="A2:Q2"/>
  </mergeCells>
  <printOptions horizontalCentered="1" verticalCentered="1"/>
  <pageMargins left="0.98425196850393704" right="0.9055118110236221" top="1.1811023622047245" bottom="0.98425196850393704" header="0" footer="0"/>
  <pageSetup paperSize="9" scale="5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ECBB-C74B-4FB5-8D55-C298B2694CDF}">
  <sheetPr>
    <tabColor rgb="FF92D050"/>
  </sheetPr>
  <dimension ref="A1:R59"/>
  <sheetViews>
    <sheetView showGridLines="0" zoomScale="85" zoomScaleNormal="85" zoomScaleSheetLayoutView="70" workbookViewId="0">
      <selection activeCell="L3" sqref="L1:Q1048576"/>
    </sheetView>
  </sheetViews>
  <sheetFormatPr baseColWidth="10" defaultColWidth="11.44140625" defaultRowHeight="13.2" x14ac:dyDescent="0.25"/>
  <cols>
    <col min="1" max="1" width="33.44140625" style="105" customWidth="1"/>
    <col min="2" max="2" width="17.33203125" style="9" hidden="1" customWidth="1"/>
    <col min="3" max="3" width="16.33203125" style="9" hidden="1" customWidth="1"/>
    <col min="4" max="4" width="19.109375" style="9" hidden="1" customWidth="1"/>
    <col min="5" max="5" width="14.109375" style="9" hidden="1" customWidth="1"/>
    <col min="6" max="6" width="15.109375" style="9" hidden="1" customWidth="1"/>
    <col min="7" max="7" width="16.33203125" style="9" customWidth="1"/>
    <col min="8" max="8" width="14.33203125" style="9" customWidth="1"/>
    <col min="9" max="9" width="14.5546875" style="9" customWidth="1"/>
    <col min="10" max="10" width="14.88671875" style="9" customWidth="1"/>
    <col min="11" max="11" width="13.5546875" style="9" customWidth="1"/>
    <col min="12" max="12" width="12.5546875" style="9" hidden="1" customWidth="1"/>
    <col min="13" max="13" width="12.6640625" style="9" hidden="1" customWidth="1"/>
    <col min="14" max="14" width="14.5546875" style="9" hidden="1" customWidth="1"/>
    <col min="15" max="15" width="14.44140625" style="9" hidden="1" customWidth="1"/>
    <col min="16" max="16" width="17.44140625" style="9" hidden="1" customWidth="1"/>
    <col min="17" max="17" width="9.6640625" style="9" hidden="1" customWidth="1"/>
    <col min="18" max="18" width="3" style="9" customWidth="1"/>
    <col min="19" max="19" width="5.6640625" style="9" customWidth="1"/>
    <col min="20" max="16384" width="11.44140625" style="9"/>
  </cols>
  <sheetData>
    <row r="1" spans="1:17" x14ac:dyDescent="0.25">
      <c r="A1" s="275" t="s">
        <v>286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</row>
    <row r="2" spans="1:17" x14ac:dyDescent="0.25">
      <c r="A2" s="296" t="s">
        <v>69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7" x14ac:dyDescent="0.25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7" ht="21" customHeight="1" x14ac:dyDescent="0.25">
      <c r="A4" s="279" t="s">
        <v>163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</row>
    <row r="5" spans="1:17" ht="27.75" customHeight="1" x14ac:dyDescent="0.25">
      <c r="A5" s="295" t="s">
        <v>356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</row>
    <row r="6" spans="1:17" ht="20.25" customHeight="1" x14ac:dyDescent="0.25">
      <c r="A6" s="292" t="s">
        <v>162</v>
      </c>
      <c r="B6" s="293" t="s">
        <v>47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1" t="s">
        <v>0</v>
      </c>
    </row>
    <row r="7" spans="1:17" ht="45.75" customHeight="1" x14ac:dyDescent="0.25">
      <c r="A7" s="292"/>
      <c r="B7" s="202" t="s">
        <v>46</v>
      </c>
      <c r="C7" s="202" t="s">
        <v>217</v>
      </c>
      <c r="D7" s="240" t="s">
        <v>347</v>
      </c>
      <c r="E7" s="239" t="s">
        <v>44</v>
      </c>
      <c r="F7" s="239" t="s">
        <v>45</v>
      </c>
      <c r="G7" s="239" t="s">
        <v>216</v>
      </c>
      <c r="H7" s="202" t="s">
        <v>353</v>
      </c>
      <c r="I7" s="202" t="s">
        <v>348</v>
      </c>
      <c r="J7" s="202" t="s">
        <v>214</v>
      </c>
      <c r="K7" s="202" t="s">
        <v>41</v>
      </c>
      <c r="L7" s="202" t="s">
        <v>290</v>
      </c>
      <c r="M7" s="241" t="s">
        <v>40</v>
      </c>
      <c r="N7" s="241" t="s">
        <v>283</v>
      </c>
      <c r="O7" s="202" t="s">
        <v>43</v>
      </c>
      <c r="P7" s="202" t="s">
        <v>42</v>
      </c>
      <c r="Q7" s="291"/>
    </row>
    <row r="8" spans="1:17" ht="20.25" customHeight="1" x14ac:dyDescent="0.25">
      <c r="A8" s="107" t="s">
        <v>139</v>
      </c>
      <c r="B8" s="108">
        <v>100</v>
      </c>
      <c r="C8" s="108">
        <v>138</v>
      </c>
      <c r="D8" s="108">
        <v>71</v>
      </c>
      <c r="E8" s="108">
        <v>73</v>
      </c>
      <c r="F8" s="108">
        <v>55</v>
      </c>
      <c r="G8" s="108">
        <v>65</v>
      </c>
      <c r="H8" s="108">
        <v>80</v>
      </c>
      <c r="I8" s="108">
        <v>41</v>
      </c>
      <c r="J8" s="108">
        <v>17</v>
      </c>
      <c r="K8" s="108">
        <v>30</v>
      </c>
      <c r="L8" s="108">
        <v>9</v>
      </c>
      <c r="M8" s="108">
        <v>9</v>
      </c>
      <c r="N8" s="108">
        <v>1</v>
      </c>
      <c r="O8" s="108">
        <v>1</v>
      </c>
      <c r="P8" s="108">
        <v>3</v>
      </c>
      <c r="Q8" s="88">
        <f t="shared" ref="Q8:Q42" si="0">SUM(B8:P8)</f>
        <v>693</v>
      </c>
    </row>
    <row r="9" spans="1:17" ht="20.399999999999999" x14ac:dyDescent="0.25">
      <c r="A9" s="109" t="s">
        <v>141</v>
      </c>
      <c r="B9" s="110">
        <v>66</v>
      </c>
      <c r="C9" s="110">
        <v>87</v>
      </c>
      <c r="D9" s="110">
        <v>49</v>
      </c>
      <c r="E9" s="110">
        <v>49</v>
      </c>
      <c r="F9" s="110">
        <v>32</v>
      </c>
      <c r="G9" s="110">
        <v>36</v>
      </c>
      <c r="H9" s="110">
        <v>66</v>
      </c>
      <c r="I9" s="110">
        <v>28</v>
      </c>
      <c r="J9" s="110">
        <v>11</v>
      </c>
      <c r="K9" s="110">
        <v>24</v>
      </c>
      <c r="L9" s="110">
        <v>7</v>
      </c>
      <c r="M9" s="110">
        <v>9</v>
      </c>
      <c r="N9" s="110">
        <v>0</v>
      </c>
      <c r="O9" s="110">
        <v>1</v>
      </c>
      <c r="P9" s="110">
        <v>2</v>
      </c>
      <c r="Q9" s="89">
        <f t="shared" si="0"/>
        <v>467</v>
      </c>
    </row>
    <row r="10" spans="1:17" ht="85.5" customHeight="1" x14ac:dyDescent="0.25">
      <c r="A10" s="109" t="s">
        <v>140</v>
      </c>
      <c r="B10" s="110">
        <v>34</v>
      </c>
      <c r="C10" s="110">
        <v>51</v>
      </c>
      <c r="D10" s="110">
        <v>22</v>
      </c>
      <c r="E10" s="110">
        <v>24</v>
      </c>
      <c r="F10" s="110">
        <v>23</v>
      </c>
      <c r="G10" s="110">
        <v>29</v>
      </c>
      <c r="H10" s="110">
        <v>14</v>
      </c>
      <c r="I10" s="110">
        <v>13</v>
      </c>
      <c r="J10" s="110">
        <v>6</v>
      </c>
      <c r="K10" s="110">
        <v>6</v>
      </c>
      <c r="L10" s="110">
        <v>2</v>
      </c>
      <c r="M10" s="110">
        <v>0</v>
      </c>
      <c r="N10" s="110">
        <v>1</v>
      </c>
      <c r="O10" s="110">
        <v>0</v>
      </c>
      <c r="P10" s="110">
        <v>1</v>
      </c>
      <c r="Q10" s="89">
        <f t="shared" si="0"/>
        <v>226</v>
      </c>
    </row>
    <row r="11" spans="1:17" x14ac:dyDescent="0.25">
      <c r="A11" s="107" t="s">
        <v>134</v>
      </c>
      <c r="B11" s="108">
        <v>53</v>
      </c>
      <c r="C11" s="108">
        <v>49</v>
      </c>
      <c r="D11" s="108">
        <v>54</v>
      </c>
      <c r="E11" s="108">
        <v>19</v>
      </c>
      <c r="F11" s="108">
        <v>56</v>
      </c>
      <c r="G11" s="108">
        <v>31</v>
      </c>
      <c r="H11" s="108">
        <v>6</v>
      </c>
      <c r="I11" s="108">
        <v>11</v>
      </c>
      <c r="J11" s="108">
        <v>27</v>
      </c>
      <c r="K11" s="108">
        <v>2</v>
      </c>
      <c r="L11" s="108">
        <v>5</v>
      </c>
      <c r="M11" s="108">
        <v>5</v>
      </c>
      <c r="N11" s="108">
        <v>3</v>
      </c>
      <c r="O11" s="108">
        <v>3</v>
      </c>
      <c r="P11" s="108">
        <v>1</v>
      </c>
      <c r="Q11" s="88">
        <f>SUM(B11:P11)</f>
        <v>325</v>
      </c>
    </row>
    <row r="12" spans="1:17" x14ac:dyDescent="0.25">
      <c r="A12" s="109" t="s">
        <v>138</v>
      </c>
      <c r="B12" s="110">
        <v>26</v>
      </c>
      <c r="C12" s="110">
        <v>31</v>
      </c>
      <c r="D12" s="110">
        <v>36</v>
      </c>
      <c r="E12" s="110">
        <v>17</v>
      </c>
      <c r="F12" s="110">
        <v>38</v>
      </c>
      <c r="G12" s="110">
        <v>25</v>
      </c>
      <c r="H12" s="110">
        <v>4</v>
      </c>
      <c r="I12" s="110">
        <v>5</v>
      </c>
      <c r="J12" s="110">
        <v>16</v>
      </c>
      <c r="K12" s="110">
        <v>0</v>
      </c>
      <c r="L12" s="110">
        <v>2</v>
      </c>
      <c r="M12" s="110">
        <v>3</v>
      </c>
      <c r="N12" s="110">
        <v>1</v>
      </c>
      <c r="O12" s="110">
        <v>3</v>
      </c>
      <c r="P12" s="110">
        <v>0</v>
      </c>
      <c r="Q12" s="89">
        <f>SUM(B12:P12)</f>
        <v>207</v>
      </c>
    </row>
    <row r="13" spans="1:17" ht="20.399999999999999" x14ac:dyDescent="0.25">
      <c r="A13" s="109" t="s">
        <v>135</v>
      </c>
      <c r="B13" s="110">
        <v>23</v>
      </c>
      <c r="C13" s="110">
        <v>13</v>
      </c>
      <c r="D13" s="110">
        <v>15</v>
      </c>
      <c r="E13" s="110">
        <v>2</v>
      </c>
      <c r="F13" s="110">
        <v>14</v>
      </c>
      <c r="G13" s="110">
        <v>6</v>
      </c>
      <c r="H13" s="110">
        <v>1</v>
      </c>
      <c r="I13" s="110">
        <v>5</v>
      </c>
      <c r="J13" s="110">
        <v>3</v>
      </c>
      <c r="K13" s="110">
        <v>1</v>
      </c>
      <c r="L13" s="110">
        <v>3</v>
      </c>
      <c r="M13" s="110">
        <v>2</v>
      </c>
      <c r="N13" s="110">
        <v>2</v>
      </c>
      <c r="O13" s="110">
        <v>0</v>
      </c>
      <c r="P13" s="110">
        <v>1</v>
      </c>
      <c r="Q13" s="89">
        <f>SUM(B13:P13)</f>
        <v>91</v>
      </c>
    </row>
    <row r="14" spans="1:17" ht="20.399999999999999" x14ac:dyDescent="0.25">
      <c r="A14" s="109" t="s">
        <v>136</v>
      </c>
      <c r="B14" s="110">
        <v>1</v>
      </c>
      <c r="C14" s="110">
        <v>0</v>
      </c>
      <c r="D14" s="110">
        <v>2</v>
      </c>
      <c r="E14" s="110">
        <v>0</v>
      </c>
      <c r="F14" s="110">
        <v>4</v>
      </c>
      <c r="G14" s="110">
        <v>0</v>
      </c>
      <c r="H14" s="110">
        <v>0</v>
      </c>
      <c r="I14" s="110">
        <v>0</v>
      </c>
      <c r="J14" s="110">
        <v>7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89">
        <f>SUM(B14:P14)</f>
        <v>14</v>
      </c>
    </row>
    <row r="15" spans="1:17" ht="30.6" x14ac:dyDescent="0.25">
      <c r="A15" s="109" t="s">
        <v>137</v>
      </c>
      <c r="B15" s="110">
        <v>3</v>
      </c>
      <c r="C15" s="110">
        <v>5</v>
      </c>
      <c r="D15" s="110">
        <v>1</v>
      </c>
      <c r="E15" s="110">
        <v>0</v>
      </c>
      <c r="F15" s="110">
        <v>0</v>
      </c>
      <c r="G15" s="110">
        <v>0</v>
      </c>
      <c r="H15" s="110">
        <v>1</v>
      </c>
      <c r="I15" s="110">
        <v>1</v>
      </c>
      <c r="J15" s="110">
        <v>1</v>
      </c>
      <c r="K15" s="110">
        <v>1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89">
        <f>SUM(B15:P15)</f>
        <v>13</v>
      </c>
    </row>
    <row r="16" spans="1:17" ht="27.75" customHeight="1" x14ac:dyDescent="0.25">
      <c r="A16" s="107" t="s">
        <v>144</v>
      </c>
      <c r="B16" s="108">
        <v>60</v>
      </c>
      <c r="C16" s="108">
        <v>41</v>
      </c>
      <c r="D16" s="108">
        <v>52</v>
      </c>
      <c r="E16" s="108">
        <v>18</v>
      </c>
      <c r="F16" s="108">
        <v>29</v>
      </c>
      <c r="G16" s="108">
        <v>30</v>
      </c>
      <c r="H16" s="108">
        <v>28</v>
      </c>
      <c r="I16" s="108">
        <v>18</v>
      </c>
      <c r="J16" s="108">
        <v>22</v>
      </c>
      <c r="K16" s="108">
        <v>13</v>
      </c>
      <c r="L16" s="108">
        <v>0</v>
      </c>
      <c r="M16" s="108">
        <v>4</v>
      </c>
      <c r="N16" s="108">
        <v>1</v>
      </c>
      <c r="O16" s="108">
        <v>2</v>
      </c>
      <c r="P16" s="108">
        <v>1</v>
      </c>
      <c r="Q16" s="88">
        <f t="shared" ref="Q16:Q26" si="1">SUM(B16:P16)</f>
        <v>319</v>
      </c>
    </row>
    <row r="17" spans="1:17" ht="20.399999999999999" x14ac:dyDescent="0.25">
      <c r="A17" s="109" t="s">
        <v>146</v>
      </c>
      <c r="B17" s="110">
        <v>29</v>
      </c>
      <c r="C17" s="110">
        <v>22</v>
      </c>
      <c r="D17" s="110">
        <v>32</v>
      </c>
      <c r="E17" s="110">
        <v>8</v>
      </c>
      <c r="F17" s="110">
        <v>12</v>
      </c>
      <c r="G17" s="110">
        <v>14</v>
      </c>
      <c r="H17" s="110">
        <v>10</v>
      </c>
      <c r="I17" s="110">
        <v>10</v>
      </c>
      <c r="J17" s="110">
        <v>6</v>
      </c>
      <c r="K17" s="110">
        <v>3</v>
      </c>
      <c r="L17" s="110">
        <v>0</v>
      </c>
      <c r="M17" s="110">
        <v>2</v>
      </c>
      <c r="N17" s="110">
        <v>0</v>
      </c>
      <c r="O17" s="110">
        <v>1</v>
      </c>
      <c r="P17" s="110">
        <v>1</v>
      </c>
      <c r="Q17" s="89">
        <f t="shared" si="1"/>
        <v>150</v>
      </c>
    </row>
    <row r="18" spans="1:17" x14ac:dyDescent="0.25">
      <c r="A18" s="109" t="s">
        <v>148</v>
      </c>
      <c r="B18" s="110">
        <v>23</v>
      </c>
      <c r="C18" s="110">
        <v>14</v>
      </c>
      <c r="D18" s="110">
        <v>15</v>
      </c>
      <c r="E18" s="110">
        <v>9</v>
      </c>
      <c r="F18" s="110">
        <v>15</v>
      </c>
      <c r="G18" s="110">
        <v>12</v>
      </c>
      <c r="H18" s="110">
        <v>15</v>
      </c>
      <c r="I18" s="110">
        <v>7</v>
      </c>
      <c r="J18" s="110">
        <v>12</v>
      </c>
      <c r="K18" s="110">
        <v>9</v>
      </c>
      <c r="L18" s="110">
        <v>0</v>
      </c>
      <c r="M18" s="110">
        <v>1</v>
      </c>
      <c r="N18" s="110">
        <v>1</v>
      </c>
      <c r="O18" s="110">
        <v>1</v>
      </c>
      <c r="P18" s="110">
        <v>0</v>
      </c>
      <c r="Q18" s="89">
        <f t="shared" si="1"/>
        <v>134</v>
      </c>
    </row>
    <row r="19" spans="1:17" ht="20.399999999999999" x14ac:dyDescent="0.25">
      <c r="A19" s="109" t="s">
        <v>145</v>
      </c>
      <c r="B19" s="110">
        <v>6</v>
      </c>
      <c r="C19" s="110">
        <v>5</v>
      </c>
      <c r="D19" s="110">
        <v>4</v>
      </c>
      <c r="E19" s="110">
        <v>1</v>
      </c>
      <c r="F19" s="110">
        <v>0</v>
      </c>
      <c r="G19" s="110">
        <v>2</v>
      </c>
      <c r="H19" s="110">
        <v>2</v>
      </c>
      <c r="I19" s="110">
        <v>1</v>
      </c>
      <c r="J19" s="110">
        <v>4</v>
      </c>
      <c r="K19" s="110">
        <v>1</v>
      </c>
      <c r="L19" s="110">
        <v>0</v>
      </c>
      <c r="M19" s="110">
        <v>1</v>
      </c>
      <c r="N19" s="110">
        <v>0</v>
      </c>
      <c r="O19" s="110">
        <v>0</v>
      </c>
      <c r="P19" s="110">
        <v>0</v>
      </c>
      <c r="Q19" s="89">
        <f t="shared" si="1"/>
        <v>27</v>
      </c>
    </row>
    <row r="20" spans="1:17" ht="20.399999999999999" x14ac:dyDescent="0.25">
      <c r="A20" s="109" t="s">
        <v>147</v>
      </c>
      <c r="B20" s="110">
        <v>2</v>
      </c>
      <c r="C20" s="110">
        <v>0</v>
      </c>
      <c r="D20" s="110">
        <v>1</v>
      </c>
      <c r="E20" s="110">
        <v>0</v>
      </c>
      <c r="F20" s="110">
        <v>2</v>
      </c>
      <c r="G20" s="110">
        <v>2</v>
      </c>
      <c r="H20" s="110">
        <v>1</v>
      </c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10">
        <v>0</v>
      </c>
      <c r="Q20" s="89">
        <f t="shared" si="1"/>
        <v>8</v>
      </c>
    </row>
    <row r="21" spans="1:17" ht="48.6" customHeight="1" x14ac:dyDescent="0.25">
      <c r="A21" s="107" t="s">
        <v>156</v>
      </c>
      <c r="B21" s="108">
        <v>50</v>
      </c>
      <c r="C21" s="108">
        <v>45</v>
      </c>
      <c r="D21" s="108">
        <v>40</v>
      </c>
      <c r="E21" s="108">
        <v>17</v>
      </c>
      <c r="F21" s="108">
        <v>38</v>
      </c>
      <c r="G21" s="108">
        <v>21</v>
      </c>
      <c r="H21" s="108">
        <v>17</v>
      </c>
      <c r="I21" s="108">
        <v>13</v>
      </c>
      <c r="J21" s="108">
        <v>29</v>
      </c>
      <c r="K21" s="108">
        <v>10</v>
      </c>
      <c r="L21" s="108">
        <v>1</v>
      </c>
      <c r="M21" s="108">
        <v>5</v>
      </c>
      <c r="N21" s="108">
        <v>0</v>
      </c>
      <c r="O21" s="108">
        <v>1</v>
      </c>
      <c r="P21" s="108">
        <v>1</v>
      </c>
      <c r="Q21" s="88">
        <f t="shared" si="1"/>
        <v>288</v>
      </c>
    </row>
    <row r="22" spans="1:17" ht="51" x14ac:dyDescent="0.25">
      <c r="A22" s="109" t="s">
        <v>159</v>
      </c>
      <c r="B22" s="110">
        <v>26</v>
      </c>
      <c r="C22" s="110">
        <v>13</v>
      </c>
      <c r="D22" s="110">
        <v>13</v>
      </c>
      <c r="E22" s="110">
        <v>2</v>
      </c>
      <c r="F22" s="110">
        <v>12</v>
      </c>
      <c r="G22" s="110">
        <v>12</v>
      </c>
      <c r="H22" s="110">
        <v>7</v>
      </c>
      <c r="I22" s="110">
        <v>5</v>
      </c>
      <c r="J22" s="110">
        <v>13</v>
      </c>
      <c r="K22" s="110">
        <v>3</v>
      </c>
      <c r="L22" s="110">
        <v>1</v>
      </c>
      <c r="M22" s="110">
        <v>4</v>
      </c>
      <c r="N22" s="110">
        <v>0</v>
      </c>
      <c r="O22" s="110">
        <v>0</v>
      </c>
      <c r="P22" s="110">
        <v>1</v>
      </c>
      <c r="Q22" s="89">
        <f t="shared" si="1"/>
        <v>112</v>
      </c>
    </row>
    <row r="23" spans="1:17" ht="30.6" x14ac:dyDescent="0.25">
      <c r="A23" s="109" t="s">
        <v>158</v>
      </c>
      <c r="B23" s="110">
        <v>8</v>
      </c>
      <c r="C23" s="110">
        <v>13</v>
      </c>
      <c r="D23" s="110">
        <v>12</v>
      </c>
      <c r="E23" s="110">
        <v>6</v>
      </c>
      <c r="F23" s="110">
        <v>7</v>
      </c>
      <c r="G23" s="110">
        <v>4</v>
      </c>
      <c r="H23" s="110">
        <v>3</v>
      </c>
      <c r="I23" s="110">
        <v>3</v>
      </c>
      <c r="J23" s="110">
        <v>4</v>
      </c>
      <c r="K23" s="110">
        <v>2</v>
      </c>
      <c r="L23" s="110">
        <v>0</v>
      </c>
      <c r="M23" s="110">
        <v>0</v>
      </c>
      <c r="N23" s="110">
        <v>0</v>
      </c>
      <c r="O23" s="110">
        <v>1</v>
      </c>
      <c r="P23" s="110">
        <v>0</v>
      </c>
      <c r="Q23" s="89">
        <f t="shared" si="1"/>
        <v>63</v>
      </c>
    </row>
    <row r="24" spans="1:17" x14ac:dyDescent="0.25">
      <c r="A24" s="109" t="s">
        <v>157</v>
      </c>
      <c r="B24" s="110">
        <v>9</v>
      </c>
      <c r="C24" s="110">
        <v>8</v>
      </c>
      <c r="D24" s="110">
        <v>11</v>
      </c>
      <c r="E24" s="110">
        <v>3</v>
      </c>
      <c r="F24" s="110">
        <v>10</v>
      </c>
      <c r="G24" s="110">
        <v>3</v>
      </c>
      <c r="H24" s="110">
        <v>3</v>
      </c>
      <c r="I24" s="110">
        <v>1</v>
      </c>
      <c r="J24" s="110">
        <v>8</v>
      </c>
      <c r="K24" s="110">
        <v>3</v>
      </c>
      <c r="L24" s="110">
        <v>0</v>
      </c>
      <c r="M24" s="110">
        <v>1</v>
      </c>
      <c r="N24" s="110">
        <v>0</v>
      </c>
      <c r="O24" s="110">
        <v>0</v>
      </c>
      <c r="P24" s="110">
        <v>0</v>
      </c>
      <c r="Q24" s="89">
        <f t="shared" si="1"/>
        <v>60</v>
      </c>
    </row>
    <row r="25" spans="1:17" x14ac:dyDescent="0.25">
      <c r="A25" s="109" t="s">
        <v>160</v>
      </c>
      <c r="B25" s="110">
        <v>7</v>
      </c>
      <c r="C25" s="110">
        <v>11</v>
      </c>
      <c r="D25" s="110">
        <v>4</v>
      </c>
      <c r="E25" s="110">
        <v>6</v>
      </c>
      <c r="F25" s="110">
        <v>9</v>
      </c>
      <c r="G25" s="110">
        <v>2</v>
      </c>
      <c r="H25" s="110">
        <v>4</v>
      </c>
      <c r="I25" s="110">
        <v>4</v>
      </c>
      <c r="J25" s="110">
        <v>4</v>
      </c>
      <c r="K25" s="110">
        <v>2</v>
      </c>
      <c r="L25" s="110">
        <v>0</v>
      </c>
      <c r="M25" s="110">
        <v>0</v>
      </c>
      <c r="N25" s="110">
        <v>0</v>
      </c>
      <c r="O25" s="110">
        <v>0</v>
      </c>
      <c r="P25" s="110">
        <v>0</v>
      </c>
      <c r="Q25" s="89">
        <f t="shared" si="1"/>
        <v>53</v>
      </c>
    </row>
    <row r="26" spans="1:17" x14ac:dyDescent="0.25">
      <c r="A26" s="107" t="s">
        <v>161</v>
      </c>
      <c r="B26" s="108">
        <v>48</v>
      </c>
      <c r="C26" s="108">
        <v>23</v>
      </c>
      <c r="D26" s="108">
        <v>35</v>
      </c>
      <c r="E26" s="108">
        <v>67</v>
      </c>
      <c r="F26" s="108">
        <v>12</v>
      </c>
      <c r="G26" s="108">
        <v>13</v>
      </c>
      <c r="H26" s="108">
        <v>13</v>
      </c>
      <c r="I26" s="108">
        <v>12</v>
      </c>
      <c r="J26" s="108">
        <v>7</v>
      </c>
      <c r="K26" s="108">
        <v>29</v>
      </c>
      <c r="L26" s="108">
        <v>2</v>
      </c>
      <c r="M26" s="108">
        <v>0</v>
      </c>
      <c r="N26" s="108">
        <v>0</v>
      </c>
      <c r="O26" s="108">
        <v>1</v>
      </c>
      <c r="P26" s="108">
        <v>0</v>
      </c>
      <c r="Q26" s="88">
        <f t="shared" si="1"/>
        <v>262</v>
      </c>
    </row>
    <row r="27" spans="1:17" ht="29.25" customHeight="1" x14ac:dyDescent="0.25">
      <c r="A27" s="107" t="s">
        <v>130</v>
      </c>
      <c r="B27" s="108">
        <v>32</v>
      </c>
      <c r="C27" s="108">
        <v>16</v>
      </c>
      <c r="D27" s="108">
        <v>15</v>
      </c>
      <c r="E27" s="108">
        <v>3</v>
      </c>
      <c r="F27" s="108">
        <v>5</v>
      </c>
      <c r="G27" s="108">
        <v>3</v>
      </c>
      <c r="H27" s="108">
        <v>1</v>
      </c>
      <c r="I27" s="108">
        <v>5</v>
      </c>
      <c r="J27" s="108">
        <v>14</v>
      </c>
      <c r="K27" s="108">
        <v>3</v>
      </c>
      <c r="L27" s="108">
        <v>6</v>
      </c>
      <c r="M27" s="108">
        <v>2</v>
      </c>
      <c r="N27" s="108">
        <v>3</v>
      </c>
      <c r="O27" s="108">
        <v>0</v>
      </c>
      <c r="P27" s="108">
        <v>0</v>
      </c>
      <c r="Q27" s="88">
        <f t="shared" si="0"/>
        <v>108</v>
      </c>
    </row>
    <row r="28" spans="1:17" x14ac:dyDescent="0.25">
      <c r="A28" s="109" t="s">
        <v>133</v>
      </c>
      <c r="B28" s="110">
        <v>20</v>
      </c>
      <c r="C28" s="110">
        <v>9</v>
      </c>
      <c r="D28" s="110">
        <v>10</v>
      </c>
      <c r="E28" s="110">
        <v>2</v>
      </c>
      <c r="F28" s="110">
        <v>4</v>
      </c>
      <c r="G28" s="110">
        <v>2</v>
      </c>
      <c r="H28" s="110">
        <v>1</v>
      </c>
      <c r="I28" s="110">
        <v>3</v>
      </c>
      <c r="J28" s="110">
        <v>7</v>
      </c>
      <c r="K28" s="110">
        <v>0</v>
      </c>
      <c r="L28" s="110">
        <v>5</v>
      </c>
      <c r="M28" s="110">
        <v>1</v>
      </c>
      <c r="N28" s="110">
        <v>3</v>
      </c>
      <c r="O28" s="110">
        <v>0</v>
      </c>
      <c r="P28" s="110">
        <v>0</v>
      </c>
      <c r="Q28" s="89">
        <f t="shared" si="0"/>
        <v>67</v>
      </c>
    </row>
    <row r="29" spans="1:17" ht="20.399999999999999" x14ac:dyDescent="0.25">
      <c r="A29" s="109" t="s">
        <v>132</v>
      </c>
      <c r="B29" s="110">
        <v>7</v>
      </c>
      <c r="C29" s="110">
        <v>6</v>
      </c>
      <c r="D29" s="110">
        <v>4</v>
      </c>
      <c r="E29" s="110">
        <v>1</v>
      </c>
      <c r="F29" s="110">
        <v>1</v>
      </c>
      <c r="G29" s="110">
        <v>0</v>
      </c>
      <c r="H29" s="110">
        <v>0</v>
      </c>
      <c r="I29" s="110">
        <v>1</v>
      </c>
      <c r="J29" s="110">
        <v>5</v>
      </c>
      <c r="K29" s="110">
        <v>2</v>
      </c>
      <c r="L29" s="110">
        <v>1</v>
      </c>
      <c r="M29" s="110">
        <v>1</v>
      </c>
      <c r="N29" s="110">
        <v>0</v>
      </c>
      <c r="O29" s="110">
        <v>0</v>
      </c>
      <c r="P29" s="110">
        <v>0</v>
      </c>
      <c r="Q29" s="89">
        <f t="shared" si="0"/>
        <v>29</v>
      </c>
    </row>
    <row r="30" spans="1:17" ht="30.6" x14ac:dyDescent="0.25">
      <c r="A30" s="109" t="s">
        <v>131</v>
      </c>
      <c r="B30" s="110">
        <v>5</v>
      </c>
      <c r="C30" s="110">
        <v>1</v>
      </c>
      <c r="D30" s="110">
        <v>1</v>
      </c>
      <c r="E30" s="110">
        <v>0</v>
      </c>
      <c r="F30" s="110">
        <v>0</v>
      </c>
      <c r="G30" s="110">
        <v>1</v>
      </c>
      <c r="H30" s="110">
        <v>0</v>
      </c>
      <c r="I30" s="110">
        <v>1</v>
      </c>
      <c r="J30" s="110">
        <v>2</v>
      </c>
      <c r="K30" s="110">
        <v>1</v>
      </c>
      <c r="L30" s="110">
        <v>0</v>
      </c>
      <c r="M30" s="110">
        <v>0</v>
      </c>
      <c r="N30" s="110">
        <v>0</v>
      </c>
      <c r="O30" s="110">
        <v>0</v>
      </c>
      <c r="P30" s="110">
        <v>0</v>
      </c>
      <c r="Q30" s="89">
        <f t="shared" si="0"/>
        <v>12</v>
      </c>
    </row>
    <row r="31" spans="1:17" ht="20.399999999999999" x14ac:dyDescent="0.25">
      <c r="A31" s="107" t="s">
        <v>152</v>
      </c>
      <c r="B31" s="108">
        <v>9</v>
      </c>
      <c r="C31" s="108">
        <v>3</v>
      </c>
      <c r="D31" s="108">
        <v>6</v>
      </c>
      <c r="E31" s="108">
        <v>61</v>
      </c>
      <c r="F31" s="108">
        <v>0</v>
      </c>
      <c r="G31" s="108">
        <v>2</v>
      </c>
      <c r="H31" s="108">
        <v>1</v>
      </c>
      <c r="I31" s="108">
        <v>6</v>
      </c>
      <c r="J31" s="108">
        <v>2</v>
      </c>
      <c r="K31" s="108">
        <v>2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88">
        <f>SUM(B31:P31)</f>
        <v>92</v>
      </c>
    </row>
    <row r="32" spans="1:17" ht="20.399999999999999" x14ac:dyDescent="0.25">
      <c r="A32" s="109" t="s">
        <v>153</v>
      </c>
      <c r="B32" s="110">
        <v>7</v>
      </c>
      <c r="C32" s="110">
        <v>2</v>
      </c>
      <c r="D32" s="110">
        <v>4</v>
      </c>
      <c r="E32" s="110">
        <v>52</v>
      </c>
      <c r="F32" s="110">
        <v>0</v>
      </c>
      <c r="G32" s="110">
        <v>1</v>
      </c>
      <c r="H32" s="110">
        <v>1</v>
      </c>
      <c r="I32" s="110">
        <v>3</v>
      </c>
      <c r="J32" s="110">
        <v>2</v>
      </c>
      <c r="K32" s="110">
        <v>2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89">
        <f>SUM(B32:P32)</f>
        <v>74</v>
      </c>
    </row>
    <row r="33" spans="1:17" ht="20.399999999999999" x14ac:dyDescent="0.25">
      <c r="A33" s="109" t="s">
        <v>154</v>
      </c>
      <c r="B33" s="110">
        <v>2</v>
      </c>
      <c r="C33" s="110">
        <v>1</v>
      </c>
      <c r="D33" s="110">
        <v>1</v>
      </c>
      <c r="E33" s="110">
        <v>9</v>
      </c>
      <c r="F33" s="110">
        <v>0</v>
      </c>
      <c r="G33" s="110">
        <v>1</v>
      </c>
      <c r="H33" s="110">
        <v>0</v>
      </c>
      <c r="I33" s="110">
        <v>3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v>0</v>
      </c>
      <c r="Q33" s="89">
        <f>SUM(B33:P33)</f>
        <v>17</v>
      </c>
    </row>
    <row r="34" spans="1:17" ht="20.399999999999999" x14ac:dyDescent="0.25">
      <c r="A34" s="109" t="s">
        <v>357</v>
      </c>
      <c r="B34" s="110">
        <v>0</v>
      </c>
      <c r="C34" s="110">
        <v>0</v>
      </c>
      <c r="D34" s="110">
        <v>1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0</v>
      </c>
      <c r="Q34" s="89">
        <f>SUM(B34:P34)</f>
        <v>1</v>
      </c>
    </row>
    <row r="35" spans="1:17" ht="38.25" customHeight="1" x14ac:dyDescent="0.25">
      <c r="A35" s="107" t="s">
        <v>149</v>
      </c>
      <c r="B35" s="108">
        <v>11</v>
      </c>
      <c r="C35" s="108">
        <v>11</v>
      </c>
      <c r="D35" s="108">
        <v>5</v>
      </c>
      <c r="E35" s="108">
        <v>6</v>
      </c>
      <c r="F35" s="108">
        <v>4</v>
      </c>
      <c r="G35" s="108">
        <v>4</v>
      </c>
      <c r="H35" s="108">
        <v>0</v>
      </c>
      <c r="I35" s="108">
        <v>5</v>
      </c>
      <c r="J35" s="108">
        <v>3</v>
      </c>
      <c r="K35" s="108">
        <v>4</v>
      </c>
      <c r="L35" s="108">
        <v>0</v>
      </c>
      <c r="M35" s="108">
        <v>0</v>
      </c>
      <c r="N35" s="108">
        <v>0</v>
      </c>
      <c r="O35" s="108">
        <v>1</v>
      </c>
      <c r="P35" s="108">
        <v>0</v>
      </c>
      <c r="Q35" s="88">
        <f t="shared" si="0"/>
        <v>54</v>
      </c>
    </row>
    <row r="36" spans="1:17" ht="30.6" x14ac:dyDescent="0.25">
      <c r="A36" s="109" t="s">
        <v>150</v>
      </c>
      <c r="B36" s="110">
        <v>9</v>
      </c>
      <c r="C36" s="110">
        <v>11</v>
      </c>
      <c r="D36" s="110">
        <v>3</v>
      </c>
      <c r="E36" s="110">
        <v>4</v>
      </c>
      <c r="F36" s="110">
        <v>2</v>
      </c>
      <c r="G36" s="110">
        <v>1</v>
      </c>
      <c r="H36" s="110">
        <v>0</v>
      </c>
      <c r="I36" s="110">
        <v>5</v>
      </c>
      <c r="J36" s="110">
        <v>2</v>
      </c>
      <c r="K36" s="110">
        <v>4</v>
      </c>
      <c r="L36" s="110">
        <v>0</v>
      </c>
      <c r="M36" s="110">
        <v>0</v>
      </c>
      <c r="N36" s="110">
        <v>0</v>
      </c>
      <c r="O36" s="110">
        <v>1</v>
      </c>
      <c r="P36" s="110">
        <v>0</v>
      </c>
      <c r="Q36" s="89">
        <f t="shared" si="0"/>
        <v>42</v>
      </c>
    </row>
    <row r="37" spans="1:17" x14ac:dyDescent="0.25">
      <c r="A37" s="109" t="s">
        <v>151</v>
      </c>
      <c r="B37" s="110">
        <v>2</v>
      </c>
      <c r="C37" s="110">
        <v>0</v>
      </c>
      <c r="D37" s="110">
        <v>2</v>
      </c>
      <c r="E37" s="110">
        <v>1</v>
      </c>
      <c r="F37" s="110">
        <v>1</v>
      </c>
      <c r="G37" s="110">
        <v>3</v>
      </c>
      <c r="H37" s="110">
        <v>0</v>
      </c>
      <c r="I37" s="110">
        <v>0</v>
      </c>
      <c r="J37" s="110">
        <v>1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0</v>
      </c>
      <c r="Q37" s="89">
        <f t="shared" si="0"/>
        <v>10</v>
      </c>
    </row>
    <row r="38" spans="1:17" x14ac:dyDescent="0.25">
      <c r="A38" s="109" t="s">
        <v>270</v>
      </c>
      <c r="B38" s="110">
        <v>0</v>
      </c>
      <c r="C38" s="110">
        <v>0</v>
      </c>
      <c r="D38" s="110">
        <v>0</v>
      </c>
      <c r="E38" s="110">
        <v>1</v>
      </c>
      <c r="F38" s="110">
        <v>1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110">
        <v>0</v>
      </c>
      <c r="Q38" s="89">
        <f t="shared" si="0"/>
        <v>2</v>
      </c>
    </row>
    <row r="39" spans="1:17" ht="22.2" customHeight="1" x14ac:dyDescent="0.25">
      <c r="A39" s="107" t="s">
        <v>142</v>
      </c>
      <c r="B39" s="108">
        <v>2</v>
      </c>
      <c r="C39" s="108">
        <v>1</v>
      </c>
      <c r="D39" s="108">
        <v>1</v>
      </c>
      <c r="E39" s="108">
        <v>1</v>
      </c>
      <c r="F39" s="108">
        <v>0</v>
      </c>
      <c r="G39" s="108">
        <v>1</v>
      </c>
      <c r="H39" s="108">
        <v>1</v>
      </c>
      <c r="I39" s="108">
        <v>0</v>
      </c>
      <c r="J39" s="108">
        <v>2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88">
        <f t="shared" si="0"/>
        <v>9</v>
      </c>
    </row>
    <row r="40" spans="1:17" ht="22.2" customHeight="1" x14ac:dyDescent="0.25">
      <c r="A40" s="109" t="s">
        <v>143</v>
      </c>
      <c r="B40" s="110">
        <v>1</v>
      </c>
      <c r="C40" s="110">
        <v>0</v>
      </c>
      <c r="D40" s="110">
        <v>1</v>
      </c>
      <c r="E40" s="110">
        <v>1</v>
      </c>
      <c r="F40" s="110">
        <v>0</v>
      </c>
      <c r="G40" s="110">
        <v>1</v>
      </c>
      <c r="H40" s="110">
        <v>1</v>
      </c>
      <c r="I40" s="110">
        <v>0</v>
      </c>
      <c r="J40" s="110">
        <v>2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89">
        <f t="shared" si="0"/>
        <v>7</v>
      </c>
    </row>
    <row r="41" spans="1:17" ht="20.399999999999999" x14ac:dyDescent="0.25">
      <c r="A41" s="109" t="s">
        <v>358</v>
      </c>
      <c r="B41" s="110">
        <v>1</v>
      </c>
      <c r="C41" s="110">
        <v>1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89">
        <f t="shared" si="0"/>
        <v>2</v>
      </c>
    </row>
    <row r="42" spans="1:17" ht="39" customHeight="1" x14ac:dyDescent="0.25">
      <c r="A42" s="107" t="s">
        <v>155</v>
      </c>
      <c r="B42" s="108">
        <v>325</v>
      </c>
      <c r="C42" s="108">
        <v>286</v>
      </c>
      <c r="D42" s="108">
        <v>182</v>
      </c>
      <c r="E42" s="108">
        <v>141</v>
      </c>
      <c r="F42" s="108">
        <v>144</v>
      </c>
      <c r="G42" s="108">
        <v>163</v>
      </c>
      <c r="H42" s="108">
        <v>79</v>
      </c>
      <c r="I42" s="108">
        <v>99</v>
      </c>
      <c r="J42" s="108">
        <v>47</v>
      </c>
      <c r="K42" s="108">
        <v>62</v>
      </c>
      <c r="L42" s="108">
        <v>23</v>
      </c>
      <c r="M42" s="108">
        <v>14</v>
      </c>
      <c r="N42" s="108">
        <v>6</v>
      </c>
      <c r="O42" s="108">
        <v>4</v>
      </c>
      <c r="P42" s="108">
        <v>3</v>
      </c>
      <c r="Q42" s="88">
        <f t="shared" si="0"/>
        <v>1578</v>
      </c>
    </row>
    <row r="43" spans="1:17" ht="21.75" customHeight="1" x14ac:dyDescent="0.25">
      <c r="A43" s="84" t="s">
        <v>0</v>
      </c>
      <c r="B43" s="90">
        <f t="shared" ref="B43:Q43" si="2">B42+B26+B21+B31+B35+B16+B39+B8+B11+B27</f>
        <v>690</v>
      </c>
      <c r="C43" s="90">
        <f t="shared" si="2"/>
        <v>613</v>
      </c>
      <c r="D43" s="90">
        <f t="shared" si="2"/>
        <v>461</v>
      </c>
      <c r="E43" s="90">
        <f t="shared" si="2"/>
        <v>406</v>
      </c>
      <c r="F43" s="90">
        <f t="shared" si="2"/>
        <v>343</v>
      </c>
      <c r="G43" s="90">
        <f t="shared" si="2"/>
        <v>333</v>
      </c>
      <c r="H43" s="90">
        <f t="shared" si="2"/>
        <v>226</v>
      </c>
      <c r="I43" s="90">
        <f t="shared" si="2"/>
        <v>210</v>
      </c>
      <c r="J43" s="90">
        <f t="shared" si="2"/>
        <v>170</v>
      </c>
      <c r="K43" s="90">
        <f t="shared" si="2"/>
        <v>155</v>
      </c>
      <c r="L43" s="90">
        <f t="shared" si="2"/>
        <v>46</v>
      </c>
      <c r="M43" s="90">
        <f t="shared" si="2"/>
        <v>39</v>
      </c>
      <c r="N43" s="90">
        <f t="shared" si="2"/>
        <v>14</v>
      </c>
      <c r="O43" s="90">
        <f t="shared" si="2"/>
        <v>13</v>
      </c>
      <c r="P43" s="90">
        <f t="shared" si="2"/>
        <v>9</v>
      </c>
      <c r="Q43" s="90">
        <f t="shared" si="2"/>
        <v>3728</v>
      </c>
    </row>
    <row r="44" spans="1:17" ht="22.5" customHeight="1" x14ac:dyDescent="0.2">
      <c r="A44" s="106" t="s">
        <v>233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2"/>
    </row>
    <row r="45" spans="1:17" x14ac:dyDescent="0.25">
      <c r="A45" s="59" t="s">
        <v>207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2"/>
    </row>
    <row r="46" spans="1:17" x14ac:dyDescent="0.25">
      <c r="A46" s="59" t="s">
        <v>236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1:17" s="54" customFormat="1" ht="29.25" customHeight="1" x14ac:dyDescent="0.25">
      <c r="A47" s="93" t="s">
        <v>287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</row>
    <row r="48" spans="1:17" s="54" customFormat="1" x14ac:dyDescent="0.25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</row>
    <row r="49" spans="1:18" s="54" customFormat="1" ht="15.75" customHeight="1" x14ac:dyDescent="0.2">
      <c r="A49" s="96" t="s">
        <v>282</v>
      </c>
      <c r="B49" s="97"/>
      <c r="C49" s="98" t="s">
        <v>56</v>
      </c>
      <c r="D49" s="99"/>
      <c r="E49" s="99"/>
      <c r="F49" s="99"/>
      <c r="H49" s="99"/>
      <c r="I49" s="97"/>
      <c r="J49" s="99"/>
      <c r="K49" s="97"/>
      <c r="L49" s="97"/>
      <c r="M49" s="97"/>
      <c r="N49" s="99"/>
      <c r="O49" s="99"/>
      <c r="P49" s="99"/>
      <c r="Q49" s="99"/>
      <c r="R49" s="99"/>
    </row>
    <row r="50" spans="1:18" s="54" customFormat="1" ht="15.75" customHeight="1" x14ac:dyDescent="0.25">
      <c r="A50" s="100" t="s">
        <v>63</v>
      </c>
      <c r="B50" s="101"/>
      <c r="C50" s="98" t="s">
        <v>55</v>
      </c>
      <c r="D50" s="99"/>
      <c r="E50" s="99"/>
      <c r="F50" s="99"/>
      <c r="H50" s="99"/>
      <c r="I50" s="101"/>
      <c r="J50" s="99"/>
      <c r="K50" s="101"/>
      <c r="L50" s="101"/>
      <c r="M50" s="101"/>
      <c r="N50" s="99"/>
      <c r="O50" s="99"/>
      <c r="P50" s="99"/>
      <c r="Q50" s="99"/>
      <c r="R50" s="99"/>
    </row>
    <row r="51" spans="1:18" s="54" customFormat="1" ht="15.75" customHeight="1" x14ac:dyDescent="0.25">
      <c r="A51" s="100" t="s">
        <v>62</v>
      </c>
      <c r="B51" s="101"/>
      <c r="C51" s="98" t="s">
        <v>54</v>
      </c>
      <c r="D51" s="99"/>
      <c r="E51" s="99"/>
      <c r="F51" s="99"/>
      <c r="H51" s="99"/>
      <c r="I51" s="101"/>
      <c r="J51" s="99"/>
      <c r="K51" s="101"/>
      <c r="L51" s="101"/>
      <c r="M51" s="101"/>
      <c r="N51" s="99"/>
      <c r="O51" s="99"/>
      <c r="P51" s="99"/>
      <c r="Q51" s="99"/>
      <c r="R51" s="99"/>
    </row>
    <row r="52" spans="1:18" s="54" customFormat="1" ht="15.75" customHeight="1" x14ac:dyDescent="0.25">
      <c r="A52" s="100" t="s">
        <v>61</v>
      </c>
      <c r="B52" s="101"/>
      <c r="C52" s="98" t="s">
        <v>53</v>
      </c>
      <c r="D52" s="99"/>
      <c r="E52" s="99"/>
      <c r="F52" s="99"/>
      <c r="H52" s="99"/>
      <c r="I52" s="101"/>
      <c r="J52" s="99"/>
      <c r="K52" s="101"/>
      <c r="L52" s="101"/>
      <c r="M52" s="101"/>
      <c r="N52" s="99"/>
      <c r="O52" s="99"/>
      <c r="P52" s="99"/>
      <c r="Q52" s="99"/>
      <c r="R52" s="99"/>
    </row>
    <row r="53" spans="1:18" s="54" customFormat="1" ht="15.75" customHeight="1" x14ac:dyDescent="0.25">
      <c r="A53" s="100" t="s">
        <v>60</v>
      </c>
      <c r="B53" s="101"/>
      <c r="C53" s="98" t="s">
        <v>52</v>
      </c>
      <c r="D53" s="99"/>
      <c r="E53" s="99"/>
      <c r="F53" s="99"/>
      <c r="H53" s="99"/>
      <c r="I53" s="101"/>
      <c r="J53" s="99"/>
      <c r="K53" s="101"/>
      <c r="L53" s="101"/>
      <c r="M53" s="101"/>
      <c r="N53" s="99"/>
      <c r="O53" s="99"/>
      <c r="P53" s="99"/>
      <c r="Q53" s="99"/>
      <c r="R53" s="99"/>
    </row>
    <row r="54" spans="1:18" s="54" customFormat="1" ht="15.75" customHeight="1" x14ac:dyDescent="0.25">
      <c r="A54" s="100" t="s">
        <v>59</v>
      </c>
      <c r="B54" s="101"/>
      <c r="C54" s="98" t="s">
        <v>51</v>
      </c>
      <c r="D54" s="99"/>
      <c r="E54" s="99"/>
      <c r="F54" s="99"/>
      <c r="H54" s="99"/>
      <c r="I54" s="101"/>
      <c r="J54" s="99"/>
      <c r="K54" s="101"/>
      <c r="L54" s="101"/>
      <c r="M54" s="101"/>
      <c r="N54" s="99"/>
      <c r="O54" s="99"/>
      <c r="P54" s="99"/>
      <c r="Q54" s="99"/>
      <c r="R54" s="99"/>
    </row>
    <row r="55" spans="1:18" s="54" customFormat="1" ht="15.75" customHeight="1" x14ac:dyDescent="0.25">
      <c r="A55" s="100" t="s">
        <v>58</v>
      </c>
      <c r="B55" s="100"/>
      <c r="C55" s="98" t="s">
        <v>50</v>
      </c>
      <c r="D55" s="99"/>
      <c r="E55" s="99"/>
      <c r="F55" s="99"/>
      <c r="H55" s="99"/>
      <c r="I55" s="100"/>
      <c r="J55" s="99"/>
      <c r="K55" s="100"/>
      <c r="L55" s="100"/>
      <c r="M55" s="100"/>
      <c r="N55" s="99"/>
      <c r="O55" s="99"/>
      <c r="P55" s="99"/>
      <c r="Q55" s="99"/>
      <c r="R55" s="99"/>
    </row>
    <row r="56" spans="1:18" s="54" customFormat="1" ht="15.75" customHeight="1" x14ac:dyDescent="0.25">
      <c r="A56" s="100" t="s">
        <v>57</v>
      </c>
      <c r="B56" s="101"/>
      <c r="C56" s="98" t="s">
        <v>49</v>
      </c>
      <c r="D56" s="99"/>
      <c r="E56" s="99"/>
      <c r="F56" s="99"/>
      <c r="H56" s="99"/>
      <c r="I56" s="101"/>
      <c r="J56" s="99"/>
      <c r="K56" s="101"/>
      <c r="L56" s="101"/>
      <c r="M56" s="101"/>
      <c r="N56" s="99"/>
      <c r="O56" s="99"/>
      <c r="P56" s="99"/>
      <c r="Q56" s="99"/>
      <c r="R56" s="99"/>
    </row>
    <row r="57" spans="1:18" s="54" customFormat="1" ht="15.75" customHeight="1" x14ac:dyDescent="0.25">
      <c r="A57" s="102"/>
      <c r="C57" s="98" t="s">
        <v>103</v>
      </c>
      <c r="D57" s="99"/>
      <c r="E57" s="99"/>
      <c r="F57" s="99"/>
      <c r="H57" s="99"/>
      <c r="J57" s="99"/>
      <c r="N57" s="99"/>
      <c r="O57" s="99"/>
      <c r="P57" s="99"/>
      <c r="Q57" s="99"/>
      <c r="R57" s="99"/>
    </row>
    <row r="58" spans="1:18" x14ac:dyDescent="0.25">
      <c r="A58" s="59"/>
      <c r="B58" s="103"/>
      <c r="C58" s="103"/>
      <c r="D58" s="103"/>
      <c r="E58" s="103"/>
      <c r="F58" s="103"/>
      <c r="G58" s="103"/>
      <c r="H58" s="103"/>
      <c r="I58" s="104"/>
      <c r="J58" s="103"/>
      <c r="K58" s="104"/>
      <c r="L58" s="104"/>
      <c r="M58" s="103"/>
      <c r="N58" s="103"/>
      <c r="O58" s="103"/>
      <c r="P58" s="103"/>
    </row>
    <row r="59" spans="1:18" x14ac:dyDescent="0.25">
      <c r="A59" s="59"/>
    </row>
  </sheetData>
  <mergeCells count="7">
    <mergeCell ref="A1:Q1"/>
    <mergeCell ref="A2:Q2"/>
    <mergeCell ref="A4:Q4"/>
    <mergeCell ref="A5:Q5"/>
    <mergeCell ref="A6:A7"/>
    <mergeCell ref="B6:P6"/>
    <mergeCell ref="Q6:Q7"/>
  </mergeCells>
  <printOptions horizontalCentered="1" verticalCentered="1"/>
  <pageMargins left="0.98425196850393704" right="0.9055118110236221" top="1.1811023622047245" bottom="0.98425196850393704" header="0" footer="0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531A-49C3-4350-9BB3-575CCA27A00B}">
  <sheetPr>
    <tabColor rgb="FF92D050"/>
  </sheetPr>
  <dimension ref="A1:R59"/>
  <sheetViews>
    <sheetView showGridLines="0" topLeftCell="A31" zoomScale="85" zoomScaleNormal="85" zoomScaleSheetLayoutView="70" workbookViewId="0">
      <selection activeCell="A8" sqref="A8:Q42"/>
    </sheetView>
  </sheetViews>
  <sheetFormatPr baseColWidth="10" defaultColWidth="11.44140625" defaultRowHeight="13.2" x14ac:dyDescent="0.25"/>
  <cols>
    <col min="1" max="1" width="33.44140625" style="105" customWidth="1"/>
    <col min="2" max="2" width="17.33203125" style="9" hidden="1" customWidth="1"/>
    <col min="3" max="3" width="16.33203125" style="9" hidden="1" customWidth="1"/>
    <col min="4" max="4" width="19.109375" style="9" hidden="1" customWidth="1"/>
    <col min="5" max="5" width="14.109375" style="9" hidden="1" customWidth="1"/>
    <col min="6" max="6" width="15.109375" style="9" hidden="1" customWidth="1"/>
    <col min="7" max="7" width="16.33203125" style="9" hidden="1" customWidth="1"/>
    <col min="8" max="8" width="14.33203125" style="9" hidden="1" customWidth="1"/>
    <col min="9" max="9" width="14.5546875" style="9" hidden="1" customWidth="1"/>
    <col min="10" max="10" width="14.88671875" style="9" hidden="1" customWidth="1"/>
    <col min="11" max="11" width="13.5546875" style="9" hidden="1" customWidth="1"/>
    <col min="12" max="12" width="12.5546875" style="9" customWidth="1"/>
    <col min="13" max="13" width="8.109375" style="9" customWidth="1"/>
    <col min="14" max="14" width="14.5546875" style="9" customWidth="1"/>
    <col min="15" max="15" width="12.88671875" style="9" customWidth="1"/>
    <col min="16" max="16" width="17.44140625" style="9" customWidth="1"/>
    <col min="17" max="17" width="9.6640625" style="9" customWidth="1"/>
    <col min="18" max="18" width="3" style="9" customWidth="1"/>
    <col min="19" max="19" width="5.6640625" style="9" customWidth="1"/>
    <col min="20" max="16384" width="11.44140625" style="9"/>
  </cols>
  <sheetData>
    <row r="1" spans="1:17" x14ac:dyDescent="0.25">
      <c r="A1" s="275" t="s">
        <v>285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</row>
    <row r="2" spans="1:17" x14ac:dyDescent="0.25">
      <c r="A2" s="296" t="s">
        <v>69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7" x14ac:dyDescent="0.25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7" ht="21" customHeight="1" x14ac:dyDescent="0.25">
      <c r="A4" s="279" t="s">
        <v>163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</row>
    <row r="5" spans="1:17" ht="27.75" customHeight="1" x14ac:dyDescent="0.25">
      <c r="A5" s="295" t="s">
        <v>356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</row>
    <row r="6" spans="1:17" ht="20.25" customHeight="1" x14ac:dyDescent="0.25">
      <c r="A6" s="292" t="s">
        <v>162</v>
      </c>
      <c r="B6" s="293" t="s">
        <v>47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1" t="s">
        <v>0</v>
      </c>
    </row>
    <row r="7" spans="1:17" ht="45.75" customHeight="1" x14ac:dyDescent="0.25">
      <c r="A7" s="292"/>
      <c r="B7" s="202" t="s">
        <v>46</v>
      </c>
      <c r="C7" s="202" t="s">
        <v>217</v>
      </c>
      <c r="D7" s="240" t="s">
        <v>347</v>
      </c>
      <c r="E7" s="239" t="s">
        <v>44</v>
      </c>
      <c r="F7" s="239" t="s">
        <v>45</v>
      </c>
      <c r="G7" s="239" t="s">
        <v>216</v>
      </c>
      <c r="H7" s="202" t="s">
        <v>353</v>
      </c>
      <c r="I7" s="202" t="s">
        <v>348</v>
      </c>
      <c r="J7" s="202" t="s">
        <v>214</v>
      </c>
      <c r="K7" s="202" t="s">
        <v>41</v>
      </c>
      <c r="L7" s="202" t="s">
        <v>290</v>
      </c>
      <c r="M7" s="241" t="s">
        <v>40</v>
      </c>
      <c r="N7" s="241" t="s">
        <v>283</v>
      </c>
      <c r="O7" s="202" t="s">
        <v>43</v>
      </c>
      <c r="P7" s="202" t="s">
        <v>42</v>
      </c>
      <c r="Q7" s="291"/>
    </row>
    <row r="8" spans="1:17" ht="20.25" customHeight="1" x14ac:dyDescent="0.25">
      <c r="A8" s="107" t="s">
        <v>139</v>
      </c>
      <c r="B8" s="108">
        <v>100</v>
      </c>
      <c r="C8" s="108">
        <v>138</v>
      </c>
      <c r="D8" s="108">
        <v>71</v>
      </c>
      <c r="E8" s="108">
        <v>73</v>
      </c>
      <c r="F8" s="108">
        <v>55</v>
      </c>
      <c r="G8" s="108">
        <v>65</v>
      </c>
      <c r="H8" s="108">
        <v>80</v>
      </c>
      <c r="I8" s="108">
        <v>41</v>
      </c>
      <c r="J8" s="108">
        <v>17</v>
      </c>
      <c r="K8" s="108">
        <v>30</v>
      </c>
      <c r="L8" s="108">
        <v>9</v>
      </c>
      <c r="M8" s="108">
        <v>9</v>
      </c>
      <c r="N8" s="108">
        <v>1</v>
      </c>
      <c r="O8" s="108">
        <v>1</v>
      </c>
      <c r="P8" s="108">
        <v>3</v>
      </c>
      <c r="Q8" s="88">
        <f t="shared" ref="Q8:Q42" si="0">SUM(B8:P8)</f>
        <v>693</v>
      </c>
    </row>
    <row r="9" spans="1:17" ht="20.399999999999999" x14ac:dyDescent="0.25">
      <c r="A9" s="109" t="s">
        <v>141</v>
      </c>
      <c r="B9" s="110">
        <v>66</v>
      </c>
      <c r="C9" s="110">
        <v>87</v>
      </c>
      <c r="D9" s="110">
        <v>49</v>
      </c>
      <c r="E9" s="110">
        <v>49</v>
      </c>
      <c r="F9" s="110">
        <v>32</v>
      </c>
      <c r="G9" s="110">
        <v>36</v>
      </c>
      <c r="H9" s="110">
        <v>66</v>
      </c>
      <c r="I9" s="110">
        <v>28</v>
      </c>
      <c r="J9" s="110">
        <v>11</v>
      </c>
      <c r="K9" s="110">
        <v>24</v>
      </c>
      <c r="L9" s="110">
        <v>7</v>
      </c>
      <c r="M9" s="110">
        <v>9</v>
      </c>
      <c r="N9" s="110">
        <v>0</v>
      </c>
      <c r="O9" s="110">
        <v>1</v>
      </c>
      <c r="P9" s="110">
        <v>2</v>
      </c>
      <c r="Q9" s="89">
        <f t="shared" si="0"/>
        <v>467</v>
      </c>
    </row>
    <row r="10" spans="1:17" ht="85.5" customHeight="1" x14ac:dyDescent="0.25">
      <c r="A10" s="109" t="s">
        <v>140</v>
      </c>
      <c r="B10" s="110">
        <v>34</v>
      </c>
      <c r="C10" s="110">
        <v>51</v>
      </c>
      <c r="D10" s="110">
        <v>22</v>
      </c>
      <c r="E10" s="110">
        <v>24</v>
      </c>
      <c r="F10" s="110">
        <v>23</v>
      </c>
      <c r="G10" s="110">
        <v>29</v>
      </c>
      <c r="H10" s="110">
        <v>14</v>
      </c>
      <c r="I10" s="110">
        <v>13</v>
      </c>
      <c r="J10" s="110">
        <v>6</v>
      </c>
      <c r="K10" s="110">
        <v>6</v>
      </c>
      <c r="L10" s="110">
        <v>2</v>
      </c>
      <c r="M10" s="110">
        <v>0</v>
      </c>
      <c r="N10" s="110">
        <v>1</v>
      </c>
      <c r="O10" s="110">
        <v>0</v>
      </c>
      <c r="P10" s="110">
        <v>1</v>
      </c>
      <c r="Q10" s="89">
        <f t="shared" si="0"/>
        <v>226</v>
      </c>
    </row>
    <row r="11" spans="1:17" x14ac:dyDescent="0.25">
      <c r="A11" s="107" t="s">
        <v>134</v>
      </c>
      <c r="B11" s="108">
        <v>53</v>
      </c>
      <c r="C11" s="108">
        <v>49</v>
      </c>
      <c r="D11" s="108">
        <v>54</v>
      </c>
      <c r="E11" s="108">
        <v>19</v>
      </c>
      <c r="F11" s="108">
        <v>56</v>
      </c>
      <c r="G11" s="108">
        <v>31</v>
      </c>
      <c r="H11" s="108">
        <v>6</v>
      </c>
      <c r="I11" s="108">
        <v>11</v>
      </c>
      <c r="J11" s="108">
        <v>27</v>
      </c>
      <c r="K11" s="108">
        <v>2</v>
      </c>
      <c r="L11" s="108">
        <v>5</v>
      </c>
      <c r="M11" s="108">
        <v>5</v>
      </c>
      <c r="N11" s="108">
        <v>3</v>
      </c>
      <c r="O11" s="108">
        <v>3</v>
      </c>
      <c r="P11" s="108">
        <v>1</v>
      </c>
      <c r="Q11" s="88">
        <f>SUM(B11:P11)</f>
        <v>325</v>
      </c>
    </row>
    <row r="12" spans="1:17" x14ac:dyDescent="0.25">
      <c r="A12" s="109" t="s">
        <v>138</v>
      </c>
      <c r="B12" s="110">
        <v>26</v>
      </c>
      <c r="C12" s="110">
        <v>31</v>
      </c>
      <c r="D12" s="110">
        <v>36</v>
      </c>
      <c r="E12" s="110">
        <v>17</v>
      </c>
      <c r="F12" s="110">
        <v>38</v>
      </c>
      <c r="G12" s="110">
        <v>25</v>
      </c>
      <c r="H12" s="110">
        <v>4</v>
      </c>
      <c r="I12" s="110">
        <v>5</v>
      </c>
      <c r="J12" s="110">
        <v>16</v>
      </c>
      <c r="K12" s="110">
        <v>0</v>
      </c>
      <c r="L12" s="110">
        <v>2</v>
      </c>
      <c r="M12" s="110">
        <v>3</v>
      </c>
      <c r="N12" s="110">
        <v>1</v>
      </c>
      <c r="O12" s="110">
        <v>3</v>
      </c>
      <c r="P12" s="110">
        <v>0</v>
      </c>
      <c r="Q12" s="89">
        <f>SUM(B12:P12)</f>
        <v>207</v>
      </c>
    </row>
    <row r="13" spans="1:17" ht="20.399999999999999" x14ac:dyDescent="0.25">
      <c r="A13" s="109" t="s">
        <v>135</v>
      </c>
      <c r="B13" s="110">
        <v>23</v>
      </c>
      <c r="C13" s="110">
        <v>13</v>
      </c>
      <c r="D13" s="110">
        <v>15</v>
      </c>
      <c r="E13" s="110">
        <v>2</v>
      </c>
      <c r="F13" s="110">
        <v>14</v>
      </c>
      <c r="G13" s="110">
        <v>6</v>
      </c>
      <c r="H13" s="110">
        <v>1</v>
      </c>
      <c r="I13" s="110">
        <v>5</v>
      </c>
      <c r="J13" s="110">
        <v>3</v>
      </c>
      <c r="K13" s="110">
        <v>1</v>
      </c>
      <c r="L13" s="110">
        <v>3</v>
      </c>
      <c r="M13" s="110">
        <v>2</v>
      </c>
      <c r="N13" s="110">
        <v>2</v>
      </c>
      <c r="O13" s="110">
        <v>0</v>
      </c>
      <c r="P13" s="110">
        <v>1</v>
      </c>
      <c r="Q13" s="89">
        <f>SUM(B13:P13)</f>
        <v>91</v>
      </c>
    </row>
    <row r="14" spans="1:17" ht="20.399999999999999" x14ac:dyDescent="0.25">
      <c r="A14" s="109" t="s">
        <v>136</v>
      </c>
      <c r="B14" s="110">
        <v>1</v>
      </c>
      <c r="C14" s="110">
        <v>0</v>
      </c>
      <c r="D14" s="110">
        <v>2</v>
      </c>
      <c r="E14" s="110">
        <v>0</v>
      </c>
      <c r="F14" s="110">
        <v>4</v>
      </c>
      <c r="G14" s="110">
        <v>0</v>
      </c>
      <c r="H14" s="110">
        <v>0</v>
      </c>
      <c r="I14" s="110">
        <v>0</v>
      </c>
      <c r="J14" s="110">
        <v>7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89">
        <f>SUM(B14:P14)</f>
        <v>14</v>
      </c>
    </row>
    <row r="15" spans="1:17" ht="30.6" x14ac:dyDescent="0.25">
      <c r="A15" s="109" t="s">
        <v>137</v>
      </c>
      <c r="B15" s="110">
        <v>3</v>
      </c>
      <c r="C15" s="110">
        <v>5</v>
      </c>
      <c r="D15" s="110">
        <v>1</v>
      </c>
      <c r="E15" s="110">
        <v>0</v>
      </c>
      <c r="F15" s="110">
        <v>0</v>
      </c>
      <c r="G15" s="110">
        <v>0</v>
      </c>
      <c r="H15" s="110">
        <v>1</v>
      </c>
      <c r="I15" s="110">
        <v>1</v>
      </c>
      <c r="J15" s="110">
        <v>1</v>
      </c>
      <c r="K15" s="110">
        <v>1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89">
        <f>SUM(B15:P15)</f>
        <v>13</v>
      </c>
    </row>
    <row r="16" spans="1:17" ht="27.75" customHeight="1" x14ac:dyDescent="0.25">
      <c r="A16" s="107" t="s">
        <v>144</v>
      </c>
      <c r="B16" s="108">
        <v>60</v>
      </c>
      <c r="C16" s="108">
        <v>41</v>
      </c>
      <c r="D16" s="108">
        <v>52</v>
      </c>
      <c r="E16" s="108">
        <v>18</v>
      </c>
      <c r="F16" s="108">
        <v>29</v>
      </c>
      <c r="G16" s="108">
        <v>30</v>
      </c>
      <c r="H16" s="108">
        <v>28</v>
      </c>
      <c r="I16" s="108">
        <v>18</v>
      </c>
      <c r="J16" s="108">
        <v>22</v>
      </c>
      <c r="K16" s="108">
        <v>13</v>
      </c>
      <c r="L16" s="108">
        <v>0</v>
      </c>
      <c r="M16" s="108">
        <v>4</v>
      </c>
      <c r="N16" s="108">
        <v>1</v>
      </c>
      <c r="O16" s="108">
        <v>2</v>
      </c>
      <c r="P16" s="108">
        <v>1</v>
      </c>
      <c r="Q16" s="88">
        <f t="shared" ref="Q16:Q26" si="1">SUM(B16:P16)</f>
        <v>319</v>
      </c>
    </row>
    <row r="17" spans="1:17" ht="20.399999999999999" x14ac:dyDescent="0.25">
      <c r="A17" s="109" t="s">
        <v>146</v>
      </c>
      <c r="B17" s="110">
        <v>29</v>
      </c>
      <c r="C17" s="110">
        <v>22</v>
      </c>
      <c r="D17" s="110">
        <v>32</v>
      </c>
      <c r="E17" s="110">
        <v>8</v>
      </c>
      <c r="F17" s="110">
        <v>12</v>
      </c>
      <c r="G17" s="110">
        <v>14</v>
      </c>
      <c r="H17" s="110">
        <v>10</v>
      </c>
      <c r="I17" s="110">
        <v>10</v>
      </c>
      <c r="J17" s="110">
        <v>6</v>
      </c>
      <c r="K17" s="110">
        <v>3</v>
      </c>
      <c r="L17" s="110">
        <v>0</v>
      </c>
      <c r="M17" s="110">
        <v>2</v>
      </c>
      <c r="N17" s="110">
        <v>0</v>
      </c>
      <c r="O17" s="110">
        <v>1</v>
      </c>
      <c r="P17" s="110">
        <v>1</v>
      </c>
      <c r="Q17" s="89">
        <f t="shared" si="1"/>
        <v>150</v>
      </c>
    </row>
    <row r="18" spans="1:17" x14ac:dyDescent="0.25">
      <c r="A18" s="109" t="s">
        <v>148</v>
      </c>
      <c r="B18" s="110">
        <v>23</v>
      </c>
      <c r="C18" s="110">
        <v>14</v>
      </c>
      <c r="D18" s="110">
        <v>15</v>
      </c>
      <c r="E18" s="110">
        <v>9</v>
      </c>
      <c r="F18" s="110">
        <v>15</v>
      </c>
      <c r="G18" s="110">
        <v>12</v>
      </c>
      <c r="H18" s="110">
        <v>15</v>
      </c>
      <c r="I18" s="110">
        <v>7</v>
      </c>
      <c r="J18" s="110">
        <v>12</v>
      </c>
      <c r="K18" s="110">
        <v>9</v>
      </c>
      <c r="L18" s="110">
        <v>0</v>
      </c>
      <c r="M18" s="110">
        <v>1</v>
      </c>
      <c r="N18" s="110">
        <v>1</v>
      </c>
      <c r="O18" s="110">
        <v>1</v>
      </c>
      <c r="P18" s="110">
        <v>0</v>
      </c>
      <c r="Q18" s="89">
        <f t="shared" si="1"/>
        <v>134</v>
      </c>
    </row>
    <row r="19" spans="1:17" ht="20.399999999999999" x14ac:dyDescent="0.25">
      <c r="A19" s="109" t="s">
        <v>145</v>
      </c>
      <c r="B19" s="110">
        <v>6</v>
      </c>
      <c r="C19" s="110">
        <v>5</v>
      </c>
      <c r="D19" s="110">
        <v>4</v>
      </c>
      <c r="E19" s="110">
        <v>1</v>
      </c>
      <c r="F19" s="110">
        <v>0</v>
      </c>
      <c r="G19" s="110">
        <v>2</v>
      </c>
      <c r="H19" s="110">
        <v>2</v>
      </c>
      <c r="I19" s="110">
        <v>1</v>
      </c>
      <c r="J19" s="110">
        <v>4</v>
      </c>
      <c r="K19" s="110">
        <v>1</v>
      </c>
      <c r="L19" s="110">
        <v>0</v>
      </c>
      <c r="M19" s="110">
        <v>1</v>
      </c>
      <c r="N19" s="110">
        <v>0</v>
      </c>
      <c r="O19" s="110">
        <v>0</v>
      </c>
      <c r="P19" s="110">
        <v>0</v>
      </c>
      <c r="Q19" s="89">
        <f t="shared" si="1"/>
        <v>27</v>
      </c>
    </row>
    <row r="20" spans="1:17" ht="20.399999999999999" x14ac:dyDescent="0.25">
      <c r="A20" s="109" t="s">
        <v>147</v>
      </c>
      <c r="B20" s="110">
        <v>2</v>
      </c>
      <c r="C20" s="110">
        <v>0</v>
      </c>
      <c r="D20" s="110">
        <v>1</v>
      </c>
      <c r="E20" s="110">
        <v>0</v>
      </c>
      <c r="F20" s="110">
        <v>2</v>
      </c>
      <c r="G20" s="110">
        <v>2</v>
      </c>
      <c r="H20" s="110">
        <v>1</v>
      </c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10">
        <v>0</v>
      </c>
      <c r="Q20" s="89">
        <f t="shared" si="1"/>
        <v>8</v>
      </c>
    </row>
    <row r="21" spans="1:17" ht="48.6" customHeight="1" x14ac:dyDescent="0.25">
      <c r="A21" s="107" t="s">
        <v>156</v>
      </c>
      <c r="B21" s="108">
        <v>50</v>
      </c>
      <c r="C21" s="108">
        <v>45</v>
      </c>
      <c r="D21" s="108">
        <v>40</v>
      </c>
      <c r="E21" s="108">
        <v>17</v>
      </c>
      <c r="F21" s="108">
        <v>38</v>
      </c>
      <c r="G21" s="108">
        <v>21</v>
      </c>
      <c r="H21" s="108">
        <v>17</v>
      </c>
      <c r="I21" s="108">
        <v>13</v>
      </c>
      <c r="J21" s="108">
        <v>29</v>
      </c>
      <c r="K21" s="108">
        <v>10</v>
      </c>
      <c r="L21" s="108">
        <v>1</v>
      </c>
      <c r="M21" s="108">
        <v>5</v>
      </c>
      <c r="N21" s="108">
        <v>0</v>
      </c>
      <c r="O21" s="108">
        <v>1</v>
      </c>
      <c r="P21" s="108">
        <v>1</v>
      </c>
      <c r="Q21" s="88">
        <f t="shared" si="1"/>
        <v>288</v>
      </c>
    </row>
    <row r="22" spans="1:17" ht="51" x14ac:dyDescent="0.25">
      <c r="A22" s="109" t="s">
        <v>159</v>
      </c>
      <c r="B22" s="110">
        <v>26</v>
      </c>
      <c r="C22" s="110">
        <v>13</v>
      </c>
      <c r="D22" s="110">
        <v>13</v>
      </c>
      <c r="E22" s="110">
        <v>2</v>
      </c>
      <c r="F22" s="110">
        <v>12</v>
      </c>
      <c r="G22" s="110">
        <v>12</v>
      </c>
      <c r="H22" s="110">
        <v>7</v>
      </c>
      <c r="I22" s="110">
        <v>5</v>
      </c>
      <c r="J22" s="110">
        <v>13</v>
      </c>
      <c r="K22" s="110">
        <v>3</v>
      </c>
      <c r="L22" s="110">
        <v>1</v>
      </c>
      <c r="M22" s="110">
        <v>4</v>
      </c>
      <c r="N22" s="110">
        <v>0</v>
      </c>
      <c r="O22" s="110">
        <v>0</v>
      </c>
      <c r="P22" s="110">
        <v>1</v>
      </c>
      <c r="Q22" s="89">
        <f t="shared" si="1"/>
        <v>112</v>
      </c>
    </row>
    <row r="23" spans="1:17" ht="30.6" x14ac:dyDescent="0.25">
      <c r="A23" s="109" t="s">
        <v>158</v>
      </c>
      <c r="B23" s="110">
        <v>8</v>
      </c>
      <c r="C23" s="110">
        <v>13</v>
      </c>
      <c r="D23" s="110">
        <v>12</v>
      </c>
      <c r="E23" s="110">
        <v>6</v>
      </c>
      <c r="F23" s="110">
        <v>7</v>
      </c>
      <c r="G23" s="110">
        <v>4</v>
      </c>
      <c r="H23" s="110">
        <v>3</v>
      </c>
      <c r="I23" s="110">
        <v>3</v>
      </c>
      <c r="J23" s="110">
        <v>4</v>
      </c>
      <c r="K23" s="110">
        <v>2</v>
      </c>
      <c r="L23" s="110">
        <v>0</v>
      </c>
      <c r="M23" s="110">
        <v>0</v>
      </c>
      <c r="N23" s="110">
        <v>0</v>
      </c>
      <c r="O23" s="110">
        <v>1</v>
      </c>
      <c r="P23" s="110">
        <v>0</v>
      </c>
      <c r="Q23" s="89">
        <f t="shared" si="1"/>
        <v>63</v>
      </c>
    </row>
    <row r="24" spans="1:17" x14ac:dyDescent="0.25">
      <c r="A24" s="109" t="s">
        <v>157</v>
      </c>
      <c r="B24" s="110">
        <v>9</v>
      </c>
      <c r="C24" s="110">
        <v>8</v>
      </c>
      <c r="D24" s="110">
        <v>11</v>
      </c>
      <c r="E24" s="110">
        <v>3</v>
      </c>
      <c r="F24" s="110">
        <v>10</v>
      </c>
      <c r="G24" s="110">
        <v>3</v>
      </c>
      <c r="H24" s="110">
        <v>3</v>
      </c>
      <c r="I24" s="110">
        <v>1</v>
      </c>
      <c r="J24" s="110">
        <v>8</v>
      </c>
      <c r="K24" s="110">
        <v>3</v>
      </c>
      <c r="L24" s="110">
        <v>0</v>
      </c>
      <c r="M24" s="110">
        <v>1</v>
      </c>
      <c r="N24" s="110">
        <v>0</v>
      </c>
      <c r="O24" s="110">
        <v>0</v>
      </c>
      <c r="P24" s="110">
        <v>0</v>
      </c>
      <c r="Q24" s="89">
        <f t="shared" si="1"/>
        <v>60</v>
      </c>
    </row>
    <row r="25" spans="1:17" x14ac:dyDescent="0.25">
      <c r="A25" s="109" t="s">
        <v>160</v>
      </c>
      <c r="B25" s="110">
        <v>7</v>
      </c>
      <c r="C25" s="110">
        <v>11</v>
      </c>
      <c r="D25" s="110">
        <v>4</v>
      </c>
      <c r="E25" s="110">
        <v>6</v>
      </c>
      <c r="F25" s="110">
        <v>9</v>
      </c>
      <c r="G25" s="110">
        <v>2</v>
      </c>
      <c r="H25" s="110">
        <v>4</v>
      </c>
      <c r="I25" s="110">
        <v>4</v>
      </c>
      <c r="J25" s="110">
        <v>4</v>
      </c>
      <c r="K25" s="110">
        <v>2</v>
      </c>
      <c r="L25" s="110">
        <v>0</v>
      </c>
      <c r="M25" s="110">
        <v>0</v>
      </c>
      <c r="N25" s="110">
        <v>0</v>
      </c>
      <c r="O25" s="110">
        <v>0</v>
      </c>
      <c r="P25" s="110">
        <v>0</v>
      </c>
      <c r="Q25" s="89">
        <f t="shared" si="1"/>
        <v>53</v>
      </c>
    </row>
    <row r="26" spans="1:17" x14ac:dyDescent="0.25">
      <c r="A26" s="107" t="s">
        <v>161</v>
      </c>
      <c r="B26" s="108">
        <v>48</v>
      </c>
      <c r="C26" s="108">
        <v>23</v>
      </c>
      <c r="D26" s="108">
        <v>35</v>
      </c>
      <c r="E26" s="108">
        <v>67</v>
      </c>
      <c r="F26" s="108">
        <v>12</v>
      </c>
      <c r="G26" s="108">
        <v>13</v>
      </c>
      <c r="H26" s="108">
        <v>13</v>
      </c>
      <c r="I26" s="108">
        <v>12</v>
      </c>
      <c r="J26" s="108">
        <v>7</v>
      </c>
      <c r="K26" s="108">
        <v>29</v>
      </c>
      <c r="L26" s="108">
        <v>2</v>
      </c>
      <c r="M26" s="108">
        <v>0</v>
      </c>
      <c r="N26" s="108">
        <v>0</v>
      </c>
      <c r="O26" s="108">
        <v>1</v>
      </c>
      <c r="P26" s="108">
        <v>0</v>
      </c>
      <c r="Q26" s="88">
        <f t="shared" si="1"/>
        <v>262</v>
      </c>
    </row>
    <row r="27" spans="1:17" ht="29.25" customHeight="1" x14ac:dyDescent="0.25">
      <c r="A27" s="107" t="s">
        <v>130</v>
      </c>
      <c r="B27" s="108">
        <v>32</v>
      </c>
      <c r="C27" s="108">
        <v>16</v>
      </c>
      <c r="D27" s="108">
        <v>15</v>
      </c>
      <c r="E27" s="108">
        <v>3</v>
      </c>
      <c r="F27" s="108">
        <v>5</v>
      </c>
      <c r="G27" s="108">
        <v>3</v>
      </c>
      <c r="H27" s="108">
        <v>1</v>
      </c>
      <c r="I27" s="108">
        <v>5</v>
      </c>
      <c r="J27" s="108">
        <v>14</v>
      </c>
      <c r="K27" s="108">
        <v>3</v>
      </c>
      <c r="L27" s="108">
        <v>6</v>
      </c>
      <c r="M27" s="108">
        <v>2</v>
      </c>
      <c r="N27" s="108">
        <v>3</v>
      </c>
      <c r="O27" s="108">
        <v>0</v>
      </c>
      <c r="P27" s="108">
        <v>0</v>
      </c>
      <c r="Q27" s="88">
        <f t="shared" si="0"/>
        <v>108</v>
      </c>
    </row>
    <row r="28" spans="1:17" x14ac:dyDescent="0.25">
      <c r="A28" s="109" t="s">
        <v>133</v>
      </c>
      <c r="B28" s="110">
        <v>20</v>
      </c>
      <c r="C28" s="110">
        <v>9</v>
      </c>
      <c r="D28" s="110">
        <v>10</v>
      </c>
      <c r="E28" s="110">
        <v>2</v>
      </c>
      <c r="F28" s="110">
        <v>4</v>
      </c>
      <c r="G28" s="110">
        <v>2</v>
      </c>
      <c r="H28" s="110">
        <v>1</v>
      </c>
      <c r="I28" s="110">
        <v>3</v>
      </c>
      <c r="J28" s="110">
        <v>7</v>
      </c>
      <c r="K28" s="110">
        <v>0</v>
      </c>
      <c r="L28" s="110">
        <v>5</v>
      </c>
      <c r="M28" s="110">
        <v>1</v>
      </c>
      <c r="N28" s="110">
        <v>3</v>
      </c>
      <c r="O28" s="110">
        <v>0</v>
      </c>
      <c r="P28" s="110">
        <v>0</v>
      </c>
      <c r="Q28" s="89">
        <f t="shared" si="0"/>
        <v>67</v>
      </c>
    </row>
    <row r="29" spans="1:17" ht="20.399999999999999" x14ac:dyDescent="0.25">
      <c r="A29" s="109" t="s">
        <v>132</v>
      </c>
      <c r="B29" s="110">
        <v>7</v>
      </c>
      <c r="C29" s="110">
        <v>6</v>
      </c>
      <c r="D29" s="110">
        <v>4</v>
      </c>
      <c r="E29" s="110">
        <v>1</v>
      </c>
      <c r="F29" s="110">
        <v>1</v>
      </c>
      <c r="G29" s="110">
        <v>0</v>
      </c>
      <c r="H29" s="110">
        <v>0</v>
      </c>
      <c r="I29" s="110">
        <v>1</v>
      </c>
      <c r="J29" s="110">
        <v>5</v>
      </c>
      <c r="K29" s="110">
        <v>2</v>
      </c>
      <c r="L29" s="110">
        <v>1</v>
      </c>
      <c r="M29" s="110">
        <v>1</v>
      </c>
      <c r="N29" s="110">
        <v>0</v>
      </c>
      <c r="O29" s="110">
        <v>0</v>
      </c>
      <c r="P29" s="110">
        <v>0</v>
      </c>
      <c r="Q29" s="89">
        <f t="shared" si="0"/>
        <v>29</v>
      </c>
    </row>
    <row r="30" spans="1:17" ht="30.6" x14ac:dyDescent="0.25">
      <c r="A30" s="109" t="s">
        <v>131</v>
      </c>
      <c r="B30" s="110">
        <v>5</v>
      </c>
      <c r="C30" s="110">
        <v>1</v>
      </c>
      <c r="D30" s="110">
        <v>1</v>
      </c>
      <c r="E30" s="110">
        <v>0</v>
      </c>
      <c r="F30" s="110">
        <v>0</v>
      </c>
      <c r="G30" s="110">
        <v>1</v>
      </c>
      <c r="H30" s="110">
        <v>0</v>
      </c>
      <c r="I30" s="110">
        <v>1</v>
      </c>
      <c r="J30" s="110">
        <v>2</v>
      </c>
      <c r="K30" s="110">
        <v>1</v>
      </c>
      <c r="L30" s="110">
        <v>0</v>
      </c>
      <c r="M30" s="110">
        <v>0</v>
      </c>
      <c r="N30" s="110">
        <v>0</v>
      </c>
      <c r="O30" s="110">
        <v>0</v>
      </c>
      <c r="P30" s="110">
        <v>0</v>
      </c>
      <c r="Q30" s="89">
        <f t="shared" si="0"/>
        <v>12</v>
      </c>
    </row>
    <row r="31" spans="1:17" ht="20.399999999999999" x14ac:dyDescent="0.25">
      <c r="A31" s="107" t="s">
        <v>152</v>
      </c>
      <c r="B31" s="108">
        <v>9</v>
      </c>
      <c r="C31" s="108">
        <v>3</v>
      </c>
      <c r="D31" s="108">
        <v>6</v>
      </c>
      <c r="E31" s="108">
        <v>61</v>
      </c>
      <c r="F31" s="108">
        <v>0</v>
      </c>
      <c r="G31" s="108">
        <v>2</v>
      </c>
      <c r="H31" s="108">
        <v>1</v>
      </c>
      <c r="I31" s="108">
        <v>6</v>
      </c>
      <c r="J31" s="108">
        <v>2</v>
      </c>
      <c r="K31" s="108">
        <v>2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88">
        <f>SUM(B31:P31)</f>
        <v>92</v>
      </c>
    </row>
    <row r="32" spans="1:17" ht="20.399999999999999" x14ac:dyDescent="0.25">
      <c r="A32" s="109" t="s">
        <v>153</v>
      </c>
      <c r="B32" s="110">
        <v>7</v>
      </c>
      <c r="C32" s="110">
        <v>2</v>
      </c>
      <c r="D32" s="110">
        <v>4</v>
      </c>
      <c r="E32" s="110">
        <v>52</v>
      </c>
      <c r="F32" s="110">
        <v>0</v>
      </c>
      <c r="G32" s="110">
        <v>1</v>
      </c>
      <c r="H32" s="110">
        <v>1</v>
      </c>
      <c r="I32" s="110">
        <v>3</v>
      </c>
      <c r="J32" s="110">
        <v>2</v>
      </c>
      <c r="K32" s="110">
        <v>2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89">
        <f>SUM(B32:P32)</f>
        <v>74</v>
      </c>
    </row>
    <row r="33" spans="1:17" ht="20.399999999999999" x14ac:dyDescent="0.25">
      <c r="A33" s="109" t="s">
        <v>154</v>
      </c>
      <c r="B33" s="110">
        <v>2</v>
      </c>
      <c r="C33" s="110">
        <v>1</v>
      </c>
      <c r="D33" s="110">
        <v>1</v>
      </c>
      <c r="E33" s="110">
        <v>9</v>
      </c>
      <c r="F33" s="110">
        <v>0</v>
      </c>
      <c r="G33" s="110">
        <v>1</v>
      </c>
      <c r="H33" s="110">
        <v>0</v>
      </c>
      <c r="I33" s="110">
        <v>3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v>0</v>
      </c>
      <c r="Q33" s="89">
        <f>SUM(B33:P33)</f>
        <v>17</v>
      </c>
    </row>
    <row r="34" spans="1:17" ht="20.399999999999999" x14ac:dyDescent="0.25">
      <c r="A34" s="109" t="s">
        <v>357</v>
      </c>
      <c r="B34" s="110">
        <v>0</v>
      </c>
      <c r="C34" s="110">
        <v>0</v>
      </c>
      <c r="D34" s="110">
        <v>1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0</v>
      </c>
      <c r="Q34" s="89">
        <f>SUM(B34:P34)</f>
        <v>1</v>
      </c>
    </row>
    <row r="35" spans="1:17" ht="38.25" customHeight="1" x14ac:dyDescent="0.25">
      <c r="A35" s="107" t="s">
        <v>149</v>
      </c>
      <c r="B35" s="108">
        <v>11</v>
      </c>
      <c r="C35" s="108">
        <v>11</v>
      </c>
      <c r="D35" s="108">
        <v>5</v>
      </c>
      <c r="E35" s="108">
        <v>6</v>
      </c>
      <c r="F35" s="108">
        <v>4</v>
      </c>
      <c r="G35" s="108">
        <v>4</v>
      </c>
      <c r="H35" s="108">
        <v>0</v>
      </c>
      <c r="I35" s="108">
        <v>5</v>
      </c>
      <c r="J35" s="108">
        <v>3</v>
      </c>
      <c r="K35" s="108">
        <v>4</v>
      </c>
      <c r="L35" s="108">
        <v>0</v>
      </c>
      <c r="M35" s="108">
        <v>0</v>
      </c>
      <c r="N35" s="108">
        <v>0</v>
      </c>
      <c r="O35" s="108">
        <v>1</v>
      </c>
      <c r="P35" s="108">
        <v>0</v>
      </c>
      <c r="Q35" s="88">
        <f t="shared" si="0"/>
        <v>54</v>
      </c>
    </row>
    <row r="36" spans="1:17" ht="30.6" x14ac:dyDescent="0.25">
      <c r="A36" s="109" t="s">
        <v>150</v>
      </c>
      <c r="B36" s="110">
        <v>9</v>
      </c>
      <c r="C36" s="110">
        <v>11</v>
      </c>
      <c r="D36" s="110">
        <v>3</v>
      </c>
      <c r="E36" s="110">
        <v>4</v>
      </c>
      <c r="F36" s="110">
        <v>2</v>
      </c>
      <c r="G36" s="110">
        <v>1</v>
      </c>
      <c r="H36" s="110">
        <v>0</v>
      </c>
      <c r="I36" s="110">
        <v>5</v>
      </c>
      <c r="J36" s="110">
        <v>2</v>
      </c>
      <c r="K36" s="110">
        <v>4</v>
      </c>
      <c r="L36" s="110">
        <v>0</v>
      </c>
      <c r="M36" s="110">
        <v>0</v>
      </c>
      <c r="N36" s="110">
        <v>0</v>
      </c>
      <c r="O36" s="110">
        <v>1</v>
      </c>
      <c r="P36" s="110">
        <v>0</v>
      </c>
      <c r="Q36" s="89">
        <f t="shared" si="0"/>
        <v>42</v>
      </c>
    </row>
    <row r="37" spans="1:17" x14ac:dyDescent="0.25">
      <c r="A37" s="109" t="s">
        <v>151</v>
      </c>
      <c r="B37" s="110">
        <v>2</v>
      </c>
      <c r="C37" s="110">
        <v>0</v>
      </c>
      <c r="D37" s="110">
        <v>2</v>
      </c>
      <c r="E37" s="110">
        <v>1</v>
      </c>
      <c r="F37" s="110">
        <v>1</v>
      </c>
      <c r="G37" s="110">
        <v>3</v>
      </c>
      <c r="H37" s="110">
        <v>0</v>
      </c>
      <c r="I37" s="110">
        <v>0</v>
      </c>
      <c r="J37" s="110">
        <v>1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0</v>
      </c>
      <c r="Q37" s="89">
        <f t="shared" si="0"/>
        <v>10</v>
      </c>
    </row>
    <row r="38" spans="1:17" x14ac:dyDescent="0.25">
      <c r="A38" s="109" t="s">
        <v>270</v>
      </c>
      <c r="B38" s="110">
        <v>0</v>
      </c>
      <c r="C38" s="110">
        <v>0</v>
      </c>
      <c r="D38" s="110">
        <v>0</v>
      </c>
      <c r="E38" s="110">
        <v>1</v>
      </c>
      <c r="F38" s="110">
        <v>1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110">
        <v>0</v>
      </c>
      <c r="Q38" s="89">
        <f t="shared" si="0"/>
        <v>2</v>
      </c>
    </row>
    <row r="39" spans="1:17" ht="22.2" customHeight="1" x14ac:dyDescent="0.25">
      <c r="A39" s="107" t="s">
        <v>142</v>
      </c>
      <c r="B39" s="108">
        <v>2</v>
      </c>
      <c r="C39" s="108">
        <v>1</v>
      </c>
      <c r="D39" s="108">
        <v>1</v>
      </c>
      <c r="E39" s="108">
        <v>1</v>
      </c>
      <c r="F39" s="108">
        <v>0</v>
      </c>
      <c r="G39" s="108">
        <v>1</v>
      </c>
      <c r="H39" s="108">
        <v>1</v>
      </c>
      <c r="I39" s="108">
        <v>0</v>
      </c>
      <c r="J39" s="108">
        <v>2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88">
        <f t="shared" si="0"/>
        <v>9</v>
      </c>
    </row>
    <row r="40" spans="1:17" ht="22.2" customHeight="1" x14ac:dyDescent="0.25">
      <c r="A40" s="109" t="s">
        <v>143</v>
      </c>
      <c r="B40" s="110">
        <v>1</v>
      </c>
      <c r="C40" s="110">
        <v>0</v>
      </c>
      <c r="D40" s="110">
        <v>1</v>
      </c>
      <c r="E40" s="110">
        <v>1</v>
      </c>
      <c r="F40" s="110">
        <v>0</v>
      </c>
      <c r="G40" s="110">
        <v>1</v>
      </c>
      <c r="H40" s="110">
        <v>1</v>
      </c>
      <c r="I40" s="110">
        <v>0</v>
      </c>
      <c r="J40" s="110">
        <v>2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89">
        <f t="shared" si="0"/>
        <v>7</v>
      </c>
    </row>
    <row r="41" spans="1:17" ht="20.399999999999999" x14ac:dyDescent="0.25">
      <c r="A41" s="109" t="s">
        <v>358</v>
      </c>
      <c r="B41" s="110">
        <v>1</v>
      </c>
      <c r="C41" s="110">
        <v>1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89">
        <f t="shared" si="0"/>
        <v>2</v>
      </c>
    </row>
    <row r="42" spans="1:17" ht="39" customHeight="1" x14ac:dyDescent="0.25">
      <c r="A42" s="107" t="s">
        <v>155</v>
      </c>
      <c r="B42" s="108">
        <v>325</v>
      </c>
      <c r="C42" s="108">
        <v>286</v>
      </c>
      <c r="D42" s="108">
        <v>182</v>
      </c>
      <c r="E42" s="108">
        <v>141</v>
      </c>
      <c r="F42" s="108">
        <v>144</v>
      </c>
      <c r="G42" s="108">
        <v>163</v>
      </c>
      <c r="H42" s="108">
        <v>79</v>
      </c>
      <c r="I42" s="108">
        <v>99</v>
      </c>
      <c r="J42" s="108">
        <v>47</v>
      </c>
      <c r="K42" s="108">
        <v>62</v>
      </c>
      <c r="L42" s="108">
        <v>23</v>
      </c>
      <c r="M42" s="108">
        <v>14</v>
      </c>
      <c r="N42" s="108">
        <v>6</v>
      </c>
      <c r="O42" s="108">
        <v>4</v>
      </c>
      <c r="P42" s="108">
        <v>3</v>
      </c>
      <c r="Q42" s="88">
        <f t="shared" si="0"/>
        <v>1578</v>
      </c>
    </row>
    <row r="43" spans="1:17" ht="21.75" customHeight="1" x14ac:dyDescent="0.25">
      <c r="A43" s="84" t="s">
        <v>0</v>
      </c>
      <c r="B43" s="90">
        <f t="shared" ref="B43:Q43" si="2">B42+B26+B21+B31+B35+B16+B39+B8+B11+B27</f>
        <v>690</v>
      </c>
      <c r="C43" s="90">
        <f t="shared" si="2"/>
        <v>613</v>
      </c>
      <c r="D43" s="90">
        <f t="shared" si="2"/>
        <v>461</v>
      </c>
      <c r="E43" s="90">
        <f t="shared" si="2"/>
        <v>406</v>
      </c>
      <c r="F43" s="90">
        <f t="shared" si="2"/>
        <v>343</v>
      </c>
      <c r="G43" s="90">
        <f t="shared" si="2"/>
        <v>333</v>
      </c>
      <c r="H43" s="90">
        <f t="shared" si="2"/>
        <v>226</v>
      </c>
      <c r="I43" s="90">
        <f t="shared" si="2"/>
        <v>210</v>
      </c>
      <c r="J43" s="90">
        <f t="shared" si="2"/>
        <v>170</v>
      </c>
      <c r="K43" s="90">
        <f t="shared" si="2"/>
        <v>155</v>
      </c>
      <c r="L43" s="90">
        <f t="shared" si="2"/>
        <v>46</v>
      </c>
      <c r="M43" s="90">
        <f t="shared" si="2"/>
        <v>39</v>
      </c>
      <c r="N43" s="90">
        <f t="shared" si="2"/>
        <v>14</v>
      </c>
      <c r="O43" s="90">
        <f t="shared" si="2"/>
        <v>13</v>
      </c>
      <c r="P43" s="90">
        <f t="shared" si="2"/>
        <v>9</v>
      </c>
      <c r="Q43" s="90">
        <f t="shared" si="2"/>
        <v>3728</v>
      </c>
    </row>
    <row r="44" spans="1:17" ht="22.5" customHeight="1" x14ac:dyDescent="0.2">
      <c r="A44" s="106" t="s">
        <v>233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2"/>
    </row>
    <row r="45" spans="1:17" x14ac:dyDescent="0.25">
      <c r="A45" s="59" t="s">
        <v>207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2"/>
    </row>
    <row r="46" spans="1:17" x14ac:dyDescent="0.25">
      <c r="A46" s="59" t="s">
        <v>236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1:17" s="54" customFormat="1" ht="29.25" customHeight="1" x14ac:dyDescent="0.25">
      <c r="A47" s="93" t="s">
        <v>287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</row>
    <row r="48" spans="1:17" s="54" customFormat="1" x14ac:dyDescent="0.25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</row>
    <row r="49" spans="1:18" s="54" customFormat="1" ht="15.75" customHeight="1" x14ac:dyDescent="0.2">
      <c r="A49" s="96" t="s">
        <v>282</v>
      </c>
      <c r="B49" s="97"/>
      <c r="C49" s="98" t="s">
        <v>56</v>
      </c>
      <c r="D49" s="99"/>
      <c r="E49" s="99"/>
      <c r="F49" s="99"/>
      <c r="H49" s="99"/>
      <c r="I49" s="97"/>
      <c r="J49" s="99"/>
      <c r="K49" s="97"/>
      <c r="L49" s="97"/>
      <c r="M49" s="97"/>
      <c r="N49" s="99"/>
      <c r="O49" s="99"/>
      <c r="P49" s="99"/>
      <c r="Q49" s="99"/>
      <c r="R49" s="99"/>
    </row>
    <row r="50" spans="1:18" s="54" customFormat="1" ht="15.75" customHeight="1" x14ac:dyDescent="0.25">
      <c r="A50" s="100" t="s">
        <v>63</v>
      </c>
      <c r="B50" s="101"/>
      <c r="C50" s="98" t="s">
        <v>55</v>
      </c>
      <c r="D50" s="99"/>
      <c r="E50" s="99"/>
      <c r="F50" s="99"/>
      <c r="H50" s="99"/>
      <c r="I50" s="101"/>
      <c r="J50" s="99"/>
      <c r="K50" s="101"/>
      <c r="L50" s="101"/>
      <c r="M50" s="101"/>
      <c r="N50" s="99"/>
      <c r="O50" s="99"/>
      <c r="P50" s="99"/>
      <c r="Q50" s="99"/>
      <c r="R50" s="99"/>
    </row>
    <row r="51" spans="1:18" s="54" customFormat="1" ht="15.75" customHeight="1" x14ac:dyDescent="0.25">
      <c r="A51" s="100" t="s">
        <v>62</v>
      </c>
      <c r="B51" s="101"/>
      <c r="C51" s="98" t="s">
        <v>54</v>
      </c>
      <c r="D51" s="99"/>
      <c r="E51" s="99"/>
      <c r="F51" s="99"/>
      <c r="H51" s="99"/>
      <c r="I51" s="101"/>
      <c r="J51" s="99"/>
      <c r="K51" s="101"/>
      <c r="L51" s="101"/>
      <c r="M51" s="101"/>
      <c r="N51" s="99"/>
      <c r="O51" s="99"/>
      <c r="P51" s="99"/>
      <c r="Q51" s="99"/>
      <c r="R51" s="99"/>
    </row>
    <row r="52" spans="1:18" s="54" customFormat="1" ht="15.75" customHeight="1" x14ac:dyDescent="0.25">
      <c r="A52" s="100" t="s">
        <v>61</v>
      </c>
      <c r="B52" s="101"/>
      <c r="C52" s="98" t="s">
        <v>53</v>
      </c>
      <c r="D52" s="99"/>
      <c r="E52" s="99"/>
      <c r="F52" s="99"/>
      <c r="H52" s="99"/>
      <c r="I52" s="101"/>
      <c r="J52" s="99"/>
      <c r="K52" s="101"/>
      <c r="L52" s="101"/>
      <c r="M52" s="101"/>
      <c r="N52" s="99"/>
      <c r="O52" s="99"/>
      <c r="P52" s="99"/>
      <c r="Q52" s="99"/>
      <c r="R52" s="99"/>
    </row>
    <row r="53" spans="1:18" s="54" customFormat="1" ht="15.75" customHeight="1" x14ac:dyDescent="0.25">
      <c r="A53" s="100" t="s">
        <v>60</v>
      </c>
      <c r="B53" s="101"/>
      <c r="C53" s="98" t="s">
        <v>52</v>
      </c>
      <c r="D53" s="99"/>
      <c r="E53" s="99"/>
      <c r="F53" s="99"/>
      <c r="H53" s="99"/>
      <c r="I53" s="101"/>
      <c r="J53" s="99"/>
      <c r="K53" s="101"/>
      <c r="L53" s="101"/>
      <c r="M53" s="101"/>
      <c r="N53" s="99"/>
      <c r="O53" s="99"/>
      <c r="P53" s="99"/>
      <c r="Q53" s="99"/>
      <c r="R53" s="99"/>
    </row>
    <row r="54" spans="1:18" s="54" customFormat="1" ht="15.75" customHeight="1" x14ac:dyDescent="0.25">
      <c r="A54" s="100" t="s">
        <v>59</v>
      </c>
      <c r="B54" s="101"/>
      <c r="C54" s="98" t="s">
        <v>51</v>
      </c>
      <c r="D54" s="99"/>
      <c r="E54" s="99"/>
      <c r="F54" s="99"/>
      <c r="H54" s="99"/>
      <c r="I54" s="101"/>
      <c r="J54" s="99"/>
      <c r="K54" s="101"/>
      <c r="L54" s="101"/>
      <c r="M54" s="101"/>
      <c r="N54" s="99"/>
      <c r="O54" s="99"/>
      <c r="P54" s="99"/>
      <c r="Q54" s="99"/>
      <c r="R54" s="99"/>
    </row>
    <row r="55" spans="1:18" s="54" customFormat="1" ht="15.75" customHeight="1" x14ac:dyDescent="0.25">
      <c r="A55" s="100" t="s">
        <v>58</v>
      </c>
      <c r="B55" s="100"/>
      <c r="C55" s="98" t="s">
        <v>50</v>
      </c>
      <c r="D55" s="99"/>
      <c r="E55" s="99"/>
      <c r="F55" s="99"/>
      <c r="H55" s="99"/>
      <c r="I55" s="100"/>
      <c r="J55" s="99"/>
      <c r="K55" s="100"/>
      <c r="L55" s="100"/>
      <c r="M55" s="100"/>
      <c r="N55" s="99"/>
      <c r="O55" s="99"/>
      <c r="P55" s="99"/>
      <c r="Q55" s="99"/>
      <c r="R55" s="99"/>
    </row>
    <row r="56" spans="1:18" s="54" customFormat="1" ht="15.75" customHeight="1" x14ac:dyDescent="0.25">
      <c r="A56" s="100" t="s">
        <v>57</v>
      </c>
      <c r="B56" s="101"/>
      <c r="C56" s="98" t="s">
        <v>49</v>
      </c>
      <c r="D56" s="99"/>
      <c r="E56" s="99"/>
      <c r="F56" s="99"/>
      <c r="H56" s="99"/>
      <c r="I56" s="101"/>
      <c r="J56" s="99"/>
      <c r="K56" s="101"/>
      <c r="L56" s="101"/>
      <c r="M56" s="101"/>
      <c r="N56" s="99"/>
      <c r="O56" s="99"/>
      <c r="P56" s="99"/>
      <c r="Q56" s="99"/>
      <c r="R56" s="99"/>
    </row>
    <row r="57" spans="1:18" s="54" customFormat="1" ht="15.75" customHeight="1" x14ac:dyDescent="0.25">
      <c r="A57" s="102"/>
      <c r="C57" s="98" t="s">
        <v>103</v>
      </c>
      <c r="D57" s="99"/>
      <c r="E57" s="99"/>
      <c r="F57" s="99"/>
      <c r="H57" s="99"/>
      <c r="J57" s="99"/>
      <c r="N57" s="99"/>
      <c r="O57" s="99"/>
      <c r="P57" s="99"/>
      <c r="Q57" s="99"/>
      <c r="R57" s="99"/>
    </row>
    <row r="58" spans="1:18" x14ac:dyDescent="0.25">
      <c r="A58" s="59"/>
      <c r="B58" s="103"/>
      <c r="C58" s="103"/>
      <c r="D58" s="103"/>
      <c r="E58" s="103"/>
      <c r="F58" s="103"/>
      <c r="G58" s="103"/>
      <c r="H58" s="103"/>
      <c r="I58" s="104"/>
      <c r="J58" s="103"/>
      <c r="K58" s="104"/>
      <c r="L58" s="104"/>
      <c r="M58" s="103"/>
      <c r="N58" s="103"/>
      <c r="O58" s="103"/>
      <c r="P58" s="103"/>
    </row>
    <row r="59" spans="1:18" x14ac:dyDescent="0.25">
      <c r="A59" s="59"/>
    </row>
  </sheetData>
  <mergeCells count="7">
    <mergeCell ref="A1:Q1"/>
    <mergeCell ref="A2:Q2"/>
    <mergeCell ref="A4:Q4"/>
    <mergeCell ref="A5:Q5"/>
    <mergeCell ref="A6:A7"/>
    <mergeCell ref="B6:P6"/>
    <mergeCell ref="Q6:Q7"/>
  </mergeCells>
  <printOptions horizontalCentered="1" verticalCentered="1"/>
  <pageMargins left="0.98425196850393704" right="0.9055118110236221" top="1.1811023622047245" bottom="0.98425196850393704" header="0" footer="0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18</vt:i4>
      </vt:variant>
    </vt:vector>
  </HeadingPairs>
  <TitlesOfParts>
    <vt:vector size="39" baseType="lpstr">
      <vt:lpstr>Índice</vt:lpstr>
      <vt:lpstr>C-1 A</vt:lpstr>
      <vt:lpstr>C-1 B</vt:lpstr>
      <vt:lpstr>C-2</vt:lpstr>
      <vt:lpstr>C-3</vt:lpstr>
      <vt:lpstr>C-4</vt:lpstr>
      <vt:lpstr>C-5A</vt:lpstr>
      <vt:lpstr>C-5B</vt:lpstr>
      <vt:lpstr>C-5C</vt:lpstr>
      <vt:lpstr>C-6</vt:lpstr>
      <vt:lpstr>C-7</vt:lpstr>
      <vt:lpstr>C-7G</vt:lpstr>
      <vt:lpstr>C-8</vt:lpstr>
      <vt:lpstr>C-9</vt:lpstr>
      <vt:lpstr>C-10</vt:lpstr>
      <vt:lpstr>C-11</vt:lpstr>
      <vt:lpstr>C-12</vt:lpstr>
      <vt:lpstr>C-13</vt:lpstr>
      <vt:lpstr>C-14</vt:lpstr>
      <vt:lpstr>C-15</vt:lpstr>
      <vt:lpstr>C-16</vt:lpstr>
      <vt:lpstr>'C-1 A'!Área_de_impresión</vt:lpstr>
      <vt:lpstr>'C-1 B'!Área_de_impresión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'C-2'!Área_de_impresión</vt:lpstr>
      <vt:lpstr>'C-3'!Área_de_impresión</vt:lpstr>
      <vt:lpstr>'C-4'!Área_de_impresión</vt:lpstr>
      <vt:lpstr>'C-5A'!Área_de_impresión</vt:lpstr>
      <vt:lpstr>'C-5B'!Área_de_impresión</vt:lpstr>
      <vt:lpstr>'C-5C'!Área_de_impresión</vt:lpstr>
      <vt:lpstr>'C-6'!Área_de_impresión</vt:lpstr>
      <vt:lpstr>'C-7'!Área_de_impresión</vt:lpstr>
      <vt:lpstr>'C-7G'!Área_de_impresión</vt:lpstr>
      <vt:lpstr>'C-8'!Área_de_impresión</vt:lpstr>
      <vt:lpstr>'C-9'!Área_de_impresión</vt:lpstr>
    </vt:vector>
  </TitlesOfParts>
  <Company>Ministerio de Trabajo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apacheco</dc:creator>
  <cp:lastModifiedBy>Jonathan Torres Rodriguez</cp:lastModifiedBy>
  <cp:lastPrinted>2025-07-24T21:27:18Z</cp:lastPrinted>
  <dcterms:created xsi:type="dcterms:W3CDTF">2005-11-30T15:13:05Z</dcterms:created>
  <dcterms:modified xsi:type="dcterms:W3CDTF">2026-01-30T13:15:44Z</dcterms:modified>
</cp:coreProperties>
</file>