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nasagob-my.sharepoint.com/personal/ejustinianoe_senasa_gob_pe/Documents/Escritorio/"/>
    </mc:Choice>
  </mc:AlternateContent>
  <xr:revisionPtr revIDLastSave="3" documentId="8_{8DC539F7-DBAF-4C86-BC41-B40AD6076D8C}" xr6:coauthVersionLast="36" xr6:coauthVersionMax="47" xr10:uidLastSave="{09FC84C2-924E-46CA-8BC4-92978DD40A39}"/>
  <workbookProtection workbookAlgorithmName="SHA-512" workbookHashValue="GsQti/EOiu5uB9QDnVJbsmSwZ4BrDXMDhd8vHUZxY0Bj3SCm8WNGywr9+PZBMS9l4SHFgmGsYcOGvblP9qydfg==" workbookSaltValue="qcmyVULDN7jdCCubvfhM0A==" workbookSpinCount="100000" lockStructure="1"/>
  <bookViews>
    <workbookView xWindow="-105" yWindow="-105" windowWidth="22320" windowHeight="11940" firstSheet="4" activeTab="4" xr2:uid="{8B1C02D3-7A63-4FE5-A851-27B90EE36F4D}"/>
  </bookViews>
  <sheets>
    <sheet name="Lista" sheetId="2" state="hidden" r:id="rId1"/>
    <sheet name="LAB_ACB" sheetId="5" state="hidden" r:id="rId2"/>
    <sheet name="CONTROL DE CALIDAD" sheetId="6" state="hidden" r:id="rId3"/>
    <sheet name="ANALISIS" sheetId="8" state="hidden" r:id="rId4"/>
    <sheet name="DASHBOARD" sheetId="9" r:id="rId5"/>
  </sheets>
  <definedNames>
    <definedName name="_xlnm._FilterDatabase" localSheetId="2" hidden="1">'CONTROL DE CALIDAD'!$B$2:$L$114</definedName>
    <definedName name="_xlnm._FilterDatabase" localSheetId="1" hidden="1">LAB_ACB!$B$2:$F$138</definedName>
    <definedName name="_xlchart.v5.0" hidden="1">ANALISIS!$B$24:$C$24</definedName>
    <definedName name="_xlchart.v5.1" hidden="1">ANALISIS!$B$25:$C$48</definedName>
    <definedName name="_xlchart.v5.2" hidden="1">ANALISIS!$D$24</definedName>
    <definedName name="_xlchart.v5.3" hidden="1">ANALISIS!$D$25:$D$48</definedName>
    <definedName name="SegmentaciónDeDatos_ACB">#N/A</definedName>
    <definedName name="SegmentaciónDeDatos_AÑO">#N/A</definedName>
    <definedName name="SegmentaciónDeDatos_LABORATORIO">#N/A</definedName>
    <definedName name="SegmentaciónDeDatos_REGIONES">#N/A</definedName>
  </definedNames>
  <calcPr calcId="191029"/>
  <pivotCaches>
    <pivotCache cacheId="10" r:id="rId6"/>
  </pivotCaches>
  <extLst>
    <ext xmlns:x14="http://schemas.microsoft.com/office/spreadsheetml/2009/9/main" uri="{BBE1A952-AA13-448e-AADC-164F8A28A991}">
      <x14:slicerCaches>
        <x14:slicerCache r:id="rId7"/>
        <x14:slicerCache r:id="rId8"/>
        <x14:slicerCache r:id="rId9"/>
        <x14:slicerCache r:id="rId10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4" i="6" l="1"/>
  <c r="C113" i="6"/>
  <c r="C112" i="6"/>
  <c r="C111" i="6"/>
  <c r="C110" i="6"/>
  <c r="C109" i="6"/>
  <c r="C108" i="6"/>
  <c r="C107" i="6"/>
  <c r="C106" i="6"/>
  <c r="C105" i="6"/>
  <c r="C104" i="6"/>
  <c r="C103" i="6"/>
  <c r="C102" i="6"/>
  <c r="C101" i="6"/>
  <c r="C100" i="6"/>
  <c r="C99" i="6"/>
  <c r="C98" i="6"/>
  <c r="C97" i="6"/>
  <c r="C96" i="6"/>
  <c r="D95" i="6"/>
  <c r="C95" i="6"/>
  <c r="D94" i="6"/>
  <c r="C94" i="6"/>
  <c r="C93" i="6"/>
  <c r="C92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D76" i="6"/>
  <c r="C76" i="6"/>
  <c r="D75" i="6"/>
  <c r="C75" i="6"/>
  <c r="D74" i="6"/>
  <c r="C74" i="6"/>
  <c r="D73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D56" i="6"/>
  <c r="C56" i="6"/>
  <c r="D55" i="6"/>
  <c r="C55" i="6"/>
  <c r="D54" i="6"/>
  <c r="C54" i="6"/>
  <c r="D53" i="6"/>
  <c r="C53" i="6"/>
  <c r="D52" i="6"/>
  <c r="C52" i="6"/>
  <c r="D51" i="6"/>
  <c r="C51" i="6"/>
  <c r="D50" i="6"/>
  <c r="C50" i="6"/>
  <c r="D49" i="6"/>
  <c r="C49" i="6"/>
  <c r="D48" i="6"/>
  <c r="C48" i="6"/>
  <c r="D47" i="6"/>
  <c r="C47" i="6"/>
  <c r="D46" i="6"/>
  <c r="C46" i="6"/>
  <c r="D45" i="6"/>
  <c r="C45" i="6"/>
  <c r="D44" i="6"/>
  <c r="C44" i="6"/>
  <c r="C43" i="6"/>
  <c r="C42" i="6"/>
  <c r="C41" i="6"/>
  <c r="C40" i="6"/>
  <c r="C39" i="6"/>
  <c r="C38" i="6"/>
  <c r="C37" i="6"/>
  <c r="C36" i="6"/>
  <c r="C35" i="6"/>
  <c r="C34" i="6"/>
  <c r="D33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D16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D104" i="6"/>
  <c r="D38" i="8"/>
  <c r="D37" i="8"/>
  <c r="D13" i="8"/>
  <c r="U8" i="8"/>
  <c r="D34" i="8"/>
  <c r="D46" i="8"/>
  <c r="V8" i="8"/>
  <c r="D36" i="8"/>
  <c r="D28" i="8"/>
  <c r="U9" i="8" l="1"/>
  <c r="V9" i="8"/>
  <c r="D29" i="6"/>
  <c r="D68" i="6"/>
  <c r="D100" i="6"/>
  <c r="D78" i="6"/>
  <c r="D99" i="6"/>
  <c r="D66" i="6"/>
  <c r="D65" i="6"/>
  <c r="D97" i="6"/>
  <c r="D64" i="6"/>
  <c r="D28" i="6"/>
  <c r="D27" i="6"/>
  <c r="D26" i="6"/>
  <c r="D67" i="6"/>
  <c r="D77" i="6"/>
  <c r="D98" i="6"/>
  <c r="D31" i="6"/>
  <c r="D30" i="6"/>
  <c r="D96" i="6"/>
  <c r="D102" i="6"/>
  <c r="D69" i="6"/>
  <c r="D101" i="6"/>
  <c r="D42" i="6"/>
  <c r="D114" i="6"/>
  <c r="D23" i="6"/>
  <c r="D22" i="6"/>
  <c r="D43" i="6"/>
  <c r="D21" i="6"/>
  <c r="D88" i="6"/>
  <c r="D87" i="6"/>
  <c r="D86" i="6"/>
  <c r="D41" i="6"/>
  <c r="D113" i="6"/>
  <c r="D112" i="6"/>
  <c r="D93" i="6"/>
  <c r="D92" i="6"/>
  <c r="D91" i="6"/>
  <c r="D15" i="6"/>
  <c r="D13" i="6"/>
  <c r="D12" i="6"/>
  <c r="D109" i="6"/>
  <c r="D32" i="6"/>
  <c r="D72" i="6"/>
  <c r="D71" i="6"/>
  <c r="D89" i="6"/>
  <c r="D110" i="6"/>
  <c r="D11" i="6"/>
  <c r="D10" i="6"/>
  <c r="D14" i="6"/>
  <c r="D90" i="6"/>
  <c r="D82" i="6"/>
  <c r="D81" i="6"/>
  <c r="D17" i="6"/>
  <c r="D5" i="6"/>
  <c r="D57" i="6"/>
  <c r="D111" i="6"/>
  <c r="D80" i="6"/>
  <c r="D40" i="6"/>
  <c r="D20" i="6"/>
  <c r="D105" i="6"/>
  <c r="D83" i="6"/>
  <c r="D4" i="6"/>
  <c r="D24" i="6"/>
  <c r="D62" i="6"/>
  <c r="D7" i="6"/>
  <c r="D59" i="6"/>
  <c r="D34" i="6"/>
  <c r="D63" i="6"/>
  <c r="D61" i="6"/>
  <c r="D6" i="6"/>
  <c r="D60" i="6"/>
  <c r="D35" i="6"/>
  <c r="D9" i="6"/>
  <c r="D58" i="6"/>
  <c r="D36" i="6"/>
  <c r="D103" i="6"/>
  <c r="D70" i="6"/>
  <c r="D79" i="6"/>
  <c r="D8" i="6"/>
  <c r="D106" i="6"/>
  <c r="D84" i="6"/>
  <c r="D18" i="6"/>
  <c r="D37" i="6"/>
  <c r="D107" i="6"/>
  <c r="D19" i="6"/>
  <c r="D39" i="6"/>
  <c r="D38" i="6"/>
  <c r="D108" i="6"/>
  <c r="D85" i="6"/>
  <c r="D25" i="6"/>
  <c r="D3" i="6"/>
</calcChain>
</file>

<file path=xl/sharedStrings.xml><?xml version="1.0" encoding="utf-8"?>
<sst xmlns="http://schemas.openxmlformats.org/spreadsheetml/2006/main" count="1601" uniqueCount="296">
  <si>
    <t>Servicio para el Desarrollo Integral Rural - SEDIR</t>
  </si>
  <si>
    <t>Instituto de Educación Superior Tecnológico Público AIJA</t>
  </si>
  <si>
    <t>Asociacion de Profesionales en Produccion y Servicios Agroecologicos para el Desarrollo Agrario (APROSAD)</t>
  </si>
  <si>
    <t>Empresa de producción y Servicios agroecologicos (EPSA las Avispas)</t>
  </si>
  <si>
    <t>Industrias Agrobiologicas del Peru INAGROP S.R.L</t>
  </si>
  <si>
    <t>NOVAGRI SAC</t>
  </si>
  <si>
    <t>Municipalidad Distrital de Bella Unión</t>
  </si>
  <si>
    <t>Empresa Central Azucarera Chucarapi Pampa Blanca SA (El canto Chucarapi)</t>
  </si>
  <si>
    <t>INAGROP S.R.L.</t>
  </si>
  <si>
    <t>Instituto de Educación Superior Tecnológico Público Colcabamba</t>
  </si>
  <si>
    <t>ROJAS INSECTARIO</t>
  </si>
  <si>
    <t>BETA  S.A.</t>
  </si>
  <si>
    <t>COBISA EIRL.</t>
  </si>
  <si>
    <t>PROAGRO S.A.</t>
  </si>
  <si>
    <t>BIOGEA</t>
  </si>
  <si>
    <t>Insumos Biológicos Espinoza SRL</t>
  </si>
  <si>
    <t>BIO SMART VM E.I.R.L.</t>
  </si>
  <si>
    <t>BITEC AGRO</t>
  </si>
  <si>
    <t>AGROBIOLÓGICOS DEL PERÚ S.A.C.</t>
  </si>
  <si>
    <t>DM AGRÍCOLA S.A.C.</t>
  </si>
  <si>
    <t xml:space="preserve"> VALLE SOL SAC</t>
  </si>
  <si>
    <t xml:space="preserve">Bioinsumos agrícolas S.A.C. - BIOINSA S.A.C. </t>
  </si>
  <si>
    <t>Laboratorio de Agentes de Biocontrol Agrícola S.A.C. - Lab Agrícola S.A.C.</t>
  </si>
  <si>
    <t xml:space="preserve">VIRÚ S.A. </t>
  </si>
  <si>
    <t>Bioalternativa E&amp;F  S.A.C.</t>
  </si>
  <si>
    <t>Protección de Cultivos Perú S.A.C. - Procultivos Perú S.A.C.</t>
  </si>
  <si>
    <t xml:space="preserve">Perubiol E.I.R.L. </t>
  </si>
  <si>
    <t>Microbiología agrónoma S.A.C. - MICROAGRO S.A.C.</t>
  </si>
  <si>
    <t xml:space="preserve">Agroindustrial Laredo  S.A.A. </t>
  </si>
  <si>
    <t>Agrícola Cerro Prieto</t>
  </si>
  <si>
    <t>Estación Experimental Vista Florida  - INIA</t>
  </si>
  <si>
    <t>AGROMIP SAC</t>
  </si>
  <si>
    <t>Agricola San Juan</t>
  </si>
  <si>
    <t>PLANTACIONES EL SOL</t>
  </si>
  <si>
    <t>COMERCIALIZADORA "HUME" E.I.R.L.</t>
  </si>
  <si>
    <t>Productos Biologicos para la Agricultura (PBA)</t>
  </si>
  <si>
    <t>Técnicas Agrobiologicas SAC (TAB)</t>
  </si>
  <si>
    <t>IESTP Huando</t>
  </si>
  <si>
    <t>AGROKASA</t>
  </si>
  <si>
    <t>BIOQHALI S.A.C.</t>
  </si>
  <si>
    <t xml:space="preserve"> Municipalidad Distrital El Algarrobal</t>
  </si>
  <si>
    <t>AgroIndustrias Amazonicas S.A</t>
  </si>
  <si>
    <t>Institututo de Investigaciones de la Amazonia Peruana (IIAP)</t>
  </si>
  <si>
    <t>Municipalidad La Yarada Los Palos</t>
  </si>
  <si>
    <t>Municipalidad Distrital de Ite</t>
  </si>
  <si>
    <t>DE TACNA</t>
  </si>
  <si>
    <t>ACB</t>
  </si>
  <si>
    <t>ANCASH</t>
  </si>
  <si>
    <t>VENTA</t>
  </si>
  <si>
    <t>Empresa Green Prod &amp;Sustainable SAC</t>
  </si>
  <si>
    <t>AREQUIPA</t>
  </si>
  <si>
    <t>Trichogramma exiguum</t>
  </si>
  <si>
    <t>Chrysoperla externa</t>
  </si>
  <si>
    <t>Trichogrammatoidea bactrae</t>
  </si>
  <si>
    <t>Trichogramma pretiosum</t>
  </si>
  <si>
    <t>Trichogramma pintoi</t>
  </si>
  <si>
    <t>Chrysoperla carnea</t>
  </si>
  <si>
    <t xml:space="preserve">Paecilomyces lilacinus </t>
  </si>
  <si>
    <t>Trichoderma harzianum</t>
  </si>
  <si>
    <t>Beauveria bassiana</t>
  </si>
  <si>
    <t>Billaea claripalpis</t>
  </si>
  <si>
    <t>Tetrastichus Howardi</t>
  </si>
  <si>
    <t>HUANCAVELICA</t>
  </si>
  <si>
    <t>ICA</t>
  </si>
  <si>
    <t>Chrysoperla asoralis</t>
  </si>
  <si>
    <t>Cryptolaemus montrouzieri</t>
  </si>
  <si>
    <t>Anagyrus vladimiri</t>
  </si>
  <si>
    <t>AUTOCONSUMO</t>
  </si>
  <si>
    <t>LA LIBERTAD</t>
  </si>
  <si>
    <t>VENTA Y AUTOCONSUMO</t>
  </si>
  <si>
    <t>Purpureocillium lilacinum</t>
  </si>
  <si>
    <t>Trichogramma galloi</t>
  </si>
  <si>
    <t>Orius insidiosus</t>
  </si>
  <si>
    <t>Isaria fumosoroseus</t>
  </si>
  <si>
    <t>Paecilomyces lilacinum</t>
  </si>
  <si>
    <t>Metarhizium anisopliae</t>
  </si>
  <si>
    <t>Podisus nigrispinus</t>
  </si>
  <si>
    <t>Isaria fumosorosea</t>
  </si>
  <si>
    <t>B. bassiana, M.anisopliae, I. fumosorosea, L.lecanii</t>
  </si>
  <si>
    <t>Paecilomyces lilacinus</t>
  </si>
  <si>
    <t>Heterorhabditis bacteriophora</t>
  </si>
  <si>
    <t>Paecilomyces fumosoroseus</t>
  </si>
  <si>
    <t>LAMBAYEQUE</t>
  </si>
  <si>
    <t>Cotesia flavipes</t>
  </si>
  <si>
    <t>Tetrastichus howardi</t>
  </si>
  <si>
    <t>Ceraeochrysa cincta</t>
  </si>
  <si>
    <t>Trichoderma viride</t>
  </si>
  <si>
    <t>Trichoderma asperillum</t>
  </si>
  <si>
    <t>T. harzianum+ T.viride+ T. asperillum (Trichops WP)</t>
  </si>
  <si>
    <t>Pochonia Chlamydosporia</t>
  </si>
  <si>
    <t>TRICHOTAB (Trichoderma harzianum Trichoderma viride  Trichoderma asperillum)</t>
  </si>
  <si>
    <t>Lecanicillium lecanii</t>
  </si>
  <si>
    <t>Hirsutella thompsoni</t>
  </si>
  <si>
    <t>Pochonia chlamydosporia</t>
  </si>
  <si>
    <t>Sitotroga cerealella</t>
  </si>
  <si>
    <t>Muscidifurax raptor</t>
  </si>
  <si>
    <t>Amblyseius chungas</t>
  </si>
  <si>
    <t xml:space="preserve">Trichogramma pretiosum  </t>
  </si>
  <si>
    <t>Amblyseius Swirskii</t>
  </si>
  <si>
    <t>MOQUEGUA</t>
  </si>
  <si>
    <t>SAN MARTIN</t>
  </si>
  <si>
    <t>Trichoderma virens</t>
  </si>
  <si>
    <t>TACNA</t>
  </si>
  <si>
    <t>MACROORGANISMO</t>
  </si>
  <si>
    <t>AMAZONAS</t>
  </si>
  <si>
    <t>TRIMESTRE I</t>
  </si>
  <si>
    <t>ENERO</t>
  </si>
  <si>
    <t>CUMPLE</t>
  </si>
  <si>
    <t>MICROORGANISMO</t>
  </si>
  <si>
    <t>TRIMESTRE II</t>
  </si>
  <si>
    <t>FEBRERO</t>
  </si>
  <si>
    <t>NO CUMPLE</t>
  </si>
  <si>
    <t>SEMIOQUIMICO</t>
  </si>
  <si>
    <t>APURIMAC</t>
  </si>
  <si>
    <t>TRIMESTRE III</t>
  </si>
  <si>
    <t>MARZO</t>
  </si>
  <si>
    <t>TRIMESTRE IV</t>
  </si>
  <si>
    <t>ABRIL</t>
  </si>
  <si>
    <t>AYACUCHO</t>
  </si>
  <si>
    <t>MAYO</t>
  </si>
  <si>
    <t>CAJAMARCA</t>
  </si>
  <si>
    <t>JUNIO</t>
  </si>
  <si>
    <t>CUSCO</t>
  </si>
  <si>
    <t>JULIO</t>
  </si>
  <si>
    <t>AGOSTO</t>
  </si>
  <si>
    <t>HUÁNUCO</t>
  </si>
  <si>
    <t>SETIEMBRE</t>
  </si>
  <si>
    <t>OCTUBRE</t>
  </si>
  <si>
    <t>JUNIN</t>
  </si>
  <si>
    <t>NOVIEMBRE</t>
  </si>
  <si>
    <t>DICIEMBRE</t>
  </si>
  <si>
    <t>LIMA</t>
  </si>
  <si>
    <t>LORETO</t>
  </si>
  <si>
    <t>MADRE DE DIOS</t>
  </si>
  <si>
    <t>PASCO</t>
  </si>
  <si>
    <t>PIURA</t>
  </si>
  <si>
    <t>PUNO</t>
  </si>
  <si>
    <t>TUMBES</t>
  </si>
  <si>
    <t>UCAYALI</t>
  </si>
  <si>
    <t>LABORATORIO</t>
  </si>
  <si>
    <t>REGIONES</t>
  </si>
  <si>
    <t>Tipo</t>
  </si>
  <si>
    <t>Destino</t>
  </si>
  <si>
    <t>MACROBIO</t>
  </si>
  <si>
    <t>MICROBIO</t>
  </si>
  <si>
    <r>
      <t xml:space="preserve">Trichoderma </t>
    </r>
    <r>
      <rPr>
        <sz val="11"/>
        <color theme="1"/>
        <rFont val="Calibri"/>
        <family val="2"/>
        <scheme val="minor"/>
      </rPr>
      <t>sp.</t>
    </r>
  </si>
  <si>
    <r>
      <t xml:space="preserve">Steinernema </t>
    </r>
    <r>
      <rPr>
        <sz val="11"/>
        <color theme="1"/>
        <rFont val="Calibri"/>
        <family val="2"/>
        <scheme val="minor"/>
      </rPr>
      <t>sp.</t>
    </r>
  </si>
  <si>
    <t>Trichoderma harzianum T. asperellum, T. viRide</t>
  </si>
  <si>
    <t>Zagreus hexasticta</t>
  </si>
  <si>
    <t>CONVENIO</t>
  </si>
  <si>
    <t>AÑO</t>
  </si>
  <si>
    <t>MES</t>
  </si>
  <si>
    <t>TRIMESTRE</t>
  </si>
  <si>
    <t>FECHA INFORME</t>
  </si>
  <si>
    <t>CUMPLIMIENTO</t>
  </si>
  <si>
    <t>CCACB-001-2025</t>
  </si>
  <si>
    <t>CCACB-002-2025</t>
  </si>
  <si>
    <t>CCACB-003-2025</t>
  </si>
  <si>
    <t>CCACB-006-2025</t>
  </si>
  <si>
    <t>CCACB-005-2025</t>
  </si>
  <si>
    <t>CCACB-004-2025</t>
  </si>
  <si>
    <t>CCACB-007-2025</t>
  </si>
  <si>
    <t>CCACB-008-2025</t>
  </si>
  <si>
    <t>CCACB-009-2025</t>
  </si>
  <si>
    <t>CCACB-011-2025</t>
  </si>
  <si>
    <t>CCACB-010-2025</t>
  </si>
  <si>
    <t>CCACB-017-2025</t>
  </si>
  <si>
    <t>CCACB-016-2025</t>
  </si>
  <si>
    <t>CCACB-012-2025</t>
  </si>
  <si>
    <t>CCACB-013-2025</t>
  </si>
  <si>
    <t>CCACB-014-2025</t>
  </si>
  <si>
    <t>CCACB-018-2025</t>
  </si>
  <si>
    <t>CCACB-015-2025</t>
  </si>
  <si>
    <t>CCACB-019-2025</t>
  </si>
  <si>
    <t>CCACB-020-2025</t>
  </si>
  <si>
    <t>CCACB-021-2025</t>
  </si>
  <si>
    <t>CCACB-022-2025</t>
  </si>
  <si>
    <t>CCACB-023-2025</t>
  </si>
  <si>
    <t>Trichoderma harzianum, T. asperellum, T. viride</t>
  </si>
  <si>
    <t>CCACB-024-2025</t>
  </si>
  <si>
    <t>CCACB-025-2025</t>
  </si>
  <si>
    <t>CCACB-026-2025</t>
  </si>
  <si>
    <t>CCACB-027-2025</t>
  </si>
  <si>
    <t>Beauveria bassiana, Metarhizium anisopliae, Isaria fumosorosea, Lecanicillium lecanii</t>
  </si>
  <si>
    <t>CCACB-028-2025</t>
  </si>
  <si>
    <t>CCACB-029-2025</t>
  </si>
  <si>
    <t>CCACB-030-2025</t>
  </si>
  <si>
    <t>CCACB-031-2025</t>
  </si>
  <si>
    <t>CCACB-032-2025</t>
  </si>
  <si>
    <t>CCACB-033-2025</t>
  </si>
  <si>
    <t>CCACB-034-2025</t>
  </si>
  <si>
    <t>SIN RESULTADO</t>
  </si>
  <si>
    <t>CCACB-035-2025</t>
  </si>
  <si>
    <t>CCACB-038-2025</t>
  </si>
  <si>
    <t>CCACB-039-2025</t>
  </si>
  <si>
    <t>CCACB-041-2025</t>
  </si>
  <si>
    <t>CCACB-042-2025</t>
  </si>
  <si>
    <t>CCACB-043-2025</t>
  </si>
  <si>
    <t>Cordyceps javanica</t>
  </si>
  <si>
    <t>CCACB-037-2025</t>
  </si>
  <si>
    <t>CCACB-036-2025</t>
  </si>
  <si>
    <t>CCACB-040-2025</t>
  </si>
  <si>
    <t>CCACB-044-2025</t>
  </si>
  <si>
    <t>CCACB-045-2025</t>
  </si>
  <si>
    <t>Trichoderma asperellum</t>
  </si>
  <si>
    <t>CCACB-046-2025</t>
  </si>
  <si>
    <t>CCACB-047-2025</t>
  </si>
  <si>
    <t>CCACB-048-2025</t>
  </si>
  <si>
    <t>CCACB-050-2025</t>
  </si>
  <si>
    <t>CCACB-052-2025</t>
  </si>
  <si>
    <t>CCACB-049-2025</t>
  </si>
  <si>
    <t>CCACB-051-2025</t>
  </si>
  <si>
    <t>CCACB-053-2025</t>
  </si>
  <si>
    <t>CCACB-054-2025</t>
  </si>
  <si>
    <t>CCACB-055-2025</t>
  </si>
  <si>
    <t>CCACB-056-2025</t>
  </si>
  <si>
    <t>CCACB-057-2025</t>
  </si>
  <si>
    <t>CCACB-060-2025</t>
  </si>
  <si>
    <t>CCACB-058-2025</t>
  </si>
  <si>
    <t>CCACB-059-2025</t>
  </si>
  <si>
    <t>Trichoderma harzianum, T. asperellum y T. viride - BIOTRIX</t>
  </si>
  <si>
    <t>CCACB-061-2025</t>
  </si>
  <si>
    <t>CCACB-062-2025</t>
  </si>
  <si>
    <t>Beauveria bassiana - BIO-BASIANA</t>
  </si>
  <si>
    <t>CCACB-063-2025</t>
  </si>
  <si>
    <t>CCACB-064-2025</t>
  </si>
  <si>
    <t>Metarhizium anisopliae - BIO-METARRIL</t>
  </si>
  <si>
    <t>CCACB-065-2025</t>
  </si>
  <si>
    <t>Purpureocillium lilacinum - BIO-LILACINUS</t>
  </si>
  <si>
    <t>CCACB-066-2025</t>
  </si>
  <si>
    <t>CCACB-067-2025</t>
  </si>
  <si>
    <t>Paecilomyces lilacinus - 1 PAE</t>
  </si>
  <si>
    <t>CCACB-069-2025</t>
  </si>
  <si>
    <t>Paecilomyces lilacinus - 2 PAE</t>
  </si>
  <si>
    <t>CCACB-070-2025</t>
  </si>
  <si>
    <t>Trichogramma sp.</t>
  </si>
  <si>
    <t>CCACB-068-2025</t>
  </si>
  <si>
    <t>CCACB-071-2025</t>
  </si>
  <si>
    <t>CCACB-081-2025</t>
  </si>
  <si>
    <t>CCACB-072-2025</t>
  </si>
  <si>
    <t>CCACB-073-2025</t>
  </si>
  <si>
    <t>CCACB-074-2025</t>
  </si>
  <si>
    <t>CCACB-075-2025</t>
  </si>
  <si>
    <t>CCACB-080-2025</t>
  </si>
  <si>
    <t>CCACB-078-2025</t>
  </si>
  <si>
    <t>CCACB-079-2025</t>
  </si>
  <si>
    <t>CCACB-076-2025</t>
  </si>
  <si>
    <t>CCACB-077-2025</t>
  </si>
  <si>
    <t>CCACB-082-2025</t>
  </si>
  <si>
    <t>CCACB-086-2025</t>
  </si>
  <si>
    <t>CCACB-087-2025</t>
  </si>
  <si>
    <t>CCACB-088-2025</t>
  </si>
  <si>
    <t>CCACB-085-2025</t>
  </si>
  <si>
    <t>CCACB-083-2025</t>
  </si>
  <si>
    <t>CCACB-089-2025</t>
  </si>
  <si>
    <t>CCACB-090-2025</t>
  </si>
  <si>
    <t>CCACB-084-2025</t>
  </si>
  <si>
    <t>Trichoderma harzianum + T. viride</t>
  </si>
  <si>
    <t>CCACB-091-2025</t>
  </si>
  <si>
    <t>CCACB-092-2025</t>
  </si>
  <si>
    <t>CCACB-093-2025</t>
  </si>
  <si>
    <t>Beauveria bassiana - BIO-BASIANA - Lote 022510-10</t>
  </si>
  <si>
    <t>CCACB-094-2025</t>
  </si>
  <si>
    <t>CCACB-095-2025</t>
  </si>
  <si>
    <t>Beauveria bassiana - BIO-BASIANA - Lote 022511-11</t>
  </si>
  <si>
    <t>CCACB-096-2025</t>
  </si>
  <si>
    <t>Beauveria bassiana - BIO-BASIANA - Lote 022511-11 (Bolsa de 1 kg)</t>
  </si>
  <si>
    <t>CCACB-097-2025</t>
  </si>
  <si>
    <t>CCACB-098-2025</t>
  </si>
  <si>
    <t>Beauveria bassiana, Isaria fumosorosea, Metarhizium anisopliae, Lecanicillium lecanii BIO-INSECT</t>
  </si>
  <si>
    <t>CCACB-099-2025</t>
  </si>
  <si>
    <t>CCACB-100-2025</t>
  </si>
  <si>
    <t>CCACB-102-2025</t>
  </si>
  <si>
    <t>CCACB-101-2025</t>
  </si>
  <si>
    <t>CCACB-103-2025</t>
  </si>
  <si>
    <t>CCACB-104-2025</t>
  </si>
  <si>
    <t>CCACB-105-2025</t>
  </si>
  <si>
    <t>CCACB-001-2026</t>
  </si>
  <si>
    <t>Trichoderma sp.</t>
  </si>
  <si>
    <t xml:space="preserve">Trichoderma harzianum </t>
  </si>
  <si>
    <t>CCACB-002-2026</t>
  </si>
  <si>
    <t>CCACB-106-2025</t>
  </si>
  <si>
    <t>CCACB-107-2025</t>
  </si>
  <si>
    <t>CCACB-108-2025</t>
  </si>
  <si>
    <t>Cuenta de AÑO</t>
  </si>
  <si>
    <t>Total general</t>
  </si>
  <si>
    <t>INFORME</t>
  </si>
  <si>
    <t>Etiquetas de columna</t>
  </si>
  <si>
    <t>Etiquetas de fila</t>
  </si>
  <si>
    <t>Cuenta de INFORME</t>
  </si>
  <si>
    <t>Cuenta de CUMPLIMIENTO</t>
  </si>
  <si>
    <t>PERU</t>
  </si>
  <si>
    <t>Cuenta de ACB</t>
  </si>
  <si>
    <t>TOTAL</t>
  </si>
  <si>
    <t>(Todas)</t>
  </si>
  <si>
    <t>Lambayeque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</si>
</sst>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B4F7C"/>
        <bgColor indexed="64"/>
      </patternFill>
    </fill>
    <fill>
      <patternFill patternType="solid">
        <fgColor rgb="FF00AC7F"/>
        <bgColor indexed="64"/>
      </patternFill>
    </fill>
    <fill>
      <patternFill patternType="solid">
        <fgColor rgb="FF44546A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3">
    <xf numFmtId="0" fontId="0" fillId="0" borderId="0" xfId="0"/>
    <xf numFmtId="0" fontId="0" fillId="0" borderId="2" xfId="0" applyBorder="1"/>
    <xf numFmtId="0" fontId="1" fillId="0" borderId="2" xfId="0" applyFont="1" applyBorder="1"/>
    <xf numFmtId="0" fontId="1" fillId="0" borderId="0" xfId="0" applyFont="1"/>
    <xf numFmtId="0" fontId="0" fillId="0" borderId="4" xfId="0" applyBorder="1"/>
    <xf numFmtId="0" fontId="0" fillId="0" borderId="7" xfId="0" applyBorder="1"/>
    <xf numFmtId="0" fontId="0" fillId="0" borderId="3" xfId="0" applyBorder="1"/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4" fontId="0" fillId="0" borderId="2" xfId="0" applyNumberFormat="1" applyBorder="1"/>
    <xf numFmtId="0" fontId="3" fillId="0" borderId="2" xfId="0" applyFont="1" applyBorder="1"/>
    <xf numFmtId="0" fontId="0" fillId="0" borderId="0" xfId="0" pivotButton="1"/>
    <xf numFmtId="0" fontId="0" fillId="2" borderId="0" xfId="0" applyFill="1"/>
    <xf numFmtId="3" fontId="0" fillId="0" borderId="0" xfId="0" applyNumberFormat="1"/>
    <xf numFmtId="0" fontId="0" fillId="3" borderId="0" xfId="0" applyFill="1"/>
    <xf numFmtId="0" fontId="0" fillId="4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5" borderId="0" xfId="0" applyFill="1"/>
    <xf numFmtId="9" fontId="0" fillId="0" borderId="0" xfId="1" applyFont="1"/>
    <xf numFmtId="9" fontId="0" fillId="0" borderId="0" xfId="0" applyNumberFormat="1"/>
    <xf numFmtId="0" fontId="0" fillId="0" borderId="0" xfId="0" applyNumberFormat="1"/>
  </cellXfs>
  <cellStyles count="2">
    <cellStyle name="Normal" xfId="0" builtinId="0"/>
    <cellStyle name="Porcentaje" xfId="1" builtinId="5"/>
  </cellStyles>
  <dxfs count="30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/>
        <sz val="6"/>
        <color theme="1"/>
        <name val="Verdana"/>
        <family val="2"/>
        <scheme val="none"/>
      </font>
      <fill>
        <patternFill patternType="solid">
          <bgColor rgb="FFF2F2F2"/>
        </patternFill>
      </fill>
      <border diagonalUp="0" diagonalDown="0">
        <left/>
        <right/>
        <top/>
        <bottom/>
        <vertical/>
        <horizontal/>
      </border>
    </dxf>
    <dxf>
      <font>
        <b val="0"/>
        <i/>
        <sz val="6"/>
        <color theme="1"/>
        <name val="Verdana"/>
        <family val="2"/>
      </font>
      <fill>
        <patternFill>
          <bgColor rgb="FFF2F2F2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sz val="8"/>
        <color theme="1"/>
        <name val="Verdana"/>
        <family val="2"/>
        <scheme val="none"/>
      </font>
      <fill>
        <patternFill patternType="solid">
          <bgColor rgb="FFF2F2F2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sz val="8"/>
        <color theme="1"/>
        <name val="Verdana"/>
        <family val="2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sz val="9"/>
        <color theme="1"/>
        <name val="Verdana"/>
        <family val="2"/>
        <scheme val="none"/>
      </font>
      <fill>
        <patternFill patternType="solid">
          <bgColor rgb="FF44546A"/>
        </patternFill>
      </fill>
      <border diagonalUp="0" diagonalDown="0">
        <left/>
        <right/>
        <top/>
        <bottom/>
        <vertical/>
        <horizontal/>
      </border>
    </dxf>
    <dxf>
      <font>
        <sz val="9"/>
        <color theme="1"/>
        <name val="Verdana"/>
        <family val="2"/>
      </font>
      <fill>
        <patternFill patternType="solid">
          <bgColor rgb="FF44546A"/>
        </patternFill>
      </fill>
      <border diagonalUp="0" diagonalDown="0">
        <left/>
        <right/>
        <top/>
        <bottom/>
        <vertical/>
        <horizontal/>
      </border>
    </dxf>
    <dxf>
      <font>
        <sz val="7"/>
        <color theme="1"/>
        <name val="Verdana"/>
        <family val="2"/>
        <scheme val="none"/>
      </font>
      <fill>
        <patternFill patternType="solid">
          <bgColor rgb="FF44546A"/>
        </patternFill>
      </fill>
      <border diagonalUp="0" diagonalDown="0">
        <left/>
        <right/>
        <top/>
        <bottom/>
        <vertical/>
        <horizontal/>
      </border>
    </dxf>
    <dxf>
      <font>
        <sz val="7"/>
        <color theme="1"/>
        <name val="Verdana"/>
        <family val="2"/>
      </font>
      <fill>
        <patternFill>
          <bgColor rgb="FF44546A"/>
        </patternFill>
      </fill>
      <border diagonalUp="0" diagonalDown="0">
        <left/>
        <right/>
        <top/>
        <bottom/>
        <vertical/>
        <horizontal/>
      </border>
    </dxf>
  </dxfs>
  <tableStyles count="4" defaultTableStyle="TableStyleMedium2" defaultPivotStyle="PivotStyleLight16">
    <tableStyle name="Estilo 1" pivot="0" table="0" count="10" xr9:uid="{8AA182E2-BEE1-4B14-8A54-316A423274C6}">
      <tableStyleElement type="wholeTable" dxfId="29"/>
      <tableStyleElement type="headerRow" dxfId="28"/>
    </tableStyle>
    <tableStyle name="Estilo 2" pivot="0" table="0" count="10" xr9:uid="{7F503038-7A0A-4570-B492-756EBDC8F7E2}">
      <tableStyleElement type="wholeTable" dxfId="27"/>
      <tableStyleElement type="headerRow" dxfId="26"/>
    </tableStyle>
    <tableStyle name="Estilo 3" pivot="0" table="0" count="10" xr9:uid="{4EEDD043-638D-4FA9-9E6E-3B993D50CEDE}">
      <tableStyleElement type="wholeTable" dxfId="25"/>
      <tableStyleElement type="headerRow" dxfId="24"/>
    </tableStyle>
    <tableStyle name="Estilo 4" pivot="0" table="0" count="10" xr9:uid="{4BCE1EF9-17F5-4326-8114-2BFB894B33B8}">
      <tableStyleElement type="wholeTable" dxfId="23"/>
      <tableStyleElement type="headerRow" dxfId="22"/>
    </tableStyle>
  </tableStyles>
  <colors>
    <mruColors>
      <color rgb="FF44546A"/>
      <color rgb="FFF2F2F2"/>
      <color rgb="FFFB4F7C"/>
      <color rgb="FF00AC7F"/>
      <color rgb="FFFFFFFF"/>
      <color rgb="FFFD392F"/>
    </mruColors>
  </colors>
  <extLst>
    <ext xmlns:x14="http://schemas.microsoft.com/office/spreadsheetml/2009/9/main" uri="{46F421CA-312F-682f-3DD2-61675219B42D}">
      <x14:dxfs count="32">
        <dxf>
          <font>
            <b val="0"/>
            <i/>
            <sz val="6"/>
            <color theme="0" tint="-0.34998626667073579"/>
            <name val="Verdana"/>
            <family val="2"/>
          </font>
          <fill>
            <patternFill patternType="solid">
              <fgColor auto="1"/>
              <bgColor theme="6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 val="0"/>
            <i/>
            <sz val="6"/>
            <color theme="0" tint="-0.34998626667073579"/>
            <name val="Verdana"/>
            <family val="2"/>
            <scheme val="none"/>
          </font>
          <fill>
            <patternFill patternType="solid">
              <fgColor auto="1"/>
              <bgColor theme="7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 val="0"/>
            <i/>
            <sz val="6"/>
            <color auto="1"/>
            <name val="Verdana"/>
            <family val="2"/>
          </font>
          <fill>
            <patternFill patternType="solid">
              <fgColor auto="1"/>
              <bgColor theme="7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 val="0"/>
            <i/>
            <sz val="6"/>
            <color auto="1"/>
            <name val="Verdana"/>
            <family val="2"/>
            <scheme val="none"/>
          </font>
          <fill>
            <patternFill patternType="solid">
              <fgColor auto="1"/>
              <bgColor theme="6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 val="0"/>
            <i/>
            <sz val="6"/>
            <color theme="0" tint="-0.499984740745262"/>
            <name val="Verdana"/>
            <family val="2"/>
            <scheme val="none"/>
          </font>
          <fill>
            <patternFill patternType="none">
              <fgColor indexed="64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 val="0"/>
            <i/>
            <sz val="6"/>
            <color auto="1"/>
            <name val="Verdana"/>
            <family val="2"/>
          </font>
          <fill>
            <patternFill patternType="solid">
              <fgColor theme="9" tint="0.59999389629810485"/>
              <bgColor theme="7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 val="0"/>
            <i/>
            <sz val="6"/>
            <color theme="0" tint="-0.499984740745262"/>
            <name val="Verdana"/>
            <family val="2"/>
          </font>
          <fill>
            <patternFill patternType="solid">
              <fgColor rgb="FFFFFFFF"/>
              <bgColor theme="6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 val="0"/>
            <i/>
            <sz val="6"/>
            <color rgb="FF000000"/>
            <name val="Verdana"/>
            <family val="2"/>
            <scheme val="none"/>
          </font>
          <fill>
            <patternFill patternType="solid">
              <fgColor rgb="FFFFFFFF"/>
              <bgColor theme="0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6"/>
            <color theme="0" tint="-0.34998626667073579"/>
            <name val="Verdana"/>
            <family val="2"/>
          </font>
          <fill>
            <patternFill patternType="solid">
              <fgColor auto="1"/>
              <bgColor rgb="FF00AC7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6"/>
            <color theme="0" tint="-0.34998626667073579"/>
            <name val="Verdana"/>
            <family val="2"/>
            <scheme val="none"/>
          </font>
          <fill>
            <patternFill patternType="solid">
              <fgColor auto="1"/>
              <bgColor rgb="FF00AC7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6"/>
            <color theme="0"/>
            <name val="Verdana"/>
            <family val="2"/>
          </font>
          <fill>
            <patternFill patternType="solid">
              <fgColor auto="1"/>
              <bgColor rgb="FF00AC7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6"/>
            <color theme="0"/>
            <name val="Verdana"/>
            <family val="2"/>
            <scheme val="none"/>
          </font>
          <fill>
            <patternFill patternType="solid">
              <fgColor auto="1"/>
              <bgColor rgb="FF00AC7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6"/>
            <color theme="0" tint="-0.499984740745262"/>
            <name val="Verdana"/>
            <family val="2"/>
            <scheme val="none"/>
          </font>
          <fill>
            <patternFill patternType="solid">
              <fgColor theme="9" tint="0.79992065187536243"/>
              <bgColor rgb="FFFB4F7C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8"/>
            <color theme="0"/>
            <name val="Verdana"/>
            <family val="2"/>
          </font>
          <fill>
            <patternFill patternType="solid">
              <fgColor theme="9" tint="0.59999389629810485"/>
              <bgColor rgb="FFFB4F7C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6"/>
            <color theme="0" tint="-0.499984740745262"/>
            <name val="Verdana"/>
            <family val="2"/>
          </font>
          <fill>
            <patternFill patternType="solid">
              <fgColor rgb="FFFFFFFF"/>
              <bgColor rgb="FFFFFFF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6"/>
            <color rgb="FF000000"/>
            <name val="Verdana"/>
            <family val="2"/>
            <scheme val="none"/>
          </font>
          <fill>
            <patternFill patternType="solid">
              <fgColor rgb="FFFFFFFF"/>
              <bgColor theme="0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 tint="-0.34998626667073579"/>
            <name val="Verdana"/>
            <family val="2"/>
          </font>
          <fill>
            <patternFill patternType="solid">
              <fgColor auto="1"/>
              <bgColor rgb="FF00AC7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 tint="-0.34998626667073579"/>
            <name val="Verdana"/>
            <family val="2"/>
            <scheme val="none"/>
          </font>
          <fill>
            <patternFill patternType="solid">
              <fgColor auto="1"/>
              <bgColor rgb="FF00AC7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Verdana"/>
            <family val="2"/>
          </font>
          <fill>
            <patternFill patternType="solid">
              <fgColor auto="1"/>
              <bgColor rgb="FF00AC7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Verdana"/>
            <family val="2"/>
            <scheme val="none"/>
          </font>
          <fill>
            <patternFill patternType="solid">
              <fgColor auto="1"/>
              <bgColor rgb="FF00AC7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 tint="-0.499984740745262"/>
            <name val="Verdana"/>
            <family val="2"/>
            <scheme val="none"/>
          </font>
          <fill>
            <patternFill patternType="solid">
              <fgColor theme="9" tint="0.79992065187536243"/>
              <bgColor rgb="FFFB4F7C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Verdana"/>
            <family val="2"/>
          </font>
          <fill>
            <patternFill patternType="solid">
              <fgColor theme="9" tint="0.59999389629810485"/>
              <bgColor rgb="FFFB4F7C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 tint="-0.499984740745262"/>
            <name val="Verdana"/>
            <family val="2"/>
          </font>
          <fill>
            <patternFill patternType="solid">
              <fgColor rgb="FFFFFFFF"/>
              <bgColor rgb="FFFFFFF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rgb="FF000000"/>
            <name val="Verdana"/>
            <family val="2"/>
            <scheme val="none"/>
          </font>
          <fill>
            <patternFill patternType="solid">
              <fgColor rgb="FFFFFFFF"/>
              <bgColor theme="0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7"/>
            <color theme="0" tint="-0.34998626667073579"/>
            <name val="Verdana"/>
            <family val="2"/>
          </font>
          <fill>
            <patternFill patternType="solid">
              <fgColor auto="1"/>
              <bgColor rgb="FF00AC7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7"/>
            <color theme="0" tint="-0.34998626667073579"/>
            <name val="Verdana"/>
            <family val="2"/>
            <scheme val="none"/>
          </font>
          <fill>
            <patternFill patternType="solid">
              <fgColor auto="1"/>
              <bgColor rgb="FF00AC7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7"/>
            <color theme="0"/>
            <name val="Verdana"/>
            <family val="2"/>
          </font>
          <fill>
            <patternFill patternType="solid">
              <fgColor auto="1"/>
              <bgColor rgb="FF00AC7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7"/>
            <color theme="0"/>
            <name val="Verdana"/>
            <family val="2"/>
            <scheme val="none"/>
          </font>
          <fill>
            <patternFill patternType="solid">
              <fgColor auto="1"/>
              <bgColor rgb="FF00AC7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7"/>
            <color theme="0" tint="-0.499984740745262"/>
            <name val="Verdana"/>
            <family val="2"/>
            <scheme val="none"/>
          </font>
          <fill>
            <patternFill patternType="solid">
              <fgColor theme="9" tint="0.79992065187536243"/>
              <bgColor rgb="FFFB4F7C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7"/>
            <color theme="0"/>
            <name val="Verdana"/>
            <family val="2"/>
          </font>
          <fill>
            <patternFill patternType="solid">
              <fgColor theme="9" tint="0.59999389629810485"/>
              <bgColor rgb="FFFB4F7C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7"/>
            <color theme="0" tint="-0.499984740745262"/>
            <name val="Verdana"/>
            <family val="2"/>
          </font>
          <fill>
            <patternFill patternType="solid">
              <fgColor rgb="FFFFFFFF"/>
              <bgColor rgb="FFFFFFF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7"/>
            <color rgb="FF000000"/>
            <name val="Verdana"/>
            <family val="2"/>
            <scheme val="none"/>
          </font>
          <fill>
            <patternFill patternType="solid">
              <fgColor rgb="FFFFFFFF"/>
              <bgColor theme="0"/>
            </patternFill>
          </fill>
          <border diagonalUp="0" diagonalDown="0">
            <left/>
            <right/>
            <top/>
            <bottom/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Estilo 1">
          <x14:slicerStyleElements>
            <x14:slicerStyleElement type="unselectedItemWithData" dxfId="31"/>
            <x14:slicerStyleElement type="unselectedItemWithNoData" dxfId="30"/>
            <x14:slicerStyleElement type="selectedItemWithData" dxfId="29"/>
            <x14:slicerStyleElement type="selectedItemWithNoData" dxfId="28"/>
            <x14:slicerStyleElement type="hoveredUnselectedItemWithData" dxfId="27"/>
            <x14:slicerStyleElement type="hoveredSelectedItemWithData" dxfId="26"/>
            <x14:slicerStyleElement type="hoveredUnselectedItemWithNoData" dxfId="25"/>
            <x14:slicerStyleElement type="hoveredSelectedItemWithNoData" dxfId="24"/>
          </x14:slicerStyleElements>
        </x14:slicerStyle>
        <x14:slicerStyle name="Estilo 2">
          <x14:slicerStyleElements>
            <x14:slicerStyleElement type="unselectedItemWithData" dxfId="23"/>
            <x14:slicerStyleElement type="unselectedItemWithNoData" dxfId="22"/>
            <x14:slicerStyleElement type="selectedItemWithData" dxfId="21"/>
            <x14:slicerStyleElement type="selectedItemWithNoData" dxfId="20"/>
            <x14:slicerStyleElement type="hoveredUnselectedItemWithData" dxfId="19"/>
            <x14:slicerStyleElement type="hoveredSelectedItemWithData" dxfId="18"/>
            <x14:slicerStyleElement type="hoveredUnselectedItemWithNoData" dxfId="17"/>
            <x14:slicerStyleElement type="hoveredSelectedItemWithNoData" dxfId="16"/>
          </x14:slicerStyleElements>
        </x14:slicerStyle>
        <x14:slicerStyle name="Estilo 3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Estilo 4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microsoft.com/office/2007/relationships/slicerCache" Target="slicerCaches/slicerCache4.xml"/><Relationship Id="rId4" Type="http://schemas.openxmlformats.org/officeDocument/2006/relationships/worksheet" Target="worksheets/sheet4.xml"/><Relationship Id="rId9" Type="http://schemas.microsoft.com/office/2007/relationships/slicerCache" Target="slicerCaches/slicerCache3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[Lista de laboratorios de ACB_CC.xlsx]ANALISIS!TablaDinámica4</c:name>
    <c:fmtId val="26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Fira Sans" panose="020B0503050000020004" pitchFamily="34" charset="0"/>
                  <a:ea typeface="+mn-ea"/>
                  <a:cs typeface="+mn-cs"/>
                </a:defRPr>
              </a:pPr>
              <a:endParaRPr lang="es-PE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Fira Sans" panose="020B0503050000020004" pitchFamily="34" charset="0"/>
                  <a:ea typeface="+mn-ea"/>
                  <a:cs typeface="+mn-cs"/>
                </a:defRPr>
              </a:pPr>
              <a:endParaRPr lang="es-PE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Fira Sans" panose="020B0503050000020004" pitchFamily="34" charset="0"/>
                  <a:ea typeface="+mn-ea"/>
                  <a:cs typeface="+mn-cs"/>
                </a:defRPr>
              </a:pPr>
              <a:endParaRPr lang="es-PE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Fira Sans" panose="020B0503050000020004" pitchFamily="34" charset="0"/>
                  <a:ea typeface="+mn-ea"/>
                  <a:cs typeface="+mn-cs"/>
                </a:defRPr>
              </a:pPr>
              <a:endParaRPr lang="es-PE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500" b="0" i="0" u="none" strike="noStrike" kern="1200" baseline="0">
                  <a:solidFill>
                    <a:schemeClr val="bg1"/>
                  </a:solidFill>
                  <a:latin typeface="Fira Sans" panose="020B0503050000020004" pitchFamily="34" charset="0"/>
                  <a:ea typeface="+mn-ea"/>
                  <a:cs typeface="+mn-cs"/>
                </a:defRPr>
              </a:pPr>
              <a:endParaRPr lang="es-PE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500" b="0" i="0" u="none" strike="noStrike" kern="1200" baseline="0">
                  <a:solidFill>
                    <a:schemeClr val="bg1"/>
                  </a:solidFill>
                  <a:latin typeface="Fira Sans" panose="020B0503050000020004" pitchFamily="34" charset="0"/>
                  <a:ea typeface="+mn-ea"/>
                  <a:cs typeface="+mn-cs"/>
                </a:defRPr>
              </a:pPr>
              <a:endParaRPr lang="es-PE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5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Fira Sans" panose="020B0503050000020004" pitchFamily="34" charset="0"/>
                  <a:ea typeface="+mn-ea"/>
                  <a:cs typeface="+mn-cs"/>
                </a:defRPr>
              </a:pPr>
              <a:endParaRPr lang="es-PE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5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Fira Sans" panose="020B0503050000020004" pitchFamily="34" charset="0"/>
                  <a:ea typeface="+mn-ea"/>
                  <a:cs typeface="+mn-cs"/>
                </a:defRPr>
              </a:pPr>
              <a:endParaRPr lang="es-PE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ANALISIS!$P$1:$P$2</c:f>
              <c:strCache>
                <c:ptCount val="1"/>
                <c:pt idx="0">
                  <c:v>NO CUMPLE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500" b="0" i="0" u="none" strike="noStrike" kern="1200" baseline="0">
                    <a:solidFill>
                      <a:schemeClr val="bg1"/>
                    </a:solidFill>
                    <a:latin typeface="Fira Sans" panose="020B0503050000020004" pitchFamily="34" charset="0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ANALISIS!$O$3:$O$5</c:f>
              <c:strCache>
                <c:ptCount val="2"/>
                <c:pt idx="0">
                  <c:v>TRIMESTRE III</c:v>
                </c:pt>
                <c:pt idx="1">
                  <c:v>TRIMESTRE IV</c:v>
                </c:pt>
              </c:strCache>
            </c:strRef>
          </c:cat>
          <c:val>
            <c:numRef>
              <c:f>ANALISIS!$P$3:$P$5</c:f>
              <c:numCache>
                <c:formatCode>General</c:formatCode>
                <c:ptCount val="2"/>
                <c:pt idx="0">
                  <c:v>1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5A-49BC-98B7-26D6B289976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94553936"/>
        <c:axId val="94555376"/>
      </c:barChart>
      <c:catAx>
        <c:axId val="94553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es-PE"/>
          </a:p>
        </c:txPr>
        <c:crossAx val="94555376"/>
        <c:crosses val="autoZero"/>
        <c:auto val="1"/>
        <c:lblAlgn val="ctr"/>
        <c:lblOffset val="100"/>
        <c:noMultiLvlLbl val="0"/>
      </c:catAx>
      <c:valAx>
        <c:axId val="9455537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455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500">
          <a:latin typeface="Fira Sans" panose="020B0503050000020004" pitchFamily="34" charset="0"/>
        </a:defRPr>
      </a:pPr>
      <a:endParaRPr lang="es-P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ANALISIS!$U$7</c:f>
              <c:strCache>
                <c:ptCount val="1"/>
                <c:pt idx="0">
                  <c:v>MACROORGANISMO</c:v>
                </c:pt>
              </c:strCache>
            </c:strRef>
          </c:cat>
          <c:val>
            <c:numRef>
              <c:f>ANALISIS!$U$8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D8-4D34-BD8F-1D3BE6DA2601}"/>
            </c:ext>
          </c:extLst>
        </c:ser>
        <c:ser>
          <c:idx val="1"/>
          <c:order val="1"/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ANALISIS!$U$7</c:f>
              <c:strCache>
                <c:ptCount val="1"/>
                <c:pt idx="0">
                  <c:v>MACROORGANISMO</c:v>
                </c:pt>
              </c:strCache>
            </c:strRef>
          </c:cat>
          <c:val>
            <c:numRef>
              <c:f>ANALISIS!$U$9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D8-4D34-BD8F-1D3BE6DA2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3058240"/>
        <c:axId val="263058720"/>
      </c:barChart>
      <c:catAx>
        <c:axId val="2630582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63058720"/>
        <c:crosses val="autoZero"/>
        <c:auto val="1"/>
        <c:lblAlgn val="ctr"/>
        <c:lblOffset val="100"/>
        <c:noMultiLvlLbl val="0"/>
      </c:catAx>
      <c:valAx>
        <c:axId val="263058720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26305824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ANALISIS!$V$7</c:f>
              <c:strCache>
                <c:ptCount val="1"/>
                <c:pt idx="0">
                  <c:v>MICROORGANISMO</c:v>
                </c:pt>
              </c:strCache>
            </c:strRef>
          </c:cat>
          <c:val>
            <c:numRef>
              <c:f>ANALISIS!$V$8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D2-40BF-9B5E-392450E784F8}"/>
            </c:ext>
          </c:extLst>
        </c:ser>
        <c:ser>
          <c:idx val="1"/>
          <c:order val="1"/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ANALISIS!$V$7</c:f>
              <c:strCache>
                <c:ptCount val="1"/>
                <c:pt idx="0">
                  <c:v>MICROORGANISMO</c:v>
                </c:pt>
              </c:strCache>
            </c:strRef>
          </c:cat>
          <c:val>
            <c:numRef>
              <c:f>ANALISIS!$V$9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D2-40BF-9B5E-392450E78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3083680"/>
        <c:axId val="263087520"/>
      </c:barChart>
      <c:catAx>
        <c:axId val="2630836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63087520"/>
        <c:crosses val="autoZero"/>
        <c:auto val="1"/>
        <c:lblAlgn val="ctr"/>
        <c:lblOffset val="100"/>
        <c:noMultiLvlLbl val="0"/>
      </c:catAx>
      <c:valAx>
        <c:axId val="263087520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263083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plotArea>
      <cx:plotAreaRegion>
        <cx:series layoutId="regionMap" uniqueId="{F611FC96-D2A9-490C-B30A-449735366599}"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500" b="1">
                    <a:solidFill>
                      <a:srgbClr val="00B05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Fira Sans" panose="020B0503050000020004" pitchFamily="34" charset="0"/>
                  </a:defRPr>
                </a:pPr>
                <a:endParaRPr lang="es-ES" sz="500" b="1" i="0" u="none" strike="noStrike" baseline="0">
                  <a:solidFill>
                    <a:srgbClr val="00B050"/>
                  </a:solidFill>
                  <a:latin typeface="Fira Sans" panose="020B0503050000020004" pitchFamily="34" charset="0"/>
                </a:endParaRPr>
              </a:p>
            </cx:txPr>
            <cx:visibility seriesName="0" categoryName="0" value="1"/>
          </cx:dataLabels>
          <cx:dataId val="0"/>
          <cx:layoutPr>
            <cx:geography viewedRegionType="dataOnly" cultureLanguage="es-ES" cultureRegion="PE" attribution="Con tecnología de Bing">
              <cx:geoCache provider="{E9337A44-BEBE-4D9F-B70C-5C5E7DAFC167}">
                <cx:binary>5HzZcty4tuWvOPzcdGEiAJ4450QYJHOQUlJqsmy9MNKyzJkgAc5v91PuB9wf6Nf6sd6yPEhpl+rY
7X5QtKoiHAkmABILe++11wbznzfjP26K2515MZZFZf9xM/7rZdK29T/++MPeJLflzr4q0xujrf7Y
vrrR5R/648f05vaPD2Y3pFX8B0GY/XGT7Ex7O7789z9htPhWb/TNrk11ddrdmuns1nZFa5+49sNL
L250V7V33WMY6V8vt+HZ5csXuw9lWgWpbU160+J/vXx99Pr65Pj1+csXt1WbttPFVN/+6+Wjb718
8cf+BN/dzIsC7rftPkBfx335otBV/OWjkF/GPt6VcP11uZt1tbNfWn8046f5dh8+mFtr4ZY//fuw
56P7e3hh/5lvzZ//++WL1Gr/fjF8fXeL2/DTM/3xeLH//c+9BnjKvZYHeOwvyd9d+g/h2F6erY9e
+08tzk/CgdkeHvTL4J/xqDvz5/+Uu5svzT8ByLeu+4h8u/LsITn2X5+vnlqcnwTEe7VvIeKVgKZ7
A7wH5c//qm52NvnS+J9D8rXjHiBf2587HKvLP//r+NI/eWpp/q8BcV9JCn+ulOjTn/gy2z06q+7P
/666G/2l9T+H51vPPXy+XXjuAL0+C08v19vXTy3OTwKE+Z4LI6/InsG8NrdNl9a7p2b9i6jytece
JN+GfO6QbC+Pf6e94H3/hb6s+r15bLvqF0zjvtceBveNz339/cvz3+qwMPkuhHxqeRhB/M7+ioP6
3G0Phs+tzx2HzclZePE7LWHfEPacUnBbA68H1lu1+sWH2xcbbW7bXzCNvxpnD6W/+tpzh+31u9f+
pb/6ncB9R4qBJD+0nv2lfD3tbrqb5Ddg922kv0Hv2xefO36ry9fAod+Em7X/W1kBJDKPEs0961t1
OyDR/W2R3vwCLXjcew+rxxefOz7+6wOQAc5+Kzj8E0N7BI98mlT7u2xX7syvYPWg6x5QD648d5R+
s/GwV5QSFyG2z63dV8zzBHEp9T797ck3618B6FOnPWg+tT13UA4uj9fHX0LHj9LAn8108HfMbs+r
HXTVn/9TPTXlj9OcL/32UPjS/NyB2Lx+sVmr8OzidfDU2vwkHLD391zYHhr7PKHYvdik72+B9H14
6jZ+DNGTg+3h9uR3nz+YR+r1O5ARwqcW8Sex5ODw7v4Qudd00J4uKvey2M2ufL+bQFW4feomfozk
w757wD289OxxAqn6qcX5SYQgrQVsMPLYvt0Bm5AucgXi9zFpT8LepOUvMLz7XvvwfBrquQNz9Do4
C18E8P/65Py3IrTnENF3QtzRDqo1d8lukGr71NQ/tpy97nvo7F199jCdgItbXv5WG+L3LJugfV6H
XnmYc84w/qENHWnwdHH3C3b0rec+Wl+HfO5AbV//ZgEPfU/zvrOk7e6XFLzP3faw+Nz67IFYX579
TnMBOveQ4El0TxL+qvCzTTvzCxbyuds+JPeDPXdILn3Q5zbrp1z9T/IA7zEogt4Zy0N17vJmN+2K
9Evjj/KuH0eXrx33oPja/tzBOH99/AKknIvfmpRC9fOhkYjPIeavjOR8V704At37l9LUR533UHp0
7bkjdfHaP/6dngyLVxDdORfeXl4j/sanXexuql/waZ+77UH0ufXZg3N5pMLfSZzpPSuD5POxLUHA
2fNtF135/vYXiPOXfvuAfB7uGSFyf2br3t/fu/ZHN/+zx9HAW0HWyD3Jfpz3C/cVYq50CXfviTHY
z8Ngs/27+/lxqPnc7dGtw8mz/5cH0v76sNrX83rBrt2Fnw76PTiv9vTVT48HZxL3un5eox/F3s+X
1h/+9RJDOg8eCfL5r2cI78Z5tMCPiyn3S/+47+3OtnCwULBXBHB0PYqpx5lkgNRwe38JTuwgj0pB
kEAU350OqbRpE+iF8SvAHnowRhij8u5mrO7ur7FXmHjenSLkCk9S9vUE5lYXU6yrr0vz+fOLqiu3
Oq1a+6+XDOGXL+r7793dL6fcQ55LBGWIw43CyHD9ZncGxzzh6/h/iWGsii4jQ+jKgi6zqhFXuM2q
N70zTVJVpRazavKuDsiYdYti9NBhkZv+MM61V6mMJvFJFRkWMvhiSOw4fxxSqolKqnjYOHJoDgue
DCtminekiqIdS4tkXdFo2fGkDDtHTgdzS/sukFbU166xc2CZtWEzGedkJlgkam54naqC9O/pONgF
161YaIkdvyaUWCWaWFxn9ejSoON9blUmCfdrKYvKL9KSaIWSpl1lddUejXUpI7/CHlTA3RHfxpMz
HnM98VU70dHzXWxVHCX8gLpMJkrOqS193RTpOpsZuuKdia9mOdWHVVvUysM2OXDRJLYuHpsPseQ9
VqVHcOIzOvRHPMXx1hu71mz6ehoVjfJu25fEnnbEW2ZD+zGpvFZVupz9eOhxaKOYXaLW6A+1l4+u
L7vBvjFFX2/qmpGTeo7HDXb6PlPTzIgJs0iKt/GYIOG3vahKJT0vW7V1wpNAMPkmjsSQ+bZj08aT
3fyxi6XRCg4ljUhxb05W89iT89y0JJiazjlPncgnThzwsQ/yZn434WnZMx0wbzSJwv3kNqqnmbci
tpkHlRZjfu3NxjnI8749JVHqpWoWFp2SVtQ+6ZJqmYrumvV9vu7dFq20jvvLuezZ4dzY/joXOj70
0JRsUVXRaxRJeDSUdu0U8BZdZjb124xd8KpKT3Av5YnLZuzrIm5WRWb7q3xy0RnWGB1a7jpURSLR
g+/g2V6WjjedRXN/S83byYvdG52j+tI6BL0b6ga5ytomanyNY3s6tQm7yVuPvncqTwckwjScB9dV
BZujRDVtR32O9HRluyHbahK3PnVI1wSxhgVrWmmPIu4lh0Mk8iXqBuq7bUtuUq/rAzMUYsFrHF82
WDdB1Xj9KRNRcT3glm8ml0aqQO5JU3bnKTVoba0pwlE65MipJs832Ov9sjbZtVfVJFZTVGK/i5HC
rJRvh1akx6UdXEdRw5JEFbUbVf7EHe8q7qfq2mWReD8Puq6Xiant6ZwkNKgLW4RGzo4axTQNaujL
QiWib5dDOvPAi7rDSliupgx2ctgMFQmdPmtjhefMnKTjoLeoRtPhHMcsKOpu/oBMEm9ibMtFWUTC
U5i7QzgnhT31uro+j2pi/WwmbQ3TMPvOMg4bI+dJpbrGw++0Ow0HI6OmVsSRCfd1PzQBw+gNHDI/
J6bwVBWJ+G3plN4FHZL6pCOoPiRDx97HldvFyrjykkx2PKFuM105UhsaNC0Ysp+1reMnKTbLtB6H
1SjLfulNXCeq02lzUrpVf5o3Tpwp0nRkPU+aHjVSjhqciYzOcZz3GlyMSJaWN7XqYAMF1jKixlG/
y92hDgaHHKRsOHScZFS4mPvAjYeVGXm/ztjY+bwceFjluDzKYZS8KRJlI8ZMMCCm4piEs2mmoK3x
ckpcvGTE3rJKmE1ZahXpSiWobQOJ40RRb96lOi997iQncpbXeKpkkHCvW/WwhxjP2ptEOMeOW3N/
nLNaSWmb8xkiTChlk6sSm21Vp6Mf0VzFtSGrqo1SxaJ6nbsyDTxCV7OHP5ZdEhbFvJFscHxCh908
pv5Q2OS4Lrv0hCajOHcTLU6MU3vXMSHeznQkipUWzIHt1/CDKXOdE6/T8cKTTVaouqxKcOImdZd0
jiRSuWjLlUuK+ijONLxd0Ix49BNMwa9mHa9BCa96ptzEy1iIMtaUQey1btCYEZfgvNq6Vr0Yh0bF
Nu+vpS7SzdyP5VGsE7FIqdeuCe6bSlFr0bIsSbxwY6/0a8vSGO6D1Yu5GafrOB3LJQRMuWSxx5a6
LLsPmdFRBBblss7vTOctJ8R57td5O4W9TJpb6tI8rJ3Ei/zcbartTLPET/sEFSqecmfwpe2TYw/R
+Lz2tHdW2XpeCKds18wp0iuvdvrjuq3zBZ6Z46reQ87JQIAN+gXm3VYkadX5Q4Szwac4Tt+5XSuv
SVya2ySPNPJnnSSHWYMd5RS9t2qrygx+lBblFHJC+NJL42iVuZKfprpOsc9z4d3WkWDbjk7Zemyk
LfxxrNXDdw4e0YsbXU8mjZPP73h8/fjvoy8vjnx6D+Fb+91bIt8+nfRQb+xAdD/a1fbFoqs+fHp3
ZL/PHTv82unbqw13dOzrew57HO/+zZO/IIBPXvwpdgg50V+zwwcnOL6jhtDxCzWEI/TA8QTGLhPS
xS6o31+oofcK6D1zgRYKKonE9Bs3ZK84oR6cgoAMQAggcCB1fOGGMCKnzPW4JIzDvx7/GXIoPSgn
PiKHTHKXkU/0kEjYOXvkENWF5MnUlyGuShyChbZ+o8fQqzRV3RA562GgWLG6bwJTiMbnY36bD3Oy
NnF80Rl52NMyvarzQvtVXx0XMxr8mGVAIpJG+Aly+bFr+zLojGtUH+P8XZ/V5NL1mDnOK5StqwyY
ist9oU/G2MmWxBbmstOY7XqU0kXSDPXaZCYBQxqKQzlHfEmQ9WtWJcsyM3lYeXzRNM41GJdqh1Hf
+SFl5rZZkrFNVMQP+6iTKh3SsCvA0+v640wH8HnVyqshELtUhGZAyyFucyV0tdVzv5uL6diU1y3O
lG3agMYFVk1aH41VYpSN+8bPhY0WrC+aMO5YtERFfYr7biUSdGlkH7opvop1PQcUd0PQ9eCuqzn3
WWECr8M3gyZnOk3yM2tFvuoSZgNqRLOauup9KQVXrPHmgzruNkmHhRIo6w+nJA2c0btiA5n8lpTJ
CY288zSqu4WmsTlKEQeSKDKVzaI5Q2lzUBm2kVHbqCyLo+uJdcqZvfqE8kFugE1uJ6f5KMs0LHFX
+c3cxLde49WHJjZWRRBBl9Qml8CFFyLJIL7Ylm7cOfX82Sv6sJjTYzKbq7FwmmPpcK1KlBQBi+wx
t+w0iYZzI+igkjR7W7ZA2sa0L3qFGpz7DWmW3JnzYMzEeVFHxUJwTHxq4sh3egrxtRgWs1MTv3Kj
IELYKM7aC+k1JdwYfIJ4NwdwvnXljfEhcobNOMc+sKlmYSa8S5IR+V4x5Vc4K+xybkl7MdtZx8pt
kzFsnQKfYcyq9VxzBKBPJvYdlLiLDBbOJp570XfthyzpKA2dqZfnGsXobDRz49tJT+sCa7uZvFEc
5XpqzpO5vKBNkhy5qVO+LajNz3Ve96rN43by4yxBfgpBBCuPxnbp1CiTC+yQoO5EdW7lPKs0qqhR
NeZUTaYZE9+wyXnj9qkbh6kW8Rs3b/MbmjmNVmN1HfNU8BXw59Z3nZktpkzztz3GMtDY2qu+rweg
13OdJWo0wv3QlFV+YhABRpSXAFQ8jfLUatzNak71MACJiMZ1KgvY3MZN8rBJMn1tW/IRFXPkQHZo
CVIjhLxFOcQjBNeBFb7ruXXiC2qnVI22RyvHTtFyzhDa8Zqows79EFRZNRkgXqnzEYmqv6RF1ClR
uXnuk7kjxwLD1p8Sp93kJTB81dfliNbePKIMpsXdLc1EdCNqMW8ZzdNBVYUr1Ey7clZuTCccpJ0T
BZAbpqu5nb0TW1Kc+q62mVYGPEHkWfSmiUazbcbCk+c8TtyrvM9PDWtNpiLH4Zk/JjleW8Rlo6gT
TfAQmfYhj6zfREXtrUnqDYdlXpk6sBnlnUopzz/kFBVXc4cSqnLtmhj2/0SDNJnkpGLdGqPytuCZ
YsBK3ghLP0yU9n414gESJyqQn0nZXUN+wU4cdypPy7Jpb5usAs/QzCbbVF20g9g/rIsEVQelO9vj
choCm8/ZkUmbLgBKSta1Q3Smijaaax9S1iT2I+R127Z503Tu0iYugXVihQJfp9dAmuUyHeezsisa
1QpzHqfJB1mzy85kXGEpFWJNMBhGD4qyrw6NUwU5TlrlVdOFk0fvaTxlfso7dNqILDqOqmlTeglX
fUuvytlzg9aFd04hs0yOIQcI28TJ37Ca8+MCEi/freIQNxnzVCklXjkUVVuXdo3fQ46hKqdXkNMF
E06XOMc09sWY42Uik+S2hhTKt+k7OYCfSIkcFEJOqia3BCFgHMU1l3UVDEzPhzSrjE/ScjtkNi6A
atI3SZO+09Lx/MJ1ro1B8WquHHvZorpSRKQql9XCTasqsB4GWiY3fTkpLpwV6oh4o+W0NTFC62js
epWTbY1RFLTZcJ5OETnoIt4sm8QtNsI5zxxnFc8fC43AYLxKhpUjFq0Z3LO557X0k4j0G5x4LAsS
YuW2BiNYl20HUsSkR/RxkDpbxcSZbzszw+5uQWxIFIpoWqi8y7NT5rGjWGBfGHwgBi3AYuYUcvB2
GWuvBioOTLybimzDIFxG2TSA84ZncRu/yNOg6ZOTvCFlYAg6nZEXOnetrhnGTkHXZkEHcO5qzjrI
08buoEfDRZUCxY5FfgJSzRkEQK3aGdJ+gvHaTU3qz238Fo2OVBwPnQKZgCymPtVqNjncM0+ct6Ko
4XFtvkZ1u7UehyhiQpKx0h8EGoO+Mi1Eh3F6i7s6Cphu6gVv+7AuzdqDXayAePSqGbtlFENq5Yjk
rCgd0C9keZXk7hYow41JIC45TTqv61zWipPEL52I+CLHK8iJQo+OkH4PwwXyyLhMQQ5YjsyhvmbS
ljDkyP2pGd1g1g6IQk7CwL1dValdaC86HDvDAlx4tW+9+GMhh49tNqODRuN5B8eD3AOCs7L3GZNH
Q+2E0rwFJ7MwhoZjhbTPp/EmmcgBEIVwTuejATWDYlVfvGV86kNReFtbiJumiZg/5qBFBKjUAaTr
J1wMpd9lgh9PrQm7mPMDGUN4jGMxHRmWvaF5bcOibiGBgrRWlQTPIadjtkA4a45KXKNzot0rFGm9
LisybapKooWbNMjXTpMdiZQZpcHmFZUmV93MsWpjdsUTRoKCcRmIaa43FbVv5jqlfjTORSiJPtcG
Ib9Ho1Wm0Z1Kxtgset2lQdpnbDPZPPElTt0DXKfTglT2LCG98csS/Fw/9ux9N0EWPaSCfnBwgUMt
8l4xlFa+MxXzkjiue0EoZISmz8ZAzgNWg+Zh17Z8WYKgqVICTM9zMQpQEdWHXlS6imq0zcAK/FrE
Z1VjVQPetx3EJYSo6jiRKF3MlB81rV12YxVC3tcHM09X3lwF2vPA3VRzFQKxTVXWgA8nBNaiDMqa
YR+5w03fCAGMZQReO7cDaH0zbLnJAxVIb3KbhBWarqhtbnEfuYp5GfG9IVeSQ4I9ig+Zlu8aJxU+
rkh/Wmg2QrpqRh+kiiPIwsQmb/t+XUh4EIdKoLDtfOWSyGfzcJvqO+pRXfR9eV6m/NwZpjkA36N4
M5wIr3vrIvthdE8nxkLOrQL/tIhAn1DRMLe+6HsdiFReJA1eYQGc1nQjv3SFzVYuHacLkDbzTYtT
ByhIg5TOGFoMJQPmnHC8GDiJD3gZnQ9oOvZglkp4OLAJP2de/R711lFVOrI14fk66xygjqZYOyPE
HMgG+qBuk2MGNGKRtCMQ2N60AbgNuYy8cliMMtpVWc7PXJQ5fpsAnZ7z+aI3eXZER+p6KpIgzVHR
8QN3Evnp4ETvW8S0km6ZBW2ODVBepwLn5S0Y+Meg7fNyEVVGr3A8QTSfpxCSfe1j1jsHltt3s+Tv
YtKcuTIHjtj1i84dT7p68NmUHJdx1gTz7HLVZfIYWFvppx1rVzPO/Lkrlm2cvYlInL0fDcPHhej9
fByOgNPyU28cExymwNBalAA5YVW+pXFUXpM2nZdaR1dlmm9kmYMrkZ5V+RhBljSXucqsbMM6mT3V
ywxB2oUv8hiUtqHhc6PqJtuB+/X7tstUXbjlmUz1O9uTE6pryCi8lAdpy4aDeCq2RYkZmEXh+f0E
FK1Piw7WwJnDpsYtEM7SA7sHwTI0EGAD2SUKpM3haHJAVBZNEnBgV4uq4u+wbK0Por1QuhhBu6b9
KXVz0PgSUkKEhZBC8qy4BQrbrBpyCrna6ZAJqUxu3jgleN8iBsFNG/CZmcnO5oqNR0VL1nhOWwUW
PCsOVAVlY6vaZM4XApMF0HZgRj3vFkNXnxnHraAkMCIQIJ30GDLprSU1O3JG7Jc5qP1Jlb5N9FQr
C5R54fYdP8l0vK6Nk20rBDnUmNCbtoL44blOBQlufC1LyIHmHvZoH1PY8Y63NvMA7iDtwjQd3iRt
fVg603UbCbEcjAQtlA8t5ByO1y4p9nJFhQxTPk/XwBAzJTpgJZnXZX7SZNfpDKUMM7vvaE/WfHAg
vCX1kSedRd7aQz1Qxze87A9llmq/nlwN9gkiUoGnt51ZtDNaCtp1YQmOyk86iMg9J8ejmNnSlp4A
ORvXBxCV6wvTTePVNAuQtaH4knrvNZugtJDRcUk1+A+bdvyoT8y4gKJRtqKRObRmho0p6biamqO2
w/EqdRtzhDnrfW4nFwohmB93fSwXqEvnRYGyNIwqZ1gPU4ODvEV2NeYD6LCm7JRbJsd9pUkwyBkU
rT6v16CnipBBoqyQjcOJkHei80LPNu+QHYGfFyflRDeDY2qocIPw8rls+P+VJPWoLPul3vup6ChB
AvprNepRMfjr9z+LUFy+4i6GAiXmoDfd1SG/ilASv6JEwhs13JVkr0CJoP7MxN2pTCE8yihHUL38
okJh+YqCPkWg2IShjE2w9zMqFBRIH2tQLlgjY+D1BAwKKtTjAmXiRrETmywOGzQnqtbuvOQ4j44e
LMnnbfKwEAoF1e9n8UDholBtpfBIj2cx9UB0k8ewN0195mRyWXvpDmTuI6YTL0jzfutQ/fHpOQGl
7+YULvzHpeTgwvbUtQpyksok1gmGaHJD5ETOWSy7aOPaeTf2PQU9iRD/6TkBlu/mhN+JALQphj+6
N+cAqsOkbe8E4DWvsJe0B4WNZ/CBtFg8PdOPVlRSzhEDbQ02EaibDwvLWLupiGXrBNNohze6Qg4I
Zag4HuIeq6mK8IqioV1MZVWsn575u2eE+QgD1ZJwijzQSR/P7M0ZBCNGmrDPZI8CzVp8XmrXRUEe
kaT7mxX9bn/eSbeYIuxSTqEqv/ecrm1MbDEzoRDC9ev0TgaBqvXq6Wf64Swwk0AgBguO7pTaB2X6
dhJTUWQcaH4xRkeyKpLASUgd/twsriuIYAIszSUMlOm9WWhVUyiPRCYs2mraej1xFgTz6m9WbB+f
u1kk2JrkoC2D49mbpcYgaFZFbIGwz1TpEg/nmkb8oG5wtPzpBxIwDWYgJQs463C3SR8sW07d1nXK
yobT5HHfi6lWQ9mL+7rH/U8t/cB57IMDDySJ6xEAGA7lgDb/eBYzjUUnU8i16gGLwEFdq4CCxz8P
jiQevAqEKaEYXi15PEthrM5J3dhwcCRXtswgo+uk/slZwDGArwcX6IFjx3A45PEsk3tXajPZGDYN
sL4sqke8jFqnYX/jHu7M4tG5E8kp/FQNOAeCGGjWd+dSHiADIJi+8xoUCmAAYQm54oo4KH8XMwkV
SZmzavv0VsDfn3SBXQCnHiAywZ7z5H4gKXXV9b1EYXqn/hUNRUGHnXzBCcoOGK93MSs9kIOBp0Mh
1h4SBiVFMcTT3zw5RvRuQzx8eOHCcZ+76IhcBm+zyr1FtkzMvejLPhxiwoQPP8TWG+X0s6jWdVbW
dR64NfZowNKMkcWQG698E9VFLE/bqIunpVMM8e2EmC0OSNGM9qgZh2F+6xLwdVsNsbQ88KyT1FrR
0oB774ZBpH42EHPmjHmWBsTwIfZLzWYDJymGemtxPvSLaqjNBum+tGqEIq9UHqnzCwr2Va4SbgVZ
pnHbpf44pTIJ+pKTNszajosA1UkCh3b69C75G4bpg41MNoc9KI/sbYwbC8XGhJfpIYoblp/BiQU7
Hdo8Hg+7zB08haAa3PtxlQwmSKZ6no5xPuvcOSQ0b+VGsCl3Qdhwuo2GdNdRBahnkPS6SF9K6aXW
T5GtoTDlRl2YsSw9vFOWsyCP8/wChASZqSGKp03UUlR/qGRZCiXht3lsyPNUZEBSIwNl1Q6k+4Vb
gBgFiU1bQoY/coeEdOjElRVQMw4IaY0MHT5C7V7jhEpI5ay7zVnBNahuDjtkEOmkovNduoncli20
YyGZqWJKkqD0mhj0spS4nbLM0W5QYTKPdwenxBkqRdUqO96NgvJRmhCOl00fndl4SYBYWoGcZyN7
k7XNMPtpmXRx6KIxvk6w9c4krem1kwyiUjib+l6NLIf8LmMDGpYoJ7hWaYaH8dTW9fDOxvX4cWYV
ROaOxW+7hpldipCO/g9559Ict45t6V+EChIkAXLSAzKfUuplybLlCcKyZYIgSPABgAR//V15uh6n
XLer+g47euI4JxxWZjJJ7L3X+tbWrmsWASnH1G6uZrGyr6kKeV2OokgljLWZX9hUYNYBqUEeooIP
P1o/JPKkQLltB8umoCszMD5Cw1PzTQ005ComM9yMwuC2Lnkr50MSTJNVnmamJDWP7qeRTa9znyXA
AzyrfdlPzRBVqxLF0YNnSsqIDmLcCVSKrBxW37Q7b2V3JK3i32zdDF9JF9iXJcEw0T3mnqncPBWR
mLc7V8QGk5PlFNSJaJa4aiQtPuEro+kuyRbS7Fu0RXAPirV4ZYDdln1HZg/nZVmpus2J9fo4cbb1
h3ZqHSsbm499Ra+2zU64uc+rpc74Q9qKNLmyBdBK0hDodqllreI7j3nairc236aHul6hg65pzX5u
gB9eBrtmAEI2C6MzL5YVckk6+m9kcRnZ90OMMc6oDVbEBDUOE+HSP8sFRFophRgejKFwMQcbR3VJ
Zd2rKo6lf+FOsaacclW8tHLR2XlNXHsvpw7znOjSZDxo3Y/tXbLk6RvZ/CjK2K7AqAowLKoiEyzo
vSBWscpBB052spfZHe26+IM3w5bvHBCmG0g/VFeFBER0yOIJnM1SGM0q0k5sru9GFYPRy5sN4n0s
Yr4cqMnFjjQwTEogXV5juCdyrqImS255i/NqP+e8GPeFJL0sFdjADLZJH8bK9cT+WtI1byDE+kbt
oz4r/I3MuL94D37mBsikwU2JEXItDZ3qnwHcyTLt4ylK77JhkO8GpSyUvc2B6YRszT5c6rtXcFNz
fQS9kr6FPJXf2ixqXrfYJm96W0cOUXnI4irUHVO7Qdbrsy58vJSjIvocbbDJjnlQ6C2ixuh+n4Wa
ZGXgPH3TSxLeMR6bT7lsldol0dVrNcvKfVnLLWsqEHA63QOWFC9RUjT0YuBv+GqQbSFKXOHoh0nn
cYSy2+Hh0XgqllLUWQb8pZnZLwxoOqv6yY/6JCBP+bLLaj6eoXUkJw/1CcdFJ8cveuaw+jjE4rUK
Q2o+Jphit1ur87hMAvCrbOPb125qwT8qdBhD2RKqW1BmzWJwfgQ8jTxpU3nOB58ecS/ztPLFuH6H
nT/Hlaa2n8ssOD/fuiQKn/K+zX8V/TikOIrRBVRaNhvZ1V4P7xnOgJ9EtRBZkpSwJzrarK6WtE1k
WRcFUaVHDdpfwU6ILsbLRzCrE4w6KB3QolujCvBqiXx3diZNleZX5FBMzi17ogpI+UbE7bPAPV+X
QlHij82ka3BbiXHd7RCn7UPrKSAkmzCTV0Fqp/dCTuOvWDZXazmtzYEDqxOQ4JqRPkZANyBuDcu9
7qPuh1398KjIlMMYHq5e3hYmbE3to6kpF6fIC8Sr8HWV0KKrUVDc+h0dkp81ahCc4ShEYGZFB/t3
CF3IDiEdoFH2cLpcGTuL87KtN4ju3Er16HXfRlWnXPwUbYOEb8EKAhMmp3apcCWGT2aVELIpzOm0
Ev2qfxXjVgSYqybtK5mTcJld4vmBYugDk+lhuVBRxLKUCwvZiaVy+JI3q1ngBMfdWo7ENq/I1VCI
n9xwSNkhCb/SeUqyneudmS5p3wl6IkwXdTlsWVLs2BQ1vmTQ6MfbGZPLJxjFeLTDxPhNvBI2lLCY
+ofYtrYvofDrpyJxQDo6q69yu044KcUWKVGtNva3nSuIxfcixdOKEmdx1rrobuKwgmH5ivkzzpwW
nmrdFvdqQetVRdyzjzGiy1EP0/zBkq2YSg2TK8D0Eu7ZO73xUmor2zteSJgSZhKmKMO8wO5Lu+2r
izj8URAQ8ydYaelDOq5ttt/gjn/DaaHPcCNQp3pACATPWDx9CyxEDpRsagUuqIUjQg39scFIOTmd
ApcYWkpfTegZDLCpIQ8DEGOQyk0iP1K08A9oA6J3WNZ0LDv8bKB9FLfDbhBp9B7Pafw4NHb8QG+X
WiCCmf1MxKhBS4povqP1ME97C1d+g2Nnt64cQfg9xVaQF9LFXXwu6DJc3MQ3XblF+vety8FTOrrg
IZuT0J4FmFW1W7lF49fmKXwQW4Bv0WPszn3tqUC1FS1cmQH4AVND+kz0yqZKiM1s+2WKWrRPjISt
TLGwpd8NwxUhLRIK64othTrPk4zispmhb5T5qnC/cpHnj5rjhKvQZbFhv6VF+6LiDG+yjVP9Dneq
s+Uq5vhRLuNGqnZLRF7KadnSMleqAaGZhD7aQZKFOTt2OTwuHWCuklHofdrN8fjiNnFFTbtIuBNB
39Ds8VXNoUw74dlOgFQAJOyJlmhkh37dp74AlWhhIkdl3c5NtwMbUGz7NCUu20/gEGWZ9UbWZWGn
FHI7nEy4kXJeX+uED5auJRNjJ6uWtp0vTbGwGvxBn73Z3EYPdjPQ8vNFoRELbsIDgKtP3qNoGNOS
rEsHZ70rnrSNwTSuY9zPO2D6/pF3dSxACbVo43zfmsMUHEzRCYifOvRyleYQtVsN9X5sB4KJs42j
cim8uctTttJdksfTj3GSydXrHDsg4FmAc6kWvlFU96LBhDUU3c+Re7fBXk/Tn6apN1aNY5zlpcnR
Ru1ntnB+9bmBRaUrbeNDahMX7cI2WwwWtRrCoR1H/gn9nIsqMfbNZ9gQzbg3+ZycU9OJtaT1GvoS
cFP/Y5r9dCFZBMJaZXzS4LqM/GDw6x68meavUTKtn3HVug+wVCMFGgNqoUy5HN63WU6f6kIIVgkp
0Qc3ui++GQPRrpzDNGdlH5LiHtMPoJeCmV7CPVTUV3kA4lzSdO3mnUhsFO9UNPefvQ/dS8Shu5VF
NPJX0eX65ypoB2fH1OO58DkO4TaxmT7XWWA4NvWCz9HgbLqjbgI+nsqWPw/geuJyIGPiy4w0eqsS
wDrf4ildtp126zhU6ZSxvJzhD7/rKEocXCVPMTsot37G8wXASJF+/SW1R+vbFtv8nSV6yasE0xuO
2NbrBgDboi4gwDqclO0aAAMQFb4Pbsl9ucCNf9tGuMpcTm1bbhsNP+sVXnol+zy+6+M2uiUJDS+Z
Gpa0jLKWmltA0Yrvewj6P/N27G6SdNtmVCPqvrks9BlOtVpcyNzqhzpkyQu8vOVBMuZYFXM1Psra
osAllCToqzGHnmSadb+KmqwzEK3ZiDKbzPpFwh9Pyqbf0qWckl66cvBz8sPhTsA0AlAjArxG6+9N
3ZIHYrT/OUk0AaV1PRpa3yl8YXOtsn1nGzAX/TItL6F3/MWr65PZKSJ/5RhXn9fYaXkzh9pJtOJL
itGlyG2zC9Z0yDbEXT8BIAn9k0qjTux5bta6WusF6YhuMcW5H0X/3ubBA5lmDDCWykxoyzYKUyjj
wcQgO3rgLJUkvP+RgbWIK8qmHB0TQKu16lyNPiSbp/BdcKNUSfK6+JqQZppROLeQ7qes4x2+T5ri
S2yG4iYsHE2EaprtluW9b+AYi/zHokU0laOOgU6oWEc32TDZaMdFMF+BvclwqwZwwiWqpKP71hce
XrCPcSOwwfawAEHOfB42zZ7gQAXwLXhP7Q5kD3kb+DJ/FGMCW4+b1j2goqzDAQd19yDHKbxtc9F9
5okJXUm7tfklpnEa9n7t7Y/E2vrD+RXhmhYuOHD0mjRtWbBl/BVwSWXpPeMG9YuhZE40fV5ijDXV
1Jv6RMFcwe/nwX/jSEl8cVGqVVlPNVT2uS8k7PPcMopTpxDNgbmZ1zuhCjhwfQrVApkaTGwkjFtA
8UqK5Qao/LBWuazhKMom+4M/YpAsJmvSYc9Q3MO+ZR3IK21MjKFAOz7t6NyvfDeF2T9D5wTCAnwa
5XlZYwxxyTjMpvRizvAg42ZoT1Pe1aBj1llvry2p6xkwQBdp5HQArmPCyPkHx4TzFPFm/SBkUDPw
oXUB4t4ifoJ7vo6QZtApvEzfdKOuRs9SVWXTpr6JMeLfUzWPSZkyB2BxprliuwiNf1LVQ+f13iRy
lJXDBIO3xa3udoka6wAsvpiTO9YN4nOqxNInLzYeBaOfeW2jbbc4X0yuKd2ay/xls/DSn6BBIPRR
qN6qPcfffuHjFp1lK+salWMa37c2XWOw/7DmLh6BJxSHTo9Z1ejGniKzDOsO5jW4Qx9ySJvDBDrh
JlUDa4ATWIIAUy2BIXV8VT8YVVqjALM8VM2m+qJsZI8/C8/BZRQIHt0RUJGvJBrB8NEhmNdo3dJn
NXd5Vll2fVCjVTRf1lZOBXRBEy5eTesvWhD6E8E0FDoa4HOXab7OoCJnjPqlVEoDF+WZgykcL8pX
VI2uqDrWLo82kY+WwOEH+yunRx2A55W1cwUQ4TxOv66OZO0+WrkGumigFlc1yg24oinIdI9joECd
bZzuzzXXbPwaK5dHF2AhWbM3aRdwAs5wr/aBx/imSsRVejZd6+uGsyOlURMdoJosOFo0IyrBTChy
delUL/y025BHyc8+kn6CcZp3Ij3Cd1/XgJK9aAqetc5/9RpVrzImMRaDp8xvlmEpppe1kc7cqz4x
OZDYVUPVjEg92xux5Zl7meSygmBbAfx0u62FAlgOhU3dU78Wm7gdVi7tRYbOTw0wGe6y+0JvuClL
M3iG/EMxpAN5nSzf5qfEDv3yLZ8Z0/f1sFgvDgsVCT+mSJ+gJYhqGt0MPBvcCAS1rXOCJ0AWgDuZ
7rfmaZhtHh1jbXlxcDyJMVjaUBTwoRDSWVEgSTpEY3eJh81PocJOJYEIGh2L2QBP87aAskFnCFoI
krjA87rKIugKP8BeFTWQpQb9BC0juczJIU+3QWOATlbY4llLQIcXmkdI8URafxCAqnce6cc+xsS1
kOyHBGu2HYMz6BZXI0yLkpBAjMyalGPixgfoodA0YxMsoCaD0eAzzkDFQQVvabDt0bZO+qSaBhyg
Ma43uJCf+eIbDrETAR1gxZnpPjqPvNS8g3bWZ7cxKBl9G9FRgR+YawO/SM24Bj8aPsdJ1Ue+iSlu
6GYdL2tej8tL5k0GtlQY6P7YQJ1GHEIZ1ZlAhC2uQeEDDSSuLReS9s0zitXcvuLXXzBatZJtcpf2
2ag+A+Wg5iiSMR9v2ynLmk8glgKuBFuTAhO5E/ntasK2Yoh0bu7aKgho/7sepBoNJU52wxCzRA/X
i3IcbcxPiWEkObewVmiVdUVHv3ZiEp9g8ZiE7tc5KXRzrLNJtes5xPMKBs16ttZATV1sia8BJNQJ
tOI2mZyAhowpiesqiWYbjWVYGE7Ych0GPV0WPiWoxJ5kI2v3gFPdDKCNd3Ch/7dF9f8jNvBP4fp/
wgb+yDlnsEn+DTvwp7Xo/8g3X//NP/gBXiALyxBWiYsMKee/8wM8/kscc/QbULtgWyXX6PPfA87J
X+DLwvJOoRDDor360H/HB/hfKCLJ8IyT/K+R6b/Fef7qxf27hPO/hlg4xCK4KPA14W0mcFv+2Wmy
NAEQb9EZTH2NHMBq4qzc5rxHv+a36MnAcLlRCyFQnrblIoTKIS9sUN2R6dBJU/2LV2L6vP6G54Eo
qG9tuB0TDB6l1csGMmfpxSMS0JBEIJCHHekRfijHntQg+kVP3V7gbJYlgkFII0Rxvwv90rr94iF8
YsC1MBFjxuTpT1ZKm2XyDhI7vYefejsDYP5Vu7zNABt76Ong3PPDHJL0NU6YRrvTJvwTIOKu8jHj
X4sZNCuoxeVNOo9ppWWOQLbamP7O+rTYtS1EMtfR5pKMXO8stKu935YBrtFs2b7uWX5TuK59p/gr
4HvKJqjmRXbHW7DxFN3TrynakEmhIMFGN4RTp0m7T2XcH/PCjVWghF0mTJqPdCrmPQ4zcsR0kz3B
79pOtt6GQ9yAdyT9ouuqhR5xzHTtdxrHyH7pu18EU+4hm43aTdAFMC+ZVZfNlq3iwPPNH6X0rlJr
LG/omswVBe2y08Bdvos2by+DGe2eIo5YjjT77kWHwcUGMOqHdRqX+8QC4+XwDC5oZNcXSvgA0Tm/
RhRqjBzJkk53Gu/2FOuwbCWNW1w8hJVvOlOLhymp3SPKWv0k6bUoOSHu5hnlIqtRCY0k+XGjHT2G
reP3LsvtJVUEne1i5FPwC3/ANZw5POmYQunm/QsrDO6XpifovwKz0ynp6fSIIXWrr3kU5U+jmyga
knqcjytx8kxdXuflmMXyILQDcGZ1scd5md0SGQJsAXhi5zxq7bek6fhuhMKS764Y3BNBTDdcL9x0
q0myPdRJ7o9gLnlfraRb741qkwr3hK6aBDT2FK/grC2N9hPS308OvdW0A33PsCAghUNl05SdQK85
6EatAi0YOgcteXBkKjsbtwe19MV5aa7wbGYRLyZmwDNGGyS2m5BAEGbK3aZhQFgMM8bzglIFkVwL
cUmL3n9COIm9DTMm5hSB5hJkor9JwoqR16comSRtkSDg6c1UN+OjiCy9cwHopIVxfhsoRDmJX4Z1
hO3b3+c+drt4WewxVnNSUXSR4Iv7qMo7g4kz6vwhUU0Knw8hWGS07uAwNrtO1s3eqkndgr10T2bb
3CHjct2JuItOsYnsI4TuTADxTLNt140THnRSeBcdx62BVIFEMt+zATbCScsYHxviwPeNJuse9B40
dDmgLxrTiCAZsXZ1GYVMgIRd/aFJIYrWfEhvvBSq3s0J0u6qd/MZaPlU7AYVF0eYJ4h+zqz46ANP
7hDrzk5goCH6CukQ06oj/qDcGC4xm27NykHdDyFUE14Lnm0ScJ706iL0bCutQMZaig9daDO9Tmkd
H42f1x9ZX3yJR4yq5dq2/T5P8mavXMDMQFT3sqLbvduIwQdot+VArrmNKDfpXhYDPMUW6/xIauwD
6Y2rWpch/wUvHHrGqtRxmDdYNwMSLlHRrnuCqFG5zAN7ZMiUP0a43LC77HrKoaic5WLlnvW5AXNK
8GMiMM3KNehzIiwNiIzGpNoiK3uNpqS/moxmB6eTbq/wn69Q27MvscL43WTJsJOdXO+KiAXgsnV/
Q6PefLSRBfPf5oir0Ww9T/baF1Pgtatz4egph6cJveAUEtzJTBXTURZbqJgFq9nCNS5dgzt+jrv2
mCCzf16gLeDD8qzEQRHtGOS2G2oMIkKtGA6k0+tZZ8gx4RiV9oA4r7hjhbX7UY/LfsBI+UBWu7wh
KhGDVs5gu6yEN6dZ5nTnAH1XOdTE3UZ9VMqWJQPkdTI/J2iCYYor96uOe3ISKhYPotMayo9ubno0
2ZepLvwtZhm9i3DLVXVomncoGhhkM9b270i1bfe0ycMFnLeGl43wX9ZKilCnhAJDYp4+MDklD7jB
5blBTPSA44kgK7rIA+TrDI1nN8KLoOYSxavaEdgKZz2JoYy6rEUCo84zkKHJGXkr6MlNIacDZhh3
cqOZHxxMqKgUvavTSppPLfkC36bGwPzfGv8gb8l+TtL5nHCRnOOmjp8BcJjTHxgA5XX7iRSC4H9d
htR5wZ8KGFtnxkNzmInOzBNhAacTnrESqTNzYxw8Mhj38Z5FC9mxDh+lnuBlRU1ujoo2P30YsHwB
McqmmodOM2wPiUO9o3Gmv3BtvgJaRN7oz0gBFk6IgJNl2L7ymiKLztzQvKXIHvo9y2fseGCSLXus
nO0wPFOx3WPfiVnLdRvaDsoNUuZlDJX34BqdpWXvTXQBa8V3yLAvWCaRrvxh6xFjUXYbnvI4Rnh1
SXG6t/UCBkOg3993Pi5es25aafkHeQDfPb8fIkbO0WotzsJVzfGOYEUKlDUMOguAM2igER8+wcBr
q16x9rbeXG0hf+MJzRNkdJA6MxcMC/oi21bdCuP5rfdDtAMw5S4ZlBcczXrZT4Vf4WdLxOjKxhX0
HesAzJvGxb3puyy56EIpUk5N6m/XejTHRft4BL4RkUMzyu6EwROxo35ZK+titi8cNY9jmliownOy
HEcm3LfeUveMuEsoSbuJc59n2xecoykSvz4C8wgdCnA7VXQnMcLBpG7ExUj48UC/U1Zalfm7XOju
UJhsxhzlw8mgv3lBtRYHSkxXIckmbzzM9qrwmz61IxaFiDjj92DAAStwuJouDwzrUDp7I/HCvl6P
zmENxcYepEXiAfUM+c2ZjvcSm15YqKsx8vMhcrM+8RoyIad+fk71HG7mma2VjgZWdmNL9hjfsQnk
apzSaCl2CQZv5GlgEGpEmA/GtbQaU79U3dwjbRWNyQ2olWFXAIH5sRbZcqvR+eDHM/MkrQq7jF/X
XUwIN9RJhBO7kOaOj8ZfGG5QJG3zGAEJxK42OCHVVAi5X1m9/exdnO3ooJYDm7P4MNfj8DQWrN/D
ZvGHKFmwg0PW7FmT1FbRlNPj4kAyNAje3IwizBeSyugr9IzmZkp9tpcuG04+0GnXKOR0wFiEO522
9rbvHDhBCkERquOGP5INohNV+WgRmF0BQuyWZIRr1VoJGBB9UfpH6+FTrc/6uqglxdF7KprcV5Mb
x6d6QVJjEsl2FyHa81T0wAoi6J5cZg8DV/F3gRUzn00s5A0xc4PZHKXKMPtULGo7UWhheak8jDSN
dRUPPc22Zw8F/NwlxfSADSbzqYebjNa+b+9nlT9S+CNkTWCR8W59hU5WfIcLi68PqMheRCaCARsP
/raZB6kO9bZNyDWrFWLbVTVPSxf5rVq18Dv43bAJzNJziNjZetOv7fCYQbN/W+ZVQJIFuveweZXc
h2G6RkL6MMPdk+5b4WfEGHGGIH0CfQRh8F5RBp+EfCnaD+/MCYChPo81+NJ4ESdNuxLx4EogQV+I
7U4J07wl/YTQM1SFH9CG0MJlOCm1I/IMA8teRvB8N2bKxk9KTPGuZiK8m2zN1V4N00EDLD2KuSYf
AlT5R9en4b5O+21vujY/YR5bfqqYyW91rdv70LrleZ6X+hmWGi4cJs8YlX/Nn3nnxVkB0XpyePTf
a2HkidF83pM+obu8c9kPBg3kjXvsDxiTYkZkkNii5Pjtn3eLbdZDQhBVjydTOeGTkrqsQLCM2fht
VdJ0ZVvEA94sgJISSdWsguaRfC20GC8LrBT0GN1eh2I71M7HL9QX9IZDiLkr6tyfTN76/kpO2B+5
X6Yzmv31phFjm6PdBU1C1oA3OTWdOsX4cBXctfuu+ALFzX0tWIOtH1HXdk89s+Y4qH64s8BtLrhd
MZlB/S3ACHHtTkiO6Ahw3og4h2wpJjKl0RuCs4iRToM+5yqCzhVcwHCKpxxqTtsw/6PPUdEtNCns
OkFQx+JmfKD5oFLMw7P5rrYx/koiuAY5wS4pZlsoiiax6Zute/8WZX3/sJKNnMIg+bdZwcQH1wX2
zq1Y9VNNc0OvptkEIslnDSbRALPhadPzehcLlsD8Cdcgu6jVBCrcF+EHNjURRLRXfaGeEA20oVcv
WSSaZzIvCITOGxY9JYk7E9/7HY/DnYhY9j2Sq76zCbDFeB6jcktlhxibiuSB4RckHrzP4C4ZJW4z
gcxgD1u3SoaQGEwAeIdTE+KLROG/geJ73QWD0lLGre6RdO0RmQ1sil9lJvNfNglTUToSq0Mh06/Y
baTv8mhkX5BiVNMO17DGii5k7Wqlj1jmZhC76ZHlGZaJlMW6sAM2RTQ/x5qAVVgJ9kqAnjL7wcfQ
CLzl5yao9ej7ZtiTdbRPaJXkuxe92I/o4OKhxTYty7GVDfuiYGGzGy2yND7TJAsGbkPKcNZ38hUA
l3r1lM3VKrLjVvNi70FFH4eoL+7yOiDbJda5eNuMr3EhiuSM/PvwOCyR/6k8mT5h8IrhzAqU/Enh
MUNi7YL6Oz2iQ4PSjaUNuzgG8Ql/e0gP0kTzbWL4CwSdGzog/K58z0PVqsSdsjACj1Rr/+bw/rAi
rV3sjC0Z+Ib6hbQQ+4q52U8II5UKyJI5efhU9S5DFO+EwoWFEugLvkCYicFq5nOV0sDhdUM3LNeu
hZ/aInB8DzgIdvZ0VQMrAgh6LCO06l8apKjdf2C7f+eUr+oRzwoe8St2z7LfqGEDLiJvZdwCSivs
py4Qvrd1u35jy1w/rmFsPv9JX/urfvXnIMp/93qwGCmlGUsLHv+mVmGXFzYDYvsb+homsMRN9neF
WbenGFnF3do4o/8Djf87vI4PCCaaZ1DIsGmG5b9h5fiqCCJ0Qe0tGD3gDFsXjh0bovx//DrpVe7D
Z8rxzefpNQ3zJ+BbwsE1dqhbJNHGZI/VGum9w6z29O8v3++ZGk7xKthZk2LwwHLE/LfLF6W1d9AS
2j1v6HBYYD+De7xyxwt2apAvJsPIk4xLXv+H1/3Xq3h9Xc4Q8oCeyOLfPp21AG3sQtTeefh+catu
kjy7/PHZ/kei9MPw0T/b6ePDYnPS7+uS/rwt6X/9P75iKWG4xP9nYfrvvxv4twVLf/yzvy1YYn9B
D4txmsY0/asA/bcFS9fY2zXoxRKgrEDwoT//TZvOkW3D8w5aCWGeHClivJG/a9PRX3jOkSpiKZJN
LE2z/0m07fpo/TkGkCEIA2Ucr5CA5owptPM/PxL/CMLYVcB9Aa/3glxs8n8ThMn49Yf904sx7JlC
HIoybIfCafbbiyFHG8VdhigrosQIEwgnd+MCVRy7yfp7BcfvFJPFIIYbN6D3XGIrRcfbrjBivwW5
A6d4MlgpVvGsa/eJLcRLm/rtDJGQV0yb5eSx3OG9JWLB8guISdCaX+CYL6CTGd3VQC8/JkHSKhiD
wGi6k/lyjcmgfchX/wxx4Y7Ms7+Zu2sSxI3zK/TG9EIiPt41JLyH3BOIfCg2ocZWpQ7SjkbK64ih
G0sJBg9VNk+7HSl0WmIR3juhC6aljrRHWHrQelm0YSsVwAMNy/o0SmpQyEh2jrww37KxSbsS7h0+
OW4KVK15w/qQtLMgj9VUbkU+YZwcvltlv1pkYffzMD2TkE6nGf0VADLoI07/Eht9Vf/F3pktR65c
WfaLcA1wzI+KOYLB4Exm8gXGZJKYHKPDMf1TfUX/WC9EmaRbt6vKTM8tmR5kV8pUDhHAOfvsvXbt
a3iYNRnbKITvosW9rMIDv+p5VY1jshUY2BVeRzA0abGSnO4GBlx4nnphlRSfs+8ckz72j5Wb/2LU
ireLJvSrGizF6tn5P3o1lM22jPLwk7tzcB84ZXCbwkc4dk3PzN+HTp3sYxQQrAy7XHe7HB4VYlpU
5Ca0yabdK7P12LXGGV/jXI0DeFNl7kqgQDvthPZu9tv2tnK7/jlLm/YDeaj+mVXRdPJwK+MqiWYW
PixEfbzTZjcclWjr79aa7LUaOvmkfdI0g1lCbVAquChiRruA5/7PyCvVaz/04leWQL9Y17G0nxrF
pR656mAUsPTCrmFOb538oxQDMjxGAXsbO6AmnVJ13+hM9WZO0cdxkcnirmHgIIseD+zkibCTkN/P
FD1oafEBD1v3zSt1Ye8TjDD2LVZafMHEpa2noAv0WyzKctc2/sj51IN8szJwUK9t/jo0No5ur8fY
21ruwm8UpbfDVTX+wGCOBM29vcVg1TOGiAbfOCSh0cjXzM0v4+wzkFtBLBi+PIOEs6svTLfCQBEI
sRL2Llwq8EPvc+Xg6hE4Z3ENxNM29mZMk3EcbOLcefA4uW+gk4z+Lrc9vA6ZE0OMier4TdXuFpm+
OjaOyO+1YA0oRMn2NxkSw3P3gfRjnKJ8eLDsfKFjGYfKtF6ClqtOZgXPkxe95tUS2O6JleAFF+gS
cHo3/SSrrYzl77Axgg2DpnMi/12wBAbmMSdT+pXnkAZJ02F/5rtjP2UuVEw/65PbijwD8tecnQww
wgfTdriQh/JnWyu83Wn9jAjb7FKwYxlJh3KTwhOSUWichswpD83cY2YL2p8cCcqbnGX24DT9urKL
W89sjoWBFQlHP5GMDlGtCs9exFdlKqLv2pbtvRkh42BYORWz+Ozd5AGZUa10Ld6EXw7bsEtQqEM+
I0MQZfsEQw/hrwB40rwNZp5KHfyJQ9ziHMLpIVa+k/4wTfPgjGOwHlXVromCcONznYcaVBxzCyEO
O6kkkoljoLAbWh+tSSHlVDeWdNZYxsJPv3IgfI7qQ4ap+ZaE9iEYARy4lcMXH5aO8yXYEhfTxnIh
mXA9uy6RsMVvaLqq3xcwGDfIES7W+P65qnJm4tRdWWZGYsqZwW/67taeljW/du9ttzqO/nB2KrlJ
y2oTqPRxKurVbFVbt3LvTZmVm8gJX+bZmnkMZLBCq3lVK3Fj9kXorYwag8y6k/MjpmFhbSSMnnmd
5C1/w0NiwAoZS3hkuzi0AE44atwlkDQQnIUL5MviugIGD7O1Xsfgun6yolpIBJ5V/+5ssFNwKPDc
rOC5lRlnKGNqiTpU3Q64bXkH5CLdyLCK11Yzzhuf0wd2Z0gGBxxSxk1cq4LNMUJDIg1RrUNHOWs5
ebhiis6/FU6XfeluEqSe6oiYeDDigUZLF/6Wi133lWQT2sAscoxqnw6utHadxVb/3RP82fDuKz46
6Bqkvupa/Y44ju26ek54fHETZbnOU9hniGbyJo9a9w7IHJ+B2nDPJZbcp8GbO+6YOJ6mvC+Ofl0E
R9FlJr+pLD8JH3pIkJbpQQZtROZNA/DVfrG1S6t81tW8hAgc/JC5bVTrKCNzk5UOd9IWupIqtLlN
ANsGK4bz7LcH3fTVlkm2KqD63mEQSX+CpVD3hYWUkZtjfiGpmq9J+uBE8prqxeIXvNyY6o1djtOI
+7eOLvxRRd4KDDaR6EA7ZxynCpPwWAVvpgCiFPE8JZUApskiQvJdu2gPJOJc/aR7rZ4I6uPQaEfZ
PCdyVpvMc0oUWly//jq0ZXgH9BTJvIySAtWsbXe2hnUVqbL76ZV1Zawm9IyVaSb63pg9dSStloWb
rMyjcx9mSE5GhXU3lBLBL3EWy1mFY6oaer7EtamacOuEc73ppJX1K1lLd+snxjGyjRerCyt/I7As
rLC7Ygi1dl7TPsdpizw7EYraA6NF+CluvMybVlU37EfPP8NcMh/bPP5irDpV2J+32ozvORB9+Xbb
vwVd/syl4BWDD/ybrsGaaRRfsjWfeQ7gS5/deh/K5G40O7mZOhzHWRHEbFGOhRGRQzDRzX0Ymc64
Meb7WesNccOfZSx+232y1cN07JUM3xsNgwhDt3PoEZBuCtxMJ0dxKUKSconw1Fq1ILMLbioAojdk
tJtTwv31rXeE3ERTWiwGYg4WbTmurbidTqRIniKLP8zetsv1PIn8qTP1c9bAxY26jJuzm7z5Mfdh
vhYyvR0s+4af5nflSp54/SK7yrZ1TkkFJGRMK7y8YXNwZlcf4TKA/uvb96isnXuEXfMYlzNiNBCV
rZWQppSR+kXOLXkC0GSsZ29Of3CBfefq5O7rimv1aE+/E9Hau2IM3J3Mwl+2i96iUihSqayQVOyC
98V06Xt9Z04jSlHorCEJvKHWoTHJBlClGY/vcZP8mmzgzv60nZBctj269Tmb35UcsQtqAMBmiGD9
73Vsk6quTT+7/9cn5PyvPqG/FR9zVX6o//7H/X0f8/9Youvk123i+B6NA//0CgV/+JYg2x74103N
Zm//+z4m6EJg1yIuzXodAK/45zrmLf8V6gx6CXue5fPD/gWrEM0Kf92R+KWFQHkxPiC+hPZftBA/
4AUMly4DBzQYH14gmx9hJJlx2ksr3O++0eWmiNz7wQpWge23PGebWzn1GchtQjTEQu/w3aXrKvQ2
fEG6254+LbwZMQoc2wlcT8T0EeT5yvOl/T6VBf4b6M1ybRkpAFhuZPGw7z3Cp6tJqny51wl/8Qe3
PM+9WI53o/LtnyGp3wMU//AkHcReJoIuOU4hx4K1O+toK0pT52sy4aGEOO9aD8WQAsoiKRj87vuk
viER1b/E5OBvp3zy7nzFvrsZMTLyukLCZsCXvH+zzsnY0UYpDl7V4iVJ4Uz6Wxsjx2fIHe21KXNy
pmYR9+eSQZzrCjC/lVV27hHbbHZJpAA2jqY17aWh9GkyrOR1CtzgMzFwT40w47qxvBiqMp8A2KZH
8Kqp2vTSdk/E1NU3mhtarg2Rc9UMU/cY1iaka7K67q6uy+pmrsfsgQXEP0SBnEiBRyNBJ5Mw6coE
bPIgpkIglHMhex1MA5cC5JgMa0Zbj7f4bA+684dvqFjmeSqU89jLoT1jR2ziVUd0877tHf+SdEa0
IwQR3VnJxLjjiSLHfj572Jrd3uG00GKrfe5CJPUGu8p75Qz2o+OlPCA7A4slLMp8Fw6BuAwsyw95
nQ4wpIDBkqQZv1uZq2eikd2Ba311Fw5a3hlG8dgpIcptDKHntXSq6iUnQrizFfUZ7CqN/TvhDgoX
PymjL08XzYlJntPxKDhBF/Vw5AYRFWu3TjGQa0kSkpeGFT/bLNuXORnqGwDUyT4ZXT6gzAnbtMxb
RlN0wptw7pnkfHdUJ7svw12ZOuyKfj6cGr8TuJXwe/PWsjUZOlkQG0ySYX7Cc2xuJZ/WdxKyxh4s
/8I3RxMDFpmFb1oX8QHfcHtnd6Nw1rNkA+MtJaxPj6f0pVCtslazFM2vqU/23E+zV7cci8sY8pcd
l4Z+k95kn7QF8r7wQoc4TWECq8qsYi/IPhOtwgj6MDUtsFXL0A4sq864J65YwHgwkmY4MK5CsDZS
9hc+7FpBldXOa+PByVv72Jl2uigW97up6ktd6qw8iFh5xS4Yve4UY/95El4hv32qSEgggyo+Zt6Q
c/wCiFttQsvldGIrIzXPICPHm8XaPO7Je/O/8L3yZBG6e8cm2+LJ9dvxkLYJ2K1oILGW2GMEQxgU
xU3hV92WO4n5PJTBApYsph12f2KLpRHZL4FBzhK93d8UGA7XGv/1z0Jjv4/jIYLoKuQNQIbqIqdi
Jm4mA+buppTVGduH+bvo7KpduelY7nXkdzdj3sAKtKCN0VnRKA46wg52iA646lwcn0dM7SsxROJi
9d1+rDQgHxtSo504fNhQUjq2WWd8sMum32ijIx/5zxQAKBnmojp2hjXzAP77Ns3Ii4u8/W3W5DJI
fJ+lk1xaw5cHu22Sh2s+QEgp9n0X75yM3+Q4t2urmyzEGxsfFZPmFmmner6mBjBAEZxDoUg2Y240
N6izbCJaFuErt2F0KY7Oh9xxFcnD2L0dscEdu9gs9gSFIBBeMwVmbZIgMBBjKEIg38Zm9MPNOkLP
tRh5CBII1WzuocNCIRrX+41XevhQ3q+BuSIBbjgt54c+TE5ePvdvf8oYFNVyfqIpxLwZgtw8eqSg
fyRqdvfc7Nx7VBzSkRxe7V888TlNN03VPbUeD0U9mNExgWn6yfaytnX3STeB/S2vkGFdFeNNuJCH
tTfWr9NCIxYLl9gEIskYvtCKwyu4uIyYdjlU5w/uwjVu+IfBEx+l9j5cuMe2Waws/v/I0LEMpQS3
qvCO82B68FzA2l27xEKmK0x5BkSwsv8TsQzg/V4s3GVsSformBcYs64XMHN2hTRPvdWdvYXcbIGv
vdjE38E5L2RnUBv6xWqgPftYjJbwBg78DdkMrLfS/GijJtp3RDwPdsaizPs0AyGdLzRpeCdIJmwY
/a6ZbTIgwRiQE1PaeibKr341C5c6IXnMAdIU43G6gqvbK8TaYId/6K5oa1LCjNEL73pgdf7tXiHY
qA/jBIdDqTe9ULLHhZftLORstyNOyBMcnHbn/hRXwDZ+hPyT6ov41bkCuJuFxY2TlHhMqAi7JVdY
t+pt1L6F4G2C8o6uUO8xKBV/8wvq2yHZtYZ+ws6fpy2mrzGvHqFGFD/8wY5v47l4zhZ2eIqh8TYH
SnJuF7I4FqGGbEBsPkYT3PE00SDIWzn8NvXgPqfgyaOFU+4txHKMCchU5sIxx9pkPRK9GLbTFXNu
R3X3bGawz3ln5m8cwLNzHMj0w23NbksgZLwktff672n5v5uWl1nUchlf/+fbxearpmryo+B0US2t
03+bPj41n5k/D8//+Gn+PjuLP4juMuKimXgmXRGMrn+/ZbiM1dy6kPcFzQ8+Q+vfR2faybF4c93g
6GaTxOZ4+Y9LhvuHZ1MhBikNd3wAWOVfGZ0x0v9ldIZhFziOI0zXYq21/b/cScHftBqc3cSry/rd
YiJPNnMXtuzneRS0+1YY6aMoLcZkk0oAGmgmx2UAbCCrS7O8CyInP0SqwI4KLD1e14u5ws3Z+wlx
lebDEFjNrsenBXvIzTL8UmX1kvVc+nZ5VUiouC38vpXj6urJVxJ3Vyya6SaZZqykpIlJ7o98025E
hDTexWGwpRhFzisc0uYLxtr4VdBJsI3Itt2nElbGSvSBSSi8UyZVMEVpPWqlG0bt2BWvvoU6N1RS
v0Z+O+9622x+4UsxbvCPlJgtqiX5lOPAn3mGYqn37XWKRCK3Ps0xfD+jr6SZeSp7A+Nz6BS8B4jK
llQfdClR9mZKXymbEU9uZeDgos0lJEBKXPPW9l2D7/MwbP2c8bLwUqG2SHMYWCrLO0JFie76JDga
FsoZ6ab8jvcaLmSSzZqHgdUeuV2T8M6t1t/V9HVd2qnxX/3GDEiQkkt/a2yRfnRtxNWjcYPsR0an
xT2WxxlqSSr6p6JgluDNYW6VSLxN4TTpmxGl5kca+s1LIcT4XGNx202ldn7WHZSrVbSYQVeWTrMj
DK74U01zchfriCx0hlNxZbtFWrGnRMS2DW9gYLchHxwHF6xUxFtcllP9POfT/B1E1ckr03NfzrdS
Ur2hmHoRjsLpnlokb+9oa1sbwdYT+UWGP7suw+s53GqlTmbjrAdcXAHeZ6NR8a5zJuIK5rFG8+X0
hp/c2GjopaYhT3mImW4c4ZCE1a8sePdp4kpHXa2wnW4SmM5Rf5beDDQbb4PXbFVQPXo4dQ4cDyFP
d020lFpRbrcuBUyL2az9Nyco7UuEJ/ycZ0Z34ZFd3bh8kFZ+37UvjaxcUlKSWNbQ2f4KRggYNO4N
ybnsiTeiWw5QD+Cv30PUYmzMYC6PK+2b/BI61/9ExBy8TR9W+MwnRvkSk32hXpM08o4z8c2nWZf1
J1789JW0WdKsMyeo7RWkAXKS7kyemtnPsXG58404eUOGR7OEQgCaArMiSRfVDhsTFszGJCtwyWbS
crHrFI98T+piI3nX35VpPuAtkRKTiHLafNdqXFye7fbhAhgxkg25SuOASX/4jpjVCNTzLPilHdvY
RebQvIxLaqLohvDB131+D13Xx/eq6pNv9MEn2IgSPSiUt6qeMlY0M7Po8pLdsdFd+uLjGSMmo8Kz
IjPm7NEcza82T7LLMBTpvdlN6NgxIfB96ITM62XfS0jRYm620TiFBzjQPUFzSV+SqSrnprKDeuNF
bvIIS7jKN+ya6V5XTXXs27k7F3DxuRRaY/0cD4l3C2jfXKWOK9eDVdI5EYbBL3j4wzEOfTBEtdl9
p9i87BUhAFi+bhSu7WzyjlMg++MchlG15gWg3zpus/DfY+scl8K+5WmJz2rssV2NwLU2RtfEN1kl
s/umqvQdl5Z6F3FP2BRaNwnJHGIwKTSam0w2ydMQjcWL0xXmxsGse+6qLjhRImE9udlkP07xnN5W
Tdo/Fsqun3MNptxv0uHTI+8N6TmSNgCJeLQ/jDQsH0VlyfPEEFet48GiYaVvMHY6uq/WJFPnfTvH
/a+8jlFDgFbsdFBGxzngCx4wdhhb4UP4TiYwZtuaKopLanLDM2HG8x3qcsc5aLyc+2mEC9b1GpBA
5AX5PuOQ98QZrcXdTgDty2JR/dJNkAExmUkXMd2nT3iWJ4pD4La82iLIaZq0IsAZEQVjrR+csmow
XlruADcoPAjXkcX7ge8rmrLXhZ/xsHj2dCy+WZe7rUcs7dafQ/x0Esc0hWfVL89Ps3WYO+xKEWIm
/pgl8NSml8ACltAuBYEuhjM05sEFnuD2Ns79LFzntYmKQrFgU032Z7mUDdItFzbrsW5MF3lAUEeo
yvqFAJTzWTkcjEsQKY+xWCoMx6ocgEIvzYYJJjVO3675ONhD9ZrpODmGgGLWZk8tokjN6WVUEYe1
Rulpg6N6KVIMHPEeLO2KQWAYpwne1DtpTOeG+0f/opluD9wdinPa+O3R6vwagSgxH6xrjWPGNZ9Q
U2qcGky378WQM2Z6OfFQUVR3iWhAOpiel237MrPWTZwaT7KlR7JsMvFk9BOmdGnwFCrbwnzLg3Rp
oKOBEspI8GLWfKs2Kh0TsVJKZAd9La+Ea0KRJeOC/8PjLN6CxOUwwPqZlY+U92ACD5c+zDBvBped
kJZMjdTCjcJzWUNF810nw6pIsv4p893uPq6J3vr+SfGAANfXtuc0b+J7KI/9rQyXkk7DXwo7QS00
v71ri6fMkxNH3fbR1xR95rNjYs0Mk6MZNG2xdq6doEPquqdWkdYpg4FHJ2Sfg5Nb44X4v/VVLNWi
AxegaJ0uhaNzQvVoni4tpEGQR1jpx6pZu4r+OO5L1julhPSWekuFKXYGwZIfAE3zugJo00jZKRG/
X1Pj0X9qlJKkTGrGxl0A7WDrLFWppuzq96mz6U8tKBg4dUupKh+4fZWG8ZHnUPQxeOVPejYGFLKl
jNWkYYSEcMVrdylrhb6KAXcpcO25P13gyVEuUOQUvLq1ad6QHdc7UDn1pro2wQ7XVlhXieK1sDPw
MI4wSlJxnI62UzpytKBQEQiNxeep5Bs7qQNlmnxXo/7NNYb2bbLjCixEQSQxsblYueNtOqevwGL0
OfTJyJNr5I/Ko9fBwDTKZflpkNXjwH5DOiYY1wMJmE2WpLcZBUCnvrHkhhB1fD/E6b7zRuM4241z
5yfIDTLu7pywu8dbTphO9z8sHPD7No3mb6a4ewfbQw6H8BLgIV43rRHdJn2mzn1dv3bMXHvtTXIf
p+lSFbHUNHA1JhuSERjpMnpgfPnTqlVKmw9A/UkZnwRQGckilEVOkGvh8fCYXYIyU3zIguQxbcV9
toRFeFOjWQhr3+YNm7FNgBKD+P3oMl7mVNTUMCZWWbKkoXgsH6wQ8swwGu9eTQ2vg1dlp6T7OZbu
OSEedW7mDp9414Y7v0/kU87I+AC8lV+rGBySPgZhNhXj8TFp63Th4NSF2kt/KfCaJ1SWjjqsNo/M
g5uoe98kKUQsY7SRXvr4ORjs9KeoS+9OjxM8TF0We6s3FfZEEq1xOf7mKJOtq8l3N9TtVHsrTA08
yJWd3zm8NS5NH0guRhjgi4lYFiC3AbfE6Bri3NZetbHC5r3H3Yt/VgvS6zSZtMG9qiAPEnLd8tVJ
4M/KnbtUeLVGeddP5NOMdiq3RWg+On77xjP4dija1y6qiN97c8DEybO3H+otBvQZAIwWIAYgieJe
4BGdUghWjI99nX9hceZOKiFnkOvz7ojt3kKmoGdrGEPaWlJIqVFw5qxav/dJH27F7GxJenyAhZy3
iqaqDaWYD/WkN2JOi5NjRw9kJCjyQTH1RHTwhaImI67P5sK+j2b7C4/BOe489xEJ82LQQfpg26hx
0rL63RgrfRca9uckaAXLkIRlqN1XI6ife6NZWcn8Oo5OdlJLGi0MkDmM4qUwiRGCNYzi05jYE72f
/EM7tdWeNLB+cfzB+GWEGvYglwv3mJo0PcWtH3LQTaryGHZDesSWQoTSHMT4lXr59MzxXLz5tWfd
TKoWzKGkle87WREVgRn3Nkgn3gdBstBfMxpwC2EPj0EOx7BCdojXCvTT4qHI5/NoDTDdxrrb+fxU
X5nNm2rbi7H5UeOkv/Fc333A4eDd8HKYAKGn5S4WU3QIAwIbHIv1IwpyfRhK2a8tkTYQT/sh2Q+J
yvbOjP0Iqdz6rp2agd5q458emCS54aH9Hegpv81cszj860LG/x8lly7Y4v9Zxfhbrdv/8x/Fx+ef
ZQvrP5kC/MB/6hYmWX7+5bIu+8Gf+QA2koaPBZPDwILN/vPNz7L/QOrAhAmombi2/V+UC4cfJ3BO
As5yALT8ax5MW/zVce2FViiABKODLLZP8RfrLq9GIVMZdlvDLtxTpqQNlYoivGSTWWirmzGiywI6
Ucp5a9lc4SPGn/XQZNRPLYttGCnkghQX2E9+K95OLjswZc/tSzaN5odcNuR22ZVnW5nbctmfK8Iu
T811qbaB+d1Pqsl/qOvSXS/7N+NU8+Zdl3LOav5rCAHlki07O9Z61vd52eStZad3ruu9HPe1NfAg
zALAinMdUzOlne6xXvZRzEGduevKxH8tAKE9CPpOdg3kT2SNlPrqiWXaChdaDk4pniu+T4TVBIJt
pbdmx+wZt+F7zwi3qsqWLGPLaX7lA7VLNrFrEGqzluGbvEUGtCar1bqh86eY6XvcDjZO6a1Z1MHJ
DRFesjTH68YFrnBWfuNXj0I07rkdAv1OYJOdm44Xb8dhqvFW4DYP2mP6AttOGFmYxaBWztA2d2wE
6UcwpCFyjSt4jqUcOxGmov5Qg6jBYfrEKbP/Unwwk22aj/5hrmETZ6MIfk/kI/eGWeldSKv4rdXb
00tmLi0sGmjtup419UGtmZnnJm58/lNbGQwHFu/vQhvHvquNGwkJYWGEO/OKwTK+5ULYvplOM/+g
4zHYjih1Rz5S5dopkNhr0liQYJT7ju+iOAC800cNPWI92Gaf7rOgbTdO2o5nBWSNW8wcjWu/tacL
jUDgLxnB7tIkDS6lA45FdXXHIYXVdDcaVXa0m8q/RFSG7QsjdU6DangXIvm9aoJIBztFgoRFVheX
nrJ6LJR55H+r1jIPvhq818EgT2kINvsM4D/TUIlkxtH3hHU62+EJnXc6dPtkPaJM7km5hD+Bw/nL
uNMVRwxAq7mLCDnCWaXvpmtjI1+Ncuz4c2nGDtHPLI+538+/HXDIhzGyrK/K8407+tjkqaBU85Jk
otpWVmJvcVtbT6nv9nvsNN25vy7aTUN73XX7TmudPNbLSm4ty7nm5mPxollW9rkJD+GyxucjJB7M
uOm71Mgu9LPKfTD5GejAttxzRUIAICad3tMmZx/9MKTUrBk6mmGvgkGzaAfBoiJ4Tpy+RIuykESN
te+uckMSmP1BqprONHSI4KpIGJiMMgDlvwdrImte1/e+QUsV5yU+5kHWvETeYOySReXge4XgkRnV
8D1buYcx6gWMpuA30TLN25xRqVshkV6FOelYz3uYhzB9yLRrTZtwLlxvr331rhQv9mwMCeO0ZR3U
MATQYOzAT7bzosvkjc8qsGg1JKoUaqoy2kM2et+pUleCuurZlSiM/VZ1Sp4Y+nj7qfHIdysHRsN7
edWG+Dynr9Szf6VtK9/sxjKpgkRIIlepXseruqSvShMZFVSnMXM/u6sSlV5VKb78KFTc58N7X2Tq
JbMXl1QQlMk56qmkAkS5aFyGg9w1ubG79xYJLByIKs6LLMZQ0V3CRSobuKpfqGPx3sCD9jccldHU
XKzQP1GdUNpAaKxxeyb7FgUuFfqQh+NJd+PGIX/Ic3uXLKpduEykUq/J18FqeO1wKNpQ7P1+pJ6J
p84QmJd5zg4CGZBDzq8SeGI7OGBDKvkrHwBERP2x9N07Y8JPWHrbyXH2mFx31gjyuOPftrMIUxRB
Lnpk49GCqVoIJnRbuciVPrIlPov5O78qmUHTbP49k/zVhrRcRNzl5f2/jCTtVwO0/+PPE8k/ftjf
BxLzj4AbBfUwRD+IVy3nkn8eUkzfYuRwHNb//3pIoXXbFr4XEhrh+Ol7f76k+H8IRhgCI+y1FKeQ
vPgXTEgoEH+5pPjOMovY7nLrITC+XHr+nAqxHMskfdH2NAYuAX3Ni+ahiOq+2NWpVi+lMGdwJ1bs
/chsaxLrICrne/SpcVOGFBKmDobGJZrxRYFBs3fDojpFArtsCIGP50wQ3+LFe06swgEuWcAbVY3+
vcieK9USnkjyxt4h5Jp3Ymj5ipn94N2405D+pFcS9uXAkbMhCb4FVebcI4UeIZ+k8wZ8LMUSMhqy
Oxokgi2GmfoZOkat1zPKAOUNc7SN6qo++gwy29ynmXDLq2o6JFlN8y3EQeSaYj5plebtNrJ659UD
bnqRXdfestrEr55wBppKHde/7fsYfnVmFz9Kzgt7hxv+h5+bwxd13vmR9V/vWsrDjx3MvcdgEHqj
WeRfHHMeTp7bg2eaY0F3b4jP1pm3I5CxCwldQIn8TSPWxK7XHZXTGHh80mq6G0untnCF9uUTTMKa
+rLhJdezfCjzcbwts2G88acmvqRGDAfYGGL9gkYX7zKqfrdp1ztPrY7J7JoJHPy+a6zb1E+nx4St
kgFT4IT2iwdzTOsHHNXZs32Nw05oPmekQNKyvIo/O8XosMlnNQhkNaB+7UgrXTT31j3cNetOFGVG
310aYI5U1zAunFHXXPFGsiKyM355ciyyr53hGwdrSfPqJddbLwlf/xr2xQpf7LGiegBGrdrfWpYK
Tzgs+11i0NIN2N4GGmz0GdHwNNQvYyAKotpZeOFljvOCqi7M6Jh/0RBgZk+/NB6lI9HbjxxhfWvH
BC5WY5zdes3Y72VcWm8TFQnOGgeZc6rTpHvAsk/FcExhrVF906Z5DgRlNL5yq80U1uHDEOfVsexp
Pi0bgHaYeeKHUNfGs8J+jm3EYGaJq06s+RMoKN5U00Mxd8aRnzZbd5VBhDQD/P1StxKQboQ/1OoZ
vQIMMCWx7BtNRPwUI49j/q6FBpMY0YMtdPWgheyegDFD9h3HUa4Nwx2GDWKyI7dswYp0f2OJS9gW
IljFXoHSzrkoWpU+qGtKNTmrY8MSe96O7U3L9ezISYi/sB7g6YxVd/mloCbuZM/7et37k1/vVORj
SFKdI+GhTA1bMmCYpIRin7V+99LFS+0jvuzkpm3MljQR3PTnHEAC+LFOJD+8wVr+NCPrYzIMO97a
TSjeynoQF1yVNnqQqvN4PYPeAURmhhfqqh90lzefsSrS2xCnBMNdOjsvcWtUzoqSGWDSTN7jY9M1
84bfsHl2mrbcyCYssfZzDCH63b+pCCYVz8rXKKynta3mG4O/3XUtSn1rN669tYq0KHYyILVyrDjd
3iEHXLBvlO+m4msbVyI8lzzJvmpfDne1wVvW6jzxPag5uCVsxMaRLMuHgXEF9FRmlpAhl/XEq+0n
BUw1cJMfShJt53m+p57lxMGp3ZXXFSfJmnDd9uF4mbhNrT0XJ5u9bEX0UBYPetmUuqkw+eVVrE/h
sklFoTQiEIWVz19Nkrxzw8nvWhbAQ6CktQ6apDrEkNuOFpa5NehQWW9J3IIaW461rUKYNGp/uHWh
zjhbiATcdavlxFu1klHLDPLt/2XvvJIjR7YtO5WeAMrgcMjf0IJBnVQ/MDIFtHJozKYH0KN4E+vl
cW+9V1Vm1Wb123Z/k8YkGREA/Oy9z9qdD+8f49vCxrGvznAXlpjEuMWke7gnwwPIt702k2dtK7d5
sTbnBqdZgNWHdOLmxlmFefNFgmrZTdqexuIa9pa2rPvMq0niaSOb5f+Fwo+rv61Ma3x1TBDfrjtt
LAC09wU5Gjbl4cL25nRjFfOnDwmSDRxgEJF0jrSQ9vsg7ayH2LZ8VDj0mFl764E0hLHCto3Mtcgj
entH077n9dFuPMsET1GrPfrS7uwnYBjdWd9Z1+Y0ZyFpwzC9CbSpP1/9/SUsYPPSbbErtf3vXpMA
gZ+I5+aaDwBgTJuO41Q7tgLWSkcIiJKJIzt5NIELSpHWoFJIG8DhTR6hR3hqzwOJPAK7FwB/4cGH
d9LpkmO5SD7ZQCVasoUoSEEyRjvFAeHXGIpoN2mlCX8nJmSo5SdmGvAuYWQfAcjbO1Jm2aY2Mu9g
Ww0rS4Nf7MwUC4aVevfsFqPzIAYnOiseq2/ZVf2SUVD9LLUkhnExnH0tk8GFTXn+Vlh/puHUIxuI
qGn4f+MjfavhmvM+YtukdbcgLZLXXmtxGVPjPe4oAh1DonXGLaGVIujELXie+bn1i+lncFX2Qi3y
sWxTHuOr8peMQXkstRwYhVoZjILY+LK1XOiBCYFWh4Q4azGx0rIihUYojK2xjEeihAX8p5T1r0Hy
KK5c/H2cIvDNLAOye2bhtx9GkVEYbqV7XTLGu97N70YS3Xgm0AF3tqkATJu9GcbJc2D7+RuYwv5F
Vu3RVWN008bTl+S28RguoYOeOy/LhqtB7rywhgvkdcxxKy/vlo8EnL04GWHpUfoOxewkQNke2QWy
miPBVn4R+PsZk1eBvLLL8rF4ZLgaIWkY/PbrcZitx06TZkyY7985v2eMQ/N440X585IjpRPFhbJI
5VL6HixVYm1S5aTmR6ltbZw2M75ktHx946bi3k4xlb2rKE2Gg6xRhw9+N81PsRNEzP2lfpHZFWRH
YjKdLf1MSC7j2H8RC42fZuom1GZqRbJJ8HrKY2gFBalIKft3OiLKx76aml3l1QrIf5O7GznCt3eI
T9TGQyj9Z05x63b44Tc/eh/XfRhTa9enrXmYIc9uPBW4hyaiz2uTYu0BoxmNZwXADi6Fc15EkZIm
QRTaBmmPk0BlIkssZrjcsZxVlnBLlvRXxAmur1clLyI5AQgQxpkqxaR7bsc2GHcVxPHHuTQQzmLD
5HDWOJTocppZAy7qbmGI9DOrI1N35G6YHq1aGpy7uLmQMkGaezD6CwCrJA7Y/jIQS0YxbG3AFU9j
hY9D5I77k+lJd98UhD68PPGZz8bqYNNXxCVox1y6sCkNrsPPtklHKBeC+k5u+ysjDLhmXR562U9H
SfBIfMruaAM0zkJRAwATeXHn+7TrEuO2ZBAGZF3krUa5+PGLjaUyf7puZT5T0tbdubbEhvW7+V/4
gH+02v//u6gcuA4OGMv0fz/Arfv2+19icP/+nv+Z3iSasS+cQHj/Drv9Pr1JlkEY3RzfFT4ZNL1d
8t85OPGb8PnGQPeBsv2uW27/EITjeyw/AJrG2CXtfzK9+Trp96c1e09Pj+zy80tadBv6/KQ/Tm9Y
H3XNdisrl7MIToM+Rbdy8jj5U0KwN9pAbgdli7fBd6tP7HVOKK3m8GCgF2e6/co9DKHyK9e8nnoY
wdEJTfGJiuUmu4J9YgthdpVp3k+QK/IkoaUxQNUQMF74M+S8+AoKiq/QIMealxsSH/WFqEOFGjYU
D6GrQUPREvdvQ1M8WxpEVMJcP0SzphPRl+Lt0yuzKNP4IlPY6hhyA/g+Oj6HG8dOMZPjuNsj9n5D
gltLDUEaDY9m8hkwEgCoFPda7RyrVDfSBp9kQsdaF1emktmhXc5X0tLie+JdXvlLsNqkXtlbA7qU
NyO2OJgm1V2qXnA4qzXGSQKSOnoa7WS2gfNd8epvXJPARqwRUIOGQUl89QcpZHgMNCpK0G51iAPF
bcBs/egJ8tj4FFVDxoVeJR9gv8YfbPt5tFeAoSo1kMpApvtpZaPxE21c7TO4VXY1B+l2FN3yNSgS
0TV/32NjLebJ0tArVGHy/VfJJyknwPLAsdjrkFtuJsl7GHkvkZnujbBYmVC1ao3XSokm3Qye+CIN
I92N/S8c10QVEXg6KF295nXlwLJXS60hXqbmedFUNd3Zc4LEKsi/vRea/CXNZD75w0K7Njsy7h7U
JDdj1iQbnUuhXe+7wW2M403BQxqa5tKGG8S2JN3NAt5Y0foAGrqJdBOrPEDkNJksjszpZUiMeqVA
l4kqg0KV9+XWm2u4ZppwxmTrHj0/N58yzT/LNAlNXqFoTP/LgY8lTAMzhBQPO83Oy+QUBm3zbbSz
4K3p6lMl7XA9MxGcjaX6CofqGeZ3jgcrcxogELOhopU0+VCAx6PwmYXoYZ20NTusPRxJwONmmb62
3Ti+8uEi3tb28FshkDF1Gi3V8qtgaaONN7jyBXnSO9SS5ZLVbHXw0QfU7X4x6rNgffXWz1KiFf00
pCchSORs7QzJr2+j7AyI1LuoOlZinXGWfjLcELOf49TyACgxOgGHMice6mV89OOnOnOWU9zUmPpU
Mm1aZ+j3LdF/Y9UHQ3Ez9QVgvcJhVwvwQv0YFYHE/QRw++Hnfv2jwApng4amD9rWJ1jSCR53TaNl
rOqA15EF9K5aIGqOIfOrJ5OzReHeOon8I/0ohKZsXGyDwjgrv+vD2PjICMbSgmRR9N6MlxFWhCa5
dx9uFwxPiq0gf5UYARs/VWgYP0237xhf6aa7jHlaoKETEWHX1muaY0SBFbFZ2fyY42x4ii0KSra0
OQVHr1vUAzvE6sRWeMQyadGGZ9678WlSXrGzBf4t060hQUsa0dYYrXg3pWLhH4203erYH05TDtrO
qmjZoqw32ctpmIq1bwGfasZQfaUyXvZQpautCMPXfPDlrmxTXHzVK1Y7UB0eutFhJ5X+g9sxYC87
cgYz3A4VQIgVnr63SassflVxnG+DBoGhMoP+Zz7CpB+UQ+UkVWMUP1q4ey6FtOwDd23GYd/OEI4n
qi9hS1jQK0pWBBKHLarFbc6TCMqYWruYPf4SLPQOnnB40+SZy7ho22RCCiN+KIeehfRRsoWU5SwN
B2PiUtCSAWcbuMv4LqXBayGs+leEkvBILDI5FyQsXqaUhSTKV7DPdTIVQHh2YnLH8Q5RolccY5K7
GUnvNgBYSCozpZigq8r6tkPfpLsGuqrDSQyaCZHAgU0yNsgRwUGA0GY43kVdEzw3Vp08hz3dir5I
BPNJUL9UbmCtwFKPJGMdwGqWnY+PSgwR+gbNGsQOWJTxoKk46ZSc497KdhpVRdzMjrb6+Ldm+4Ut
A6efzir3Q/YFW3JQU6Q/nb7aIIFx8VosPLRBDFfDBWRnJ+ve9E0OeTYFzTGEvbKTyyYd837r5XSG
jA3NBFlJF4DpTc1WqbbdtH0N4Taeiz2NseFhqJLho+HTuSaRFZ8cQlLrqqkbYKiefR57q34IqVJd
24PhHuJuqclhD9mh0k0uub3Uh6qs8oNqivk+pESGW2/on1VFEiqYRPIk2oxp23LSdUKA8tCm5rKn
faTCUJyI7FgRK+VwRmt5MwDm5POGB+rQfISR6dpku3KsKIDf2tRLbgpKqDd2SEbEoU6RTDWGBkWI
xZqkFSYk59tLB+CUPfcYs6KdnK3l5hh3i2mC5B11yQ5hjpuGwrGzkMa0bsasfCUFQasP+vAutpEG
PM/wjtRwgFevC65WSwaXoWOBL1WCGjQzFHsYmsMdfuS8wbgWYGS52WR0ieCe2DxsaBvd5Ua93BHg
NFlwHOSejb1+R2UswO0+z+mEyUZ7ZwoMvDXjjb9nq45SVBFTXAFvGj8wRFJZ0TtDRrCbAHFXPKDq
VrrHyp+6l0wt/Z5IaXowef83kxuUH9jkpPqLdjwI0x5f4d6yP+UX8EEJxj+zMPPdFRq96RrFrQ2g
4ZzYOTUhC/JmPqj+WKTK34BQh8sOvXuOP+oC94yKEEJnYRGGj0EZsSrAFHuT+V5K0j6AtwunAspC
k5T+frGj3NotZtufxyJs411NfRlXphoPTtAOR4mCQARNkWShYPqLAC/+uEdvywe7wQ02qjvabw1v
5Vk66fDmkHHZNfTkbQeU20Ykw9lIF+NSD9NwGpVFcZmEO3yD6V9d0qIyxNqu+vkxcU1V7gKUf3vt
WPB7IEzkoIJKhFnyBNku74aE5EEVWjd1mtN5wqZVzOvaUFud2+praFr2xiZuHKuR1Og3std8AMMy
YOmYT9zjqFR9SMk9pIdlio3PkbbuM3fG4T0ErQdPxNCFzVxh4VZaNID7Q8EbyonW+Wk4Ooub6Fgu
B/Rsn1dJnG1ArbtHdY3xToo2JA18KSi8HOJbsgpSbOH1ehvvGgT2DON1iLD0oFwfUwB7u1SHhkHc
D1+WDhJLHSkuruniUHEHrpu8tgjdqvymmvlvjZxACexuikUKCMMX5xpXjoY6fmvYULmETtoQyrZ6
PPsaj78o5GPMTsG5Rbt/GqOGJLSZNytmiLeqExslRuNRks58inVyuo7gvubXOLXlkmI0rLTe1Tpt
HSWLLtwpo7tRZ7FFn837pTQkLMgMvBBa//M89uHe8SmGlDrNHbL2vhbOEB78ZWDDU4e9ZdTJvZt2
wxZZCg5IIppTSCJ2u6SR1a0rZTsEnkiOw6b1vwadJmfDh81JAynad5KZ+mtaxrY88OPbRlvppTbV
A5Znf3JWmg9IMdB5Xb88jtqGF30Oh92ZABSxGKud+iHRjQ2SpxcB2OI4cwUG7MVi74/a6O+unv9A
+eOORSBYKGGUnVIdDigzY0KewF7Wb8TB1SECpeMEvHreL4qWyRh4LOaCDNfJg1Ba5WHQcYRBBxNC
B5ZE6E3j3tKxhVEHGIwypQjjmmoodMChmQFGsQ6b3uU6/uDqIIR5zUT4dBhtpA5KUFKsNizdkJ7o
dJCC1D2IUH8qDoCSnY9KBy6qRjLbe1FJHJ84RufaPpWTRDQiHdZAmIzwlHSCI9Nhjl7HOmId8Kh1
1AMtndRHrQMg1FSZN9WiUyG+TEmIJDosAvmIwHUXxBcv5qY7w5DaJxPxknLplh1SkHdoZ7SE7aiD
KLP/SCWiu7b06evAXZpy3bQkueLpEEtcRsln5UbNXUiijYaNa9zFm/14HXvzgYwpYfNIB2NQeHGr
Wx2XCY3IuZHzUD32fDRsVit1sqYzknhPyNmHXC5Nb5tfUzg1eRylgzmJWSfzetASOhWb1q8cGe0s
Em+4K7TUPg7kH9gMmo50b5UfFYo8fJ/mLruq9BPza7Ejr4N4L6b+kipgQRbKfgFxcd1lnKWIh6+W
YhxeK20E1ENUrcZuLDe+tgmo2l029MMTvLy6CEajHQWhzYXY8fEZRiAF+inVfM+xJKF70gp/NSbi
OKIYhJy7bW+U7Vq39EJZr9PV0Ii6QXw62uVgbzp+S6/WR6ZdkOZqiMAxS3e2MXy2V6sk0a6JoLTp
DgMvvLD+35yVdld85i4Ggavpwpb/SKGz9mKgocOXdeFjwnPUZg0jBC2Z1vg0WqyLW4M6J9rTabS7
U1yNnvpq+hgO/o9/tYL469mCreCirUphOdQNX42jOKt1U7r2k8AHd0+m9phUVL8lY9HeGrSuU+hM
AP+EU5KeR5PYb225LyS+jc9EO1jt1cwSTk99vXa4Uu11AeEtbgzw52uv5qrfddoVQxw2nkPtlKU0
LX0rtHs2aB9t0o6aHMNqg1GFf+MYzh4DDoq30a65r2PH5djEiAaGXGfarutKGPMqrdgzxsZbCtbx
VzSWOKtxsi99Ib41S6z4Brw//2oD0gmpLaqrPch77d+6rT8+9JxhH+qrkUjLQPkjutqLi3Ya/5OM
+Gsy4l+hS2KQ/w9l7dD/1/8u+z+La//zfb+ra/ZvMNikbZOrJO7wp7Cm9xsPI5IJeOwmxNg/hjV9
vmQ7KN3SdfSXdKTiv9U18zebzVC+j0yDkNBa/om8BsL1L/Ka40A0FAKkJ0xesIFwO/8oryWQDdES
kgqs19S90Yne9juLSWrX+uyeYtA89NM4bZ2FHBmxzbHeWUGCqyJsjGN65dibAUfR+m+0gFP6Ztfq
ZLNssSraPoTzMDOpAFvuOWy4H1XmdzDaaaSBw1yEvcfyFSEKpkJBNWsu3PRNqOxm8Yt0ldmKjTQg
BIq0eeNDYq9iE9ag5CF3QLgfnw3ZuqfUZrHDSfvgaVZWdEvnc/BUc5B+EHVBdQHHE452VfseF8mo
9gug5zv+HGfDGY1BKcBJAsIsbTgLimwjLRXzPNFSGdAPtDLLZWcqdKauTbE+x3AdLwgVgM7odtPj
c3hrmNL86nkKWKsGBBgjiTUN9AKHEouJWop1VFHo2ZtP5CWnS4/zuwXgglYP2WHdsUm0C2PTYu4A
gOIU1IEPbpId7NHmTMFnAxyCzyV+qeTCrGqQN+u4/B8BYvaK+oI4OXthap/80JGnQoXTc5diFIBS
MSN/18fZKFhdhLy99hzWEI6papiLilrfbdNM4H+xBwOuDUIpo1BMHeJKZLW19Qoq5uDhZdm30GKw
WzF81C+lT6R1gFd2RNJjixRmMLOzgJjGOh2/THNBpJMXMn/uslmcAEBcnlf+Q2PodTCzVJBs2AUF
8V34Re6twduE1VeUt/4ZIqLsdiYZYX/d9RxvDiA0i0NFvOGnHWGzznNt3NoQMO+tWDT3jvAngg12
1tKU7WKNuAYojc2sKldsqlZZzybQ7+fC4Ym5w3hq1kxZ/u2CXfjacCYUm8YkiccS2BL/SFKj9bfC
jUw631sXn71CNHRWfl6wJeu5vGSIUfG3QaSLriDoCubNJIFN4xt+fyChP5avIOlnLoe6MQ+Ux4iN
D7Xjc566pGAv2iUtWhXxt4qb/576sugs2Wp68gt75mMSy/IliajYDIY058Efse1JGVp0gClB0TGf
RRfiD50MKxctnGQFnUBMOREFjGHQWT+9qG2Bqnd2Q0TQrP11RZn8zlzmngpsYUFhj4P806Yd5JbH
DP5bEgz9O52q+dGYcmw7djAOCxKdzUkpy9R6ghyF3GDSlF7nLIkZk5WvWydUt1KY8sFDcNjmQ8KR
0WoaB4vWCzCnnMp8jJyAFRNXzcEbFI/saZZmvcGG88DrtX22cQ2jPtVD0NHJmReAhVL8oigbxm9V
DnekqRPjfpBl/eZH07IHR+ZSatSQPaDU6o4mTrUDeReegiyYt2xq5+dYUZ+exNSlrqGfesdusiuO
2Il5iIeFhRMgnRenoh9t7pt8b1reeMibvroFDpPeJ4MZ7ccO/CmYX+vQGmQ+fawF4FEiawHUpeQ5
UUdKipaUjdaD7rMzQ7KHIu69u7gBKtg5ZfRzQnU945XyJxhKDhFhWrC2TOvNzcD54YF96yRAt5qN
M20o0cMSmqhMoWjVHrLE8JbWSj1CSkzHVUNm6rjoapkVMwMhldCzm7XV+/2p8SJ5ymt4UZ5TNa/6
Y350O9/5FSZpdMC9C44LdU4XM3CqlzHwvW/JYnUnzsjRIYnFdMJ3pabdjme2peY2/CEXdps3Qd2J
E5A/F6GC6rAtPI38ITLGOxMJlQ+QOa/mMNsUUgeyxtPc29/sxZFfKV0wRfAjZSk/T7vTYC7mqqlw
LAc7IsRjnDnKXGADv0K1ib+W4Zuc+ACk7c/FZOT32+KQFsx5tehveItpjr9iW2dNcC3t91R08Em6
K941vKJeTUDktx6Lq++mJsGOVyhsCB42uIJixRUaS/wKgGwwCrUOlcbKjmx8v4FydXe85O42bFyH
AjPufXsLKG2o6bQ0LgCqbRoNrY3Q5XeeJtnmgSeeKNTkkUNfNrOoc8Xe+sp57RjVWaznCfaAogAg
N20oGmCXQYNzMweGrnnF6ZoJH62x9dtfduXJzdLA3VWex+4Dm+LZJ0ji7uLlRnHPTbY9JIBRK03v
HRJZmBBrYPqS32hfTJJj71ncB7vRi/1bWjrBAPd1+Wn2WOqtZgSjvVS/qLkZjyGjarRjIw+cMD8J
tPAARfCk5FK/J8mVPNwNz7OmEXeaS5zP6Q/WVefbWUOL+yu/mIg+LOPMbNSedj8Ix1mC+rEaiGYP
ljiMM+NdoInI0wDzEHxXmxwDjUx2ltm/X6Twv/dXorKVR95bOYJZjoK5/aKXoNpFkfxFwd4nSIZn
vyvvubFR7p0lEpOmbn6qSj6zUQAYILXeM/ydKR3UwUwmjsD0oaYiec0I2q17drw2Se0264TG7z0t
8bukKj4zp//MTIUG1woqK0y/W8WwWaeIzWFZ9behqPO1S5iTTHFX63ULSBGdHxvPicjVwZ/LE9jH
PfVsLep15L+kyVxv51DJkxkWxQ9pLR6vksXjmWg81vaCILqJAt7JqjTUdy8meh4iKB5JBHUHdsGi
N6Q8/7FTmE3FZLCQ2oQqR4OeckW1OrLDt3hZzG/VYJEyFMKrH9jcmHmFu+Yryx3rIm0yDLidy7Ll
LQvJCYTGJRWD+9WxtpqwE6ojSMq1XvMsw3VTvvE8uKp7b+zeuiOCWryiXKTbue+ccyMznu/KIn6t
Orbvy7r4SdsYrCIjaHeOrLJtzYbmnYu3Uaz+Mzr8zehAxPjvTfmnz/J/XQDW/Nf/Kf8YrP739MC3
/j49OBz1yU+bFpG6f5vsv3vz3m+eR+gakeVf48Hvxjzfwl6Hi1YqAgp1pMC0/310AAnJtBHwr0wb
nmX+o8nBs/Rk8Cf+PT/fZGNMUCZHrCj4C6CG45DqvHQE3FZN1Q2lp+7GSWKPQxDtz4rr7y1hir4v
9ZM9Cr3x26Cf9uaSlM0Gc73bN9OX7VTqWOqjQdmzKIG/EXg7PCKODkUUvpH24TyxCNN8nJeEGVmV
NRB2cooKG4BjSFpF9oPSR5OF5cx1ZUvOK8PE8sWoDzFEbCix8jacLvZWoDhIIqY354hy7mDtmpNY
FwbEtTp1kzsLm36/JInz5jbL+FobYXa2p68krKxf9VgjHnV2ry52acArdjLx6Zt18YGmhhM3iWGe
tt1gWRvkHrA7WXnwE48tCbkY/TNTA0Rrl2fFvvPa6dlIG87GFPZAqSm7LNn0LK3tXKTVNw7CORST
prg4RTrRi+M5x2qMomHbc2c/Nihsm5y799FfErEz/RILIvGL9xF19XZitMKZj5CMNkasZvum99tW
baMxL39N1HFTE4IhRNdr5844yspoU1iQBTX3AclkNtFqdqSXcjYf0VD9lpmI8OlqIGewjvs2eGP1
yDgkKlj23J4RqRbLMM9+0C14nbx1p8iiRHHl6rAJage3uFVpxvE5VcF0U2TjhGbVdc+SdPG4zokQ
ee1d4Rj7yqDot0cMYm/+oxkygvoFJ4M4eaoLmJdisVaxbZQ/XGTMc4CS+56gpv8K+mC7yCy/LxZF
f1YbHZUx1i+pjMxtUQYOP3fx33pnQYTnaW1tBgpXX8MuXDYqStZuMPjTKrQtWo+yAkrmYtlgrC3l
hw04tOsWfkgaLxfKN9dTsXjPpDusTUfpLtj00Mwv3Mg/CSMAEWkBwsPRLtezjdu3xY8aCGGX1chP
mNr7hHBovLFSnosbDWAeUAldmubKKqFFaU4G9emrZrgUnRNoX6IaeZPsxO3WfIDMc8j7foBJQqLR
8/wb11Okp2eroru3cegGdhFsnxZUUoUl17CEhfA53Rs+1chQWAxksSaRtrsHm560Bx5I7RvMINin
hVe/peOCf9EvdbmfFL2SazAlzkQfs6KyIg5nQImd5wBWDfkbGjo3I2enpjajxYFnKj5q2DRrDDIr
39Ls3qO3yjjhND0yf9DAIc+hXVkXunjjBz/yvB9JQnJmU6QWbn9K0AWiex71gMeDCZAzdbc4uxx0
0AC6Xs8MXTZvW3Bqq9bm+byyBnJzkUeRQSGiL9h0iKMeKXF7Pg3BcukgpeyBxcNoFm7HTGgao7ly
5rr+1fli2Pu4/o8o6oA18vSYFJP3fVpsZ1tlkX3DI92gtlj198zHxXdFeqfdVm2bqu3A+BGTsaBL
FpxUfxuYg6o2rW9bD3kRB7ezG5DD0PBQUUZwRD23kT+WlPF71QrP3RUaOQoYRb60Vw4puNLH2k/z
Ow8i9V06xB17g1I9N9Iff7V89S2LzOEDOoL34MSzdTvVy208eMua+A1nEAipC0q8Lx8xc8KP2u8Y
SPnHZ/tKUDWHDJoqNC/O8DHv6tpoyi/ziludvTbEsobBOkQpXRJXLusV0bpYjmZ62PZj0SQUWOV0
4C6tzaLiXG2HutmZ3W0yUJxgkuoE3July7FkWaSTQfbDlzBhxazxsP4gowcRuwac/UHtmlQ2m4m0
pbfxZQFE1eszqhZrJ21vuVa7u3DMaKygTtY5DUucsqCaSuszsy0ACSpKQZvzKzNDZtU8U6ugEbiF
TR5Acfq6bzwvBQ7DyTVZxV3ZvXgckL8ngWC1rMk8TTm0SC0Z3I6otTXMIkez0EhenISeMgYN6k0q
eAzVAGmDq3z4NmqiL8FQ/0ci+ubUmSHSBbCgeKvsea/y6NxOCaChUeOA5RUN3DXUuiTGYtGKbObx
cRqClmXimJtOKr1245bueKcsTR2mwhYC8XSlERPLMj+5gEz2j5wFqvaVWpzhDuYMtFxz7iitD7O3
Rc/WiRu8gaAobksjBjdeUWnGgDKzxUS5bFSpRwAcq26ZiHs1bnCTtEI9sWbylTp2vhsDg9xXzh19
NVIiS+7TOWBiojoV5Q14h2Lvpb8aHkMpEiDlkjXst35c17X7xL0UKzsI+/205FSIUizSlOqes+qt
5P9f582ydaz8KFVEx3mKYIZpa10Mq/osPRZ8VsJcKgSJfp+PLHaXoGBWxESyjZHJ97r2Vsts7mQy
vSOoPAjXTC+kyWiZStrbNi52URfv7ML+CBL5zXFpca4kne+CQtSlfRVEhz4b2dEqCA/3Eoni0a3z
F6uQchf300NF/biuk9umWaCoIfUpP54ulb2cW8mCRR/I1TDCxjA4O28NU5HI96DkR1CPEzf+NtNH
wV7mqQafSaILizez42+O0zBr4x2tp7jL9jDneGrk6yhsPnJgZyG0lpSE62oK43c78/PrzAa0Ru9N
+J99HN8RzdmnRX8vCr85M1yV55hK2F03j6RRDChb0tqaody1Lg42d9bvwrEeRGS8yCI7jCxDh3F6
xISneW4ElJkWhrUjS3fI5+Z7N047LqO1SsfoRDs5exELx52piqpTSs/joRTzc2dEj3hNR7ehSiVc
PhN3uct4xq5w5LYyts5lWJ3JOtzNPUeCIvDD/cB/CHvJy96EtOY12UNvI0P/zrDqA/GPFyu0tGxr
BFsWFO4rp3vkbBRvMoN0SkOevWvYwgkt/+JDyN7UVPvGU0arNJVJXV3fAAJb7qAx/4hykZBoGlS4
djo6mAcvfcjj6kSu+b0RYsdflFJVM7x5VmG8M6aae9v5JQnO05MXjrucQISqm5vJG07DKA5WE/FM
MhAdoaEwkIvyhhPFDgoSXR3ZHK6KJI3PmeFbJxcd+oZa45xzRR5ALrnnlNbwEzuHzmTT3MDZ6cDS
Er6g2vC5jNT3lsz8LguGgIV7A6k4JlgpYka51ES/joOelnZWkSllFXu6YcfVXKf1hoNbcozm4ei3
YtmDv9HlLL3cl9SsH03gAcD4jYar3x/BoffBwVvyfp8JASOq98M7TAXWBvL2RyMd50cjbPYqnKHY
xL3/1c6ztfdcgiht5e5d8E0sj8szXLZn0mztPuns5JiBV1kZEB1X7SJWBssQG0BhKDg+0Y+g8pdt
1gRwlMj0J8Tj6/to7rNtoiV36qpeg4JlpSLgzeA0yDJ7Fb4KsLBc0cRvoyn/voRtu2Y9n7Wpxv6w
6tngZBSa65FylX3C77RNwCdx0cL/I3f62A/JTwSV+zrqbzrRbhsh402V0sowj014Ccu2vF+cWK17
x+MzA1gNsTI+tESU6Lc/2lCSeM51zT3b5glufhNtuIn2N6TL/Bu2jtwT2Q1xsq6Sl5sEwY/4KoQp
rYnFWh3rG4FOVhtIWVo7W7SKxrQxXbg/BMdAa2yOVtvQ4tHdtALnsJkD1KFGe6cn+FR0pkP4S6t2
81XAcyl3PZZXWW92uug7xRrnjkhqkfq7pO3HbVT2gb/zmjR+wP42zmwzoxP2WjIsI9s+qqrcsZOy
6b3sEA0+jbWOMvcqaqaI8oiAuUrEQXWuaxn9DMqw3RJxoqtaK5SB1iqDq2wJq7pcE85BzGTBRj2T
fTS+4lp1JzXV6darWucwaBU0mbpozyBT3s1Y2qvUypxzGy7UQGjxlFU6Yz9oQTXS0qqvRdZWy625
q7wjljIabFBhcDhXYTZFw6iaMfn5Hw3hbzQE5u2/1xCO3/+0lP1v7YBv+V07sH9zWYezmPhdafqO
7tz7XTtwf9M1fbiPiAssWf+Fb0sTH8oBcBkX/1/vUv8uHwi0BT3q4zsG0hIE/P+J82iZOrj/R/2A
iI2JI+qzZuLL4F9f/0N/5QRLu7dYN9wiZzhPtUdRLzxlkbyYZkTWL6oLj7OKYpTaEKma8lNQpJm+
g1AzvR9w0N5sxiprH5s8ZzkdRayqYNx4WzUGBdwHL1fGLsBHLaBrjFyprH+jYoK4/mLNAOahxNxY
d/VIcUNZtO/NUMh+teCFTSwUdTJZURhmJofOLKjQiUhYijWvm3iwjbx/H1iGn+mkkMkHOap2JkPn
coUSJHDlijmHMcvqJCBu9mSPs2PLaJ0FduMR+KP7C2JEpcaVtLlsoFm4YbMNSvF/2TuT3bixNeu+
SqLmNNgc8pBA1T8IMiKkkEK9LMkTQp3Zk4d98/S1GHnzXtuVlfhzWriTBNK2olOQ52v2Xrs7A4Al
CqKxOGG3A7+psxS1X3VocoNVkGmAyDFn4oY0dFf0FfaSpAEIv+bSKbzmYnbqNRmdMKvAdcZlICKm
NvHdlAJDW9Ol4jrHoHOPSAyxLrC9gaoR96MK8tSxrtO0W8tQAgQrn1LdIhimg76FZd59knPas/Jl
zA3rPqrcm6SMBYE2Tm7LDa5LUmLSWWY+kkFvnw7oVX3AuWG4USQkvlei74c19blvODPYaiHpnbur
Ia0hV3hVDs8hx8eMbsuB+aG1JuME9r79FVF98Eo1MRbutu7dQcBRc9Slh8ueWQFLocknKCC6cvO1
1+xY9i3gPrBO+qMo4NwkSQaecBlV4XuTZX+f5ll7JBu8DjdwOxFvJVnsLSA0lXqZzDHR/KEq4bJn
uN/DIKpNaJ3pNFa3rJVb6wJAYx8W5Bs0M96osEmbcd/B4OOcz3tBRjxnbuTslD0l7BDTUDd2o40/
f2sz2TYO4RKR1BuOckQj5ZXmR8YtO/vaMYwxfUG2PRMZi+MWiRaRIr7sMpIeBhKV2sCcI4Pmo1ow
rOELsPggMpdqbuw65EvCUA+9E9eY8SPmFQla7/vBIcsIiCBbwyhfIiIp9Fhr2bRPPE2TN3TviOHS
T6SWyHoXtoPuxjKd6cErtHAKuGKFvYNO676y2nAeJywrr5EYKW7gupsjJ01Z6LQB2srry1V62xTC
rYLFTetVF18zFHfZoV9WMSprS9lFsx89dOP3llRLe83XrPT2dVJ0b3AN08+pDwHK9DUCsIBvnEIw
w+W2d2Dhny3w7Vy4ha6GYo+ghjGwibFmtJRGzee06OOdO9SgkjSboM0Aerxb+F0yw8zRMYdQJ8iB
SI6+kAz8ZzOt7/59Iv0vJ9JfskIe31/n1zz5k4k2P/bHqYR4hVwFBxaIFAyOfwwssr94cCYEqdBQ
P7kBc1z8MdSGB+KYuvCcNYIYjAUj8n8eSgaHEjNoXbfEycD2twKLPOt/DLUZnEsSoaWBfAGKGa/9
RzlMrFCAWwJbsp6rt8SQvd+s0nhqW0TyWlNvx5Z1cRJuy36o93hfe/wRqDcZcNPPkAc4mwtSFVKW
/MGjwTTje5TkkiV38ao32oEmuwiRraj5oEuGAzXr6jQNVDEck+iIeBr7snxpV11/2MRtEK9a/zme
wIqt+n/U0dNFvXoCptUdUOKb3lqrY6BjpLGbmPVtw2UmHiSZr+Q86AhBsRhwIykxMGE7oJkb79Rq
RXBwdM++SGnMEIzWX+VqWihss/bVamQAJuo9cKdSl6PSdibtEKo9W70OnJmMJpCGYC3lrKwRJdT1
ZmIDdk4hUj71o/T4fwzQDH+4beFpcxomMyXjI1tCmSRTs9XXBPO8P2aR5V7kwiNKrRI48U1t73Zj
DdKCXbsN7N2gm9bn8nmpnNFG7TekRMuhlREqU1OAgYuOE23GVSeX5rwmF7BznWbx3Sa3Hxo1ak91
lueXNap+3r3zoWNOglviTGedp9XH0ihidZjQb3xioDKDyjOtj6mjHE8MT+v8tlnGm6wmJ962Gu9e
63P3qivSat3TeXmGcnwwLnK3cMjrSGca2rBf3kzW+DvYYdHXTnk0WjbsokpX/N6XrNlFgLKAkoYJ
9/ZMS9M7ZXUJeExIuk9FJLx7CaSKpA6o0E/enA7gDzTVbCQyeyoYdP2hr1Dyo7upu+zOyQ1dbeZa
FMgHqYBwKRuhFh7MyY5TzjXwuAYOC/YkUjePNHT5dWzgmdqiiEyk35pO88Ts2QqaGBhxPsbPWerI
tyVymC7UK3yMGYJ5qzkTTF0lyvGqJ43jpertzwn8ZICveK/IXn2KC0qFASwLczKii/chP9KTZud6
sGyzzrmO1DUrfTKMq42seFitPSy0kH1d7x3Ook7HdWCZu6KbYPWKTR/hk1jRot1IdK4bhJO7q9rF
T8eRGaxsSPYlUmeHY21T5+wIlrQarnutkAew7dmOWz612VSiVPXoeO3cKffhMIKacRZ1VcGoepoy
Y76uo1S/SfC4Ukc43rYPI+c+1ZmM5uy9z0yjC/cyivkiZCNFWK/Nl61ui61nG3CilaGeUkGWCogq
56BZZnw2NSQcNAnK/ayMqwAjFRLYpNSPrl3mwWil9Z6xaLEHYg/GFIs1MveCj2Q2yRQGu9MFJiDw
Iyq7CzW2cb9jZDIFmDAfkl6xsQVx4Hl1dsRCYl8Io7xOwtzbFMp6TihifKOWCkyAMd9kuuGeCyHV
lQ464FGind7i8V3exkEjNZB62u+93sA1EGK1yfgKfHUboz3U40RlK2XQRiwtoHvptgE4pgfWXMkO
F2QcYRElJYkcsLPSBeq7ytxazRfh2O+LWoxfE10UHy3WJigipU3WkGeGRyWm6CrPmXz0Cf+w11rx
6no6M2QARWRHObIDTTwv+hXS5AH+6VhfhSE0eVJoYYBYkkSy91bvIjIFXIfPHf/8tkkGdeHWeXsF
o52Aei+p98tS6Tczy8I7s0mdNfyG0a3WS8mors1ZhAsX5kLNFHEyyvYxLFwcZj0JYimrjmjcuQAq
j/UYuUeyT1Ph4/kBo9IN80uFrf8MbHn1ZjG7InLUzBArSbsjG0ePelacjC0IpivuIqWTOhymnZ93
ot25XpZ39BXdeGsW7nJQxqxfoQ5mFgQ92L1SqzBbjn102Q1O914aOhWOhHcL744viKkYCTAGDoxh
SPogd0VLdJPOVibrCpf4zfCtJnFpI1rwyHqZ9ZRHLEmruEfmHDho2Vm2VDNiLsNkqSZh6dhcPG9Z
Ie0LdN5YLuOiu+36GeEnzQurvHaIfOG16iFlnXeVIEeu96nRas+J1mTHqbdpTkgvu7bmkGFL51gS
jExnEQHG+9vMbY63RCucY8Xo9DYdEvFaujlGhbzO77H5IuJbpNob85A9Et/RHeFGDuHOClu8sikr
jK7MHYfc5mnxowRF3dyVE8kA2jydYz/qXlkdGWt4Ubz4DZbAirHTSlcoBb4Z7qQpRoNZJ7NsofrE
oJGg+5Z5dgscJ7oBICmO+QDeZmfb9kDDtxToHmvJK88n192bmjUSUkVcQ8B2Pd+rpuaoAe0LYFvZ
X6EdNiTyCSA5dmdIvGwYLDmXtfZGb/XkCa0cNLEWo8Q1dmjroWpj8R3sP1oRRTnB984s7fHAM1tn
7KIwFWdVbD2lSWrduEzDtrD95eVi98XdrFvGfdnjpNZLnA8wV26X2agvlyx3DWDc40z0X2d+aI27
YkpIYhN6nt2hlq1fLG2F10MAzZGwdfxQ7D1MocTCYWlhd4PD2Dkr2XgcitItt27ulVrgsd0KRKsQ
uTuNx+Ctr888Fcb3fKucqyW0KmKfcWOjWknhmo5gbQLOXc/cjfRbAJPa6EEYiJc2mtE5R733yoOX
GoRiA75MoyOZTsUDNDCJqlGILvNJU+eEjnR1C5+w+KCaIpwrxQR1HTejG/nxYIz7HHXM3rWq+JZx
lvEg89n7yBdXpeCLp/kppLOGp9w0g72J6/BdwFPbZl0yXFUEV7WbAr1nvON+1NT+EuvjB0lY+TX6
+yaADl8ov9Zs/dsi6/4OI43LCjkXug9Vw72tJnKShWzOtbpfw1i5/mmAyvOu8MDXZqP3TNKcTNES
r/J9lDuSEBBVs3HLysFilenN+j4uSMDxdWFMd8Q0s4iL2iU/zHNojlwvWLV3yIC77/RU8XlILzlC
eYrbS7dh1oe/vIP1njt6ezk1NuUaPlO9IgfZ4MiTOl/sJB9MyJhe3d5VacxPO2Jobvg0ypfaMe6X
pip2cC9Jr66LFLYBBkv3wgoBnhAgkvWSpLJyX3RDfRujhdvp2YiIMtJ8mc53bIMglDSIJF1Xkg2W
K+rGORcm0XiuexOXtf6d+fPwLnmkfFNrWvK2FFm3m9isE76xkj0QnD73A77JTDOQ43k50oatgw2D
UUnKuZsX4fLiLim4JWiZFp/rUos7Quc8DIbMGDxiOEDxQR0SFrnIwkkCVABnDgLNnbJ0hkVFmNyp
RMUUhe5s3ghcgL3fkwJ3xnAJjWxNmCMfqqZN2wz3LCb8k6LWXcW1LiEeZ+0quCXeAe2tM5Gh41QR
m660wdR6EuiitOnul5HSvFz1u/2q5C1Pml5QMgRPOJl9Lle5bzhoRoCHCvHpSQ1cnpTBLIPncds6
jrgUWHwukECWFFyEm3BLx3GHrniW7ERXtXGLUAtlRKWj8E0UjTlzM4j2CTd+dzuMrvuKH2BXj/xo
DBTqK6MHtMxlMepPkd1j82LvQfCGHlc7whPbh2Zx2EpZ5kNCSAiiZ3NQPSzvVTHdndTTOSfDbZFF
zQ06ev1mWWXW9iq4Vqv0uspEcdZFBfJ9qid+C03hWgEGPJ6llewyGV217kXfjU6+be28gvbmxoX0
Xd1F5r2cJN/9IljDW1NebjEP9lelvcDVME8q8RbQJ+i6FKqMh7AXklWNltyxgNszZop58VmOxnzU
PObKHoTirQNP4oIyHVE68sX00TJapOr6qloX8Spg709i9q5n/kXfNHTniYzGs7ab4b+PpSOIt0b+
PhB6hWXHwkYD7SA86lkX+y2Op2JTlGY9XaQEdK8R7JAlfGOKyoshn4EqZnXlvkaWMbM9lkRkIr3t
DvPIeQ84p4OthaPjaaSmQQve5XPAsWc+ZuT3XQ0TrLHOG+mbiGYozpUR1w+zq3vgnlbpRZyRcwM3
7IYdJGFC2ZyC4prcznmaSJeEIhR6xdd2wa6+s5va8uNxOp/cWSAq7AyWHcpILXj4wnoyzWmJtmOt
a4+kpzK0nKSpv5lZb2QADuW8z6oWPtBImsBdbs3Nuy1abx9Wc+9sei73/TiM8LAooMc0PGgA/h7G
yOv3iGQWrF5md0zsub3DDB3KAPO1oF1TY7kbhnC66ea+JQyiBR7nYvKkzzXSTWtx4fgeTdUujSMz
DsqRZZ3hZqCPhjoD3KxMNq+m4lTdwDVLpo2byX0xu/StqJIHREaLK74ZjOs+Le5p7wqCE2lwA65V
0+Jocc18X0wplG59jcSsFa6w2CD/cGO5w/TR8E8RWxYFg9dhuZTA0sR+6UnXzolhiTZQhyU6CTaG
gTYJuXW51vZNiQ4M/XcEYm0AlXjtEWnjUReSvrvRbWR4vgXt1x/bpnqzUaxs3Q7z2LaC3vVoMCi+
QdOnXdWV4sADEdDeUapE+r6y6VqWuoILNraDUL6e5SY7uMYTD7AotbMus/oP2cXG5QS5uE+04W3R
h+i67Mp+IXxUYxrAG4bb5Madua2qaN80rniYvKanczV5q7al+u8ateJbG+rDofIMk3hQG04o/03e
C3dwX1AFpDdOs8Z01kNr+TClCMU1l4i3SFDoZISPC9lFuEbY3FdUDV8Hg21x1vC979cpN80cS7ek
dva0u/CkKvwOm0yBoGI20pR+t5rYW1viZ/eQ+eyGKS1YEWK33pQwDXf1aoKfVzt8thrjyXNPdt1q
lmfobR1kjfI2KcEvqNVUH1vY68PaMvaajdJwybrxUJWxfTHgBcAVfqzBcsFAFzNFOmb9DiFEgL2l
Z75CI5nAan3SV3s/Jtjsolot/4YeqcCiHkWmtyIBvBUOIJrQZpyhocVIGvtyXCECI9Wsr8WABbwa
WLi1wgbMnvFN1Kdi1wzmk8tLArQc+yAvhgvMYDxanoEfqHCJUkqCvh8I6AjxFFS8+azp+WICPGhW
9MHMHPesWXEIU6Ixu18RCUPHLp7ltHvh9fLAmWPtTK0TO274BU9CD2kL5zzSGm1vtxKckUDz6KwQ
BsgAagvu1DmjLxR+hGbrNhNgG6qEKQFbO+IkcEMdyE5luDWNwzfFOMc3JAbmf09Gf52Mrtsy3flL
p+ChL39R+v7zh/4Yi1pfWNObUrdcGjtIyZj0/rWssw20tfjFf1H6GvoXxz6t4xiLOi4T0h+mouYX
JvQretminvak4/ydVR2i4l9XdaTEe7pNNDbcOjrEXwjKaZimhls03daNx5hizC6H2zBs62t3JtZh
0wwGi4lhXfLXlY0dTNpli0nKrqnPG2u6rm33UdT4l4GoEjTdmbq6kEWrrkut8B5yA2PABucbMyCH
JRDbG4seq4SRfIC8br6kxC2VG92hB8udonux7AoNoKbWnGf276Rjje2tktq4ZQfvkuFNUskjtcby
oUeRCKjU54t1j3MDXaS5jkbijTbNWJrbujbNeFuR1r4BipnsIqID91zUiC8j1JycU3i9oka1t/OI
P2cvRCjfhBFV3yYKkadYTVqJ9EegXF4bXo0eO0ewuuju84TjnQLfXnEYqknJe0jIWYd8BcBU4SaZ
8+VylJihxbTOimmYLi2Mkt8K7oq3mBPqwFZG9FiPudwlBeMx0XXme5sZpM6HMtvDS40vVOe2Rzxb
ZClpZl8zmM47Xyed/EaaWvqVObUdWGaTXOlsmrZOTJXkiDDx8zWCDSv4OhohosNeA9roEUCKrKFt
YC9Lv3QIcqtpni/JXuT9aWj8/AEwxEWCn+oRipXHF59AOB4gpImu8xcN89RXZQ0Lo007T++9U55c
32bZ+bSY2SdjCXwTS8RIKV9BGNWJiRE2JNejE/aGlyrPxIVVjvixTyQNCNfqjHuiC2YE0IZ+Ym6g
IrcfzROJQ/YjN64VzxFFenvhRq4VY05srJ3NmPLS5tXHLPPAe8TKhfSB3JI+xYH/YZcuJJCks4GD
QVGZ77JiZYV0nAhH1rv2ZWU3aH7qFSsivUo7NitqZKVFNyt8BG0ImrQVSOIYkE0y9G7P44lX4q7o
EqzmUEyyFWgyrWgTTLGDj2toOG8W5BQM3su76URDKW2jR2pVFOaOk8Pdx6kY9O04dhZN8wpU0aSL
+qkcr7WVttKewCvG5MyBUX2rTShWQz5abIZHN3Dp0g+poZe+E8HKF5UbX0R1ztJMry6duSVtZcgz
PIKnYoCYy4EIdiqEjmHDd47uMfYNKrXbdq0lkEDS9a3lRRZCiExPRUd1KkCG0omuwZkNbz27+GO/
VitaXhb0+nF/DwWeYmb6vbA5FTmCjetmOJU+lMjtXV2gydlQk2pXyM2Nm4ql6WOrL6LfirWKihBH
vaE/WCiMHH5L8+SKeeOeiq9+rcO0mqQpFIRreeadKrUarWeyVm9RthZya7YeRV1sexyma6k3UvRN
a/Wn1SZKY7HWhF5qs6ioxwWM1alo7Esv3Mq1kMS5d1mdisvcEeMnrqbyfeom95OtlPiGVoaCtDwV
px5lqjgVrNapeJ1OhWzcTh4gMHKw39tBomOaUBBNRc29YFEyCQgoQXSk6urTKltm+QI5+stCSMI3
khbsG6YghIeWebigqIlcKKhzNeSBTaYm+8000q57y9kuvQRRHFWEfyFpB+fQTebR0Nv6mUROMDVO
SeQTeq44fGU6rp0tODgvWQVLGzbviKq107NtbzfGgTlYqgfDMrXTVqQpu/bUK1/cyUyuvLX9qvrB
vQ0TVz2g6f/0kmLIiaNJZvR2urBfOr6i10nqje8rmuBcz8LybMoILe6p6C5LpuHvno1cOLSMo7Zo
NaYLgjl81nzGDU4q+8hM3d3o9STv47brAnSARJ+FSw4gy8Zsxgii1x9mMpyvSBVBlJZUFgTDZLBW
T/iCMDy0zaXkNjtBiELdT+FTa+xMzBCoNQ4C514YKX+QjEg/jQltuwctPdoQe9j6Y+r1wci6YiKy
Psnx/Q1PSY2KjcbnWBIh2+GA22OiFJdFVbvzFneLdUvmTZZsJOrbaTstMfs98smPhByZ9wigrUfi
x0exKdm4bAthuAe97uUN26/lvGJfsW0JLdnmDeLSQQJS4wxwzLNEHwyqUxGlLLt11uDpHrOleVVz
yHD7FdWnIZiJ4+7OFnc7uW2+T0tXcG9MzHPD1XD+DtGgTZuyYgbe5dgtsB7gtBjW6CJWTBClu16b
GJEqvL34bcbLQRg1qvzmIiX047WNZXyT0ERU+XRVTna9dYbMYDa61ADl39JViauh/31ZhPM4yuzd
RL545c4zbngrkz43dEICJ/U0x9V3xia7lLHqBvXDjQrlBeLH25Cb0kPOH0LZPth5hKK+d7bw1a6i
wbmgySi2aBxw7nnTxPkQdnsmSQwuVAPDr5jVdVRmyOCmys/4E8wTB4vkd7ZUIHYN1BpDNfkzu5dt
O8z92WSyRtUNJwPnTAJJLrUAsZDxCUXpjLiIazJkrzon53hIxfky5pdOJI6RVzk7o153GgJ4ENvC
2g+tBFyjN3LbJeWpTcRbnTFy0Vih9YY8KjKq9y7j4CBOgCeZvN9kSvypT64N86vgpuRXLZQdKpJr
NaNdsVkc+utmaqxY1KqFPV87R+dS54ake6GvWfgqaWgCs7i1k+JO76sjLEMe0sMtlFY28tI68raT
h/CoA4Qdq5ZYY0xGefXUAUPHpqQQ0cilBABTmF8NlfXHomBrlPfeE8xJBOoz8lgmU5YBTmRop1ve
wFWPGIUFG+NMCQ/iOXLMD8mWh/FyyOa2Bdr8ZGWEFQxIdBmc2IwronEkZNNm9JiGBITqnPFXUx4i
WSZiz1dJO+HOzPwOgqsmazz3SAbjGimN0TzSbN3jJbiuIi3fFazmjQ3bwBzjRzcSPVDdustj7yUY
VVibboUHizPKn5iuYIA1WlbkssC5wS6FpCIcXFZRYM5gczJTQ5zzGe+auWq3pdcuHwjCWYZN9UNe
Vcof3RAUTfXssHn61OLROVvq4gDq8qKNS9vXxxlGQ8ptyIq9ZzeO2TdWsUmxFtqSOYJSB0jyIgg9
jTFlpD/WSPTPcRjM2JCKcVtLAdSncuIAq/Yhb+fezwBZB13OgH+OpHnOSUyoocJDbUT4u126smyZ
vxNrelC9TStnd/eVifUcUhf+NC6Uyh5Y6jjUo4VL4gS3/Saubk1nvgxNCiNyGi3uKWTSbmhonydz
OkMXZOGG66+lNT4uphP7XBSkoZsNPqJ+PEuW8sCOQd9Nii61Yv6bQg1cBNhQb7k0CTbfkGCdXYy5
h112CX0W2PJayHGfZMabNrwI8IL4m5rmZhLZduz0Jzufzxdixzd5wu4GRM8GesjHLAWg8DY+XzTz
ro41jRiG9rXIi7exmc6kgci74iO7T7FDsr9cDzlA84l70vKlLSgc1t5ReRSqhY5jZkq7V6T+EmAx
V9aRoYR5/u/O9U86V5dp5F+JTINPhU31tWCSVv328flb/vrbZfL2yR99/CjzoZ39/ZH+aGedLx7A
Zgu6DWIdE4Xlv9pZ74tDv4yYxzStExHnXyoffgpJECqftQM2kKj+QL1xv3iSzk2nnjAch6P+bzW0
ps1D/aQ9tW26YjSMQurCQj+EOvZHmQ+rQ5aNYm5wCImlwW9E2l6Qdj2OTNhuOad2ntsDTu4aVXUZ
OrN5rYgUVkFTkO+OeGUx8ZcVBgPnKuwYV3sor7G2yGKasUIO9bCjBwbd1jaq5CbIde1PddPe6v2Q
gx9UuYYEc3Tb+WzpIpyPkcUpcGCoKF/1qW/vF1P13cYqK/el61s7DYZK4/a34H+J/WVoudVXWqVX
Pub76bAmirAQVZ6sN6ZSrDJ1yB1gYBMnObPiyLaYwQp9DbfOjR2jah1gRDPSBivFgHvmU4dLP2Y4
6Ucs/hwzEamjk8lCJiiwoOmg5AsZnc+d1Z7bUcQSuNGIDGPtCWinMT/pLHE69uaYf3RC1DeJA6Ie
xVBoZvuhZeW6dWdmn8zPwFViLLKbvbvInBTh1kSzZC2xMxzQEUQfLTiiMoC1pZ642xENAQuJPlU1
M2+idyXqKhxO8jFHEYw5cOziBrl/4xCtYBb6N1ubUy/IcEhRAXcLu7EK1UUJdrLI0VfizgTAqKnV
mctxuE6bm+yrgwaTlp/86G8phO2H1I34K2A0a1BOOmr3HYAaPl/gd+E5xbY6hiA1sbZ0wrhbjMhM
gmLRkttsYH7uj1mTaWghdKc+Swx4G5vJ6k0cyQo/Tosu3sElwgI2MJG6YiSNQ+e7pYn5IcQMhq60
jssYtOUs8VMvCq+UZlSqCVD9AGKmaEdk5sQOyLsGveSL8hAI+A34ymrTAWplC9qhB2DAPM2PBeYu
wXQ9J9Vqtm2IPFHZEDGOF3g0fZx17fcstPFHTiUQ4GCJF/HcZIlmXJZ6BsR0GtlnbgZWHdBJMZOC
INNmmtRMI3MpSrMbm5XgczFIC+NpYWIapUabCLjJFolVqEO7Zjc6ZBuUnzwJzIZ+QyR48ZKno9Ns
lCmTQ+zFMIh05kr6Mc0w5VzS63NFjKg6oyCb5uRbLUQyB7kTGyivxGw/G7UHpTpnOww9jkq+qsvp
vTDs+RXS3ELC1BhLbTthQX1r2Za8LNmMwENbFgVcqdfK+5G1LI66vp2fzJKF3JnuNfb3xSqtZ0Ot
65wMkOp7OE2xsa3Z4LI7nw07ADsZX+PWKlkjwQCON/AxSK5Ghl4/ddPkLkFlE7niq9IGGZ6EHaWs
NwIeQdFS8g1CyABxtfEykCR1+s2xUwkDN9ViEBV2NZDZUX1fSqYHmwV7n7W1RlWN5K5QKhX1ZH3L
PQtNzmBP2puKHYKqoAfXsbpbapMWSnJDIybEWRjImLTWGVkNiOuAX8+9uzOzZFi2kdKUg+sx6rVN
ljYxcGOFbPBqJps5QrPr1fVl1zTRNhRD1ko8Rh6wagDZH/nUEp7C/b5R/oLG7YLgkaLCLDyTf0bk
NVMLQ/POM6gmGvP0GWGwFtaBLLFeb8qOG+xVZDgkt4Du8FCNe3F8CfGcrKqaYT7jvTx3PqmxmqM1
jHb0iccfSGET9trZ3z/cr9Vned81n5/d8VX955oq8V6puUkQc52i5v71f9cD513ffEJsUO1vu778
eOW1lr/+zE8P0f6/019Hn1Xw2r3+9D9b3ilhFv1nM999tn3++9P941/+//7lbxzIPMrDrD7/6z9e
P4oE1AkChuS9+x/HsvGXJIrL1+Ltdf6s+88//cE/znPvi8EAmpP5H26Rf8ymXSbQJnNmF9XUHyEQ
f0h2V3QFeDp93YOdoiV+MJJIooil7uBMEbp+Ylj8nek0SRC/HObIhQ3PYhRuSKFbDOR/PsxV2dYE
6aKz14HAc03UIJgwdRsQwXpDs76ZmN4fhyUNwqUHpjSfLi0PjmOCwmRyaDcy20QYQ+X5Xg9mi0QR
f6W7TSmfn/HpMsuzQzder9TZ4SgMRY2vY57IUHHsEcG7yPsRnoRbWFuy26n6CT5MH8j2qphIeaAl
2UTbKvFDo9LcTbyMKFhzmcgH3etUTKPXqe+xOUx0SNZjJ23n1kXqtkUNbOI7DGvvegZtjrTSTtPv
iCeMPEh7lyM7S2vxPXMz83yx7YWy2ranMysFqRNkwuYKrOzQvnd0XX1z0rxD0YcEb4Oux31jZrlq
Iew4PED3MK8G3QVfN+Rmdk+wGOMUhxkFV3pZxPcV0kQmKbrHR1MLfb4rvYmBfYrHeuNMmb5V0uZ+
EDOX9PHuyJUhwQcLDopHPbf1vIXcoxV4aZJUMLRXxPl86rWZxSvKimbeM7t57yiLHD6gqMLYjsOW
+AV574lGfoVBUN/oDlbsbafDvGcgFeUhc0JrzrYTUyYvwIAzA6wrBKmoRK/dei4JczujbMbrqu6A
B46c80x4hD249wLvzhW/ObaXQ2gVzU56Ta1v0bCsFowBsOymsyTzt41RlvnyTsotEeh2zjf+Hlou
iLYW/wrLxphonHvbSeVzVRIBi2iHzmoVXi1Xwuuz8CxJjAXw/IDbY6dr9uqPnUjTYLQrSF3Ii9GE
YasaF2kz9lfjXFUFYIq/f7v7v5+EIyjmue7/d8PcZVL85Jijzfj9R/64ydlfbB1/Ad0Kv0dakB+a
FvnFddc7HeASaZoOzcc/rQls4UzJBA9XnKdbtrNCQ//pTWCtZ+JK0A3D5NbpOn8rx3R1Hvxkl3OR
G8JzsCy6Kov+6ue7XBRq07LEguGC9UIaIAd3Er5pfXRTwVX74ZO5+f1BfwNXdsO8tmv/6z/+5KlM
BqkYNejeWFav68AfnHkq8gay8Xgqmg6qKNjjiKdqm6Qac/x9R8yBypn2J08l15f9y9v66bnWm/sP
z9WgvsZmxHNZm2/MczdTUG+KbbJ5eNA21+ef+93D8XwnN8fbr8/XD9fnT4f9OX966WyuLg9nX/3b
M3/r376+N2dtwAXvu5uDf/9xEQUfHx+3XvD9nk72n1+aP3m961nyy8u1dIlFRHcNHCme/vPLdSoB
KVxggBp9Zz+dJ3viVXfxQZ7/9dMYv55pHKs/Pc9qnvzhY6kMggYRbo1b8xtm8PBo7VRgbpPPOnDP
hwtC2g79uXs9Xqb7v35i01zfwc/vUKK0X+lSrmdzTP/yzKnVE/XteBPHT4kprLZFjKfNnBH1stPs
Mbv1RduuM6A8Yb/gePJrfrLHlbDMblnKMobNZqJ5gv5kpstVm2o+Wyr1gtI5RoGe0WUTDRTCoZ+d
MQ3Gxk0NIDh19lROrfmURZlrMxzrjPKCBth4MU1SLBSDxrWJEnjDjOkbEqTIwTZiLvFWl2mo0R94
RM8hWe6OVsa0FMm1SL9NEzPUQvdq/V5ZQGroU3rEw7lZYoMoEH++FQpMu8WFYm0sSOcMkeNllrty
aaejREzD6VK2hk45j49Q2TK9r8jd+ToVdMr7wUavFFiDB3wTD/Q0BiOrkclvo8QK93gCGrRZYWO8
hV7UPOt8fYw9qTUIk9IyIs1SHxMu5yFdsHGUHvzXUWqHOtYFKxYQQdqq6YCOHnai2Zhg+w5j4WG3
RK5Wn+eecFDCkGTM1AJ0/qscY7RVM3pPKpjxv9k7k+bIjXOL/pe3hwJTAonF21QBNbKKM9nNDYJs
sjEDiXn49e+gLdmy/MIR3ntnhbppsQrI/IZ7z+1fnSzM4cpOXsWV4/R6QRxGb1R+Eq0T2UbI0j1I
SqTEJ7uUESCRwCaPlyZAeMx8a4h1plKdJOrM+Jp1YjA2tsOqhJ2qYI3kdXCMiL3objFT1ndunBPn
gn3FTbZVP+rv7BS4UFsRwQdKw57FpBuDndlAqrXGPXyaBWB/Wpgf5tKsg0qgu6nf1PGaxtxUbNA6
puwMCmZzwqDRpQSexKJengZ9RIOaG1N4bcH7eH7nMOlHqdWJ+UBZ0ZCYSxjSHVQF+dmnmeWQsDd6
t8MMs2NjojB9acahpjHSnPi2xESV+gb8K35m15bCr9APkfSCMTHxwxzncFVA6fVHtG2I1JKCdi50
VHGeQYi7uHoX88fMxGcGahkJOqKBkXYwmfAHNkUvcxAxY0ewfFS0SNNSAhmejIoJDPBki1xBBOle
vTXKpFJ7DY3OYzNN5IfNZczGdi2pnjIXRSRLOSwX1YzAIDBxdiOnCof51QEK4m2tmbouaFKgYNso
73L6NowLfCTMVT70aC7XLYyoii99bKz8e2SQ07cNlSWmbWZbVefjq9S+NxjWxNkVMdLrJOYy3AJh
MCA4FIZz4ThUZL82HkGWc0PcGYapBPIksQ8Gs5QctcPSjEW3MYWyScrC/3sFjwtWvkXeRGJ1r/Rt
mA4mdEq3RcXQqrDpTyQfm9qzaTbdnY7aDZdoWJDiAgkqJwUxmW2CrAc1ZTtnmvPToBGxiWlNzrcN
umTjkKuuPZmR04NF6klH8SNLW4iVtp2o52Nqnbcs08UUSJf9tF72snszI49Pk/zOjBHRvz88jXVs
+M9n5z+f2n+5owt4qmxgObVRzDY32cU8hsfu0O+c2/xFXcWx2Rl/u4/+m3P4e497/Pzf/6FUc7iO
/vRdrG3173/gynj6f//nr5Pqm6r56v4SfPj7D/m93nO8ddxsOTpl4L+i2SX9Lh2vgYjTFmu44R99
rf6bblOF4VKnegTAjVaCL/mPig/CIjWaBUidbhR+O5fnf5Bc71h/LcRQXP3yynKaWsKkz/3nKgDU
dBcvKa5xE541dJ8JNgGEWcwtwei2RXHsLav1fItCjnOHFLbiTFM0jPslS1R0bdVUP7eKlvQYERaU
cajU+YjRlIN51VuN8bNYLKH8Sq9HMundBaQUM6h04Aavl6sInUjeVJYulmNn9WF9W6Ywpr6Bn5sS
NDphXfyYMJE4UKTkLFjbVXV0zn/ZKlgTgZmaIY4Vt23HkBg3WK0UMCpkPB+S3JaVX514yamPitm6
sk8vQ6z9QM25e0bLDvS6XfQt3LXsXVQZukm0XXl7CD0DVWw3jLZxKDqbzdBkeRUIonipny1FSh5j
B0E6kVkPzJ4BofO5i/sxnvsEbhKhWPbgLNfBU+5D3PcjKTx96SX3PZ4IKLFlpf1c3KR/NkrDiw5W
7VrcWF7aIF0ifN2+EPvebZ1UoiooyGI3oi6/GNZs+4noSAVrSnu5idsSl3DYFWB9rCFxj+iVmMy5
ygAf2Kr8lexD5GfFWrrnnKM04oYFIsAoRjbEE1bXxqMeOs6LGpobXAH2petUfpwjEap7L8yGl3SO
s61k75seoqk4pbgCx95czBvcrLHrG50+nRKzJPLdxjeJSAeTQyynnrF+pqvyPE3ZZLwyqBlgmlcx
4nud1aWGIKGqBqTQbfjDklg+j2AnMbHZWl3tQ8HWh+RF5vRHYdTzPfty6iwcF2Bozamh+7Zq6ZIV
Rt78x6hCrgbNqskci7J5eBlzU9zj5KH8Ss16DBiNw9Oc4ZZvG1cNz7XdWiw8h7a4SLI3Y18SPvKo
aRquC/wB/bmO67j5NpYh1UsORI1xuMoaQoKXyMJ9aHXRVyey7iOrIGhiYUCUfZQy8Wi7ISPITRlH
rHxkLmo4zZqR3i8okt/6Ri4YXqBSFdu4MgcPl6NeVqeZvPd525BtAgC8MZgQIXIzyQl0mEvGxPOc
JD/vze4ELmSbyGERoDLIEXHFdj1shtIaCJdiWWlvKuAXvlM08w7wsyS2x9Ex0WhGGTgiEU9gFKsL
GWDqWzc37qsOZ/QF0E4ZdCUGhpoO6RtG2OrWa7LZ2hhWVN1MUucXQqFvP0HATHYSfmMDMEnF3/WR
bdauwKkbf8entkZHRaJ7LjQI17CHZvnN0sbCYLQLomqvN66Uh44b3Xf7BIoZ3rn4FSMG+4R8Hps7
r0nZCC2FHMG2enGrqKDS9IIqTDJRMyb0TV60MNqQSf3c66ght0uXtSWBArJ+6BMYNdswXOC0FyZP
6sYZyrTZWnzaz4jwVlucGmDy5W6KZFx1lU3xgtiAQm3QYGoYqmfDjdDSC8LUoABTxMjFyAwwb6DJ
TpmCNenEj/FmC7gcU2xGbDVClmyLiWyx+R5y4rvipX120HU5QVcX8tLYbMpX5RYG5gk0YyK2lp7r
DLwTUsjhv7S9x/xcVq0xn6DB9xy7SJeyfbxkwFRyPRuWaNxEI2kzgealdhjUeQnK0mt1tWw1/LYY
cRySWci54j3akk5EIOICHstFMs+ofE9rLpDkwVdrgiZM8nTHpSLLw5J3VrOv4W6uBjjcg7ta1+Mv
mfQw3bRRLOi3xQzlPIU8Zm5VY9kYwxwEbwnIjZCRZApCxqCuyghJou2C5KUNpi+JIx/3Nue47s9L
S5gU4Oh52juJaBzEFn1SB7oGJo/8PQSKm3LJyh9xmkatP5FsgcAlbCP4cIhdnuiuii/2A3GxkgtS
fNreLAEJKPTA1xQ9HzqhBPSfz7ZvVa6FyOJeJqca072Z1dMlJxZj5Y1UzSesBaPYTUbf3zQl0dZR
hVTlDg/mTHQbwdvztsjAqW0xHMMgT6Ux80EBe59PZlEu6qzbNZs4V+tl6Tc4ua+uOxvarVN1RXKo
ZcPYteMp0+7aKl2Gg64o0jfhWIXZvlYRHjAr6dLnrHShu+JWx0BnudFDxGAne2eGZ/LQZ+RXEAxg
w2Ste1Q2/kwQxLxqXLmT65DsMasi11tZ5amYTDGCL5ShHjQ1vfBpHRIm29apaB6LMUUg1ZtKPNqp
peLj2LQ9oNwOPyF5kR5rH0s5nI5W4YRBE5GlyoviRo8KsO7dULlEJshqKB5jyTLHz5qmzXeNShf2
SZEWDretwim70UdRwNNFvJsGGQHFaiMdh6M4cXtseX0iIw07EVFDGyt3egIglnz64nkmXRypozEe
0YIXeK/iYux9czBkegNXTz7qiiX3fgEZA8xt5MBkSza3NS6YCBSbrgQZlDjsWq5ntGYFJ1XI6nBr
8PyZ5DiI+MWwclffqDz2xLZxsuxunnAVbeq0dS8xC8QPS+Tmg6u6xTugEYrQLFdzxgEvZ2Qw4F2I
8RyqSntfElXNG2yOUbqr3SREnyvUy1Ri4dqwR2pfSYeov1TouG+t0LyHnlx4DzWVZfAkcRXyeI+F
MB4yjY5ii6/e3REd1kIA7Fs38sPUs26maFDvksXYycGHagDk6TT3sbYWy7z3Sqfgrue0ou0SaTI+
NyWt+1WUXVofYonVyceXUWoBS7Him5jo39peAGtPY2ZpxYyK8tJpCCkXKNb6FPVsFDhHOqYYZdJc
nCIc7uZIFi8IdCSI+gEHaged/dCSGISGd7LGu0ooeiRwgAiz8XbkWNK1Wm1hDpYvIEXddztta4uW
HanVpjVl6rA6JEXCL9k12OfEtTTriMxQ2uWlJzr2viNWe0FSPxWaeBBpIafvhlwYbl6dWs+srWSV
aZm4zJMM2U5dL2zJ6Wens9lqiX4jWcACVyUdMv1WLYaRnLQ8jh7dyQFLNSkzee1YSLOUmItCO5RZ
rg0g8Bp8yxVnZ/zmRMR/YGpInO+FDH+K2V0KXi0PCrKNBWA8uW0ad18VVKvyMHu1TK+OcgTnbFHu
QsIQNgMM1SBsmxkzvzWE23AWqt33roZkLaUy5nCc2hNLBNIQybxj9TKiDsfAyysOU9iIwTOQC3Oj
UG6Gh3pd1fd2AsaxR998682/sKC6tgwPUWrkP3J0LB/Me+afbh9qzAN/sYa5AUpExHnnnGOgiBRc
dv9mxtp1oeugbnJm+YjlGx0y5ZyzPNmMCthE9YPxmaInvo8E/M5SRT75Zfg0f/lAK85a65aqzGo3
6VoEACDXWSVzolg+NtQXEp5c57yMZU6zq011jijREtFjY2As8mvQXofSZTdWoEhh/d0LVG4S04Da
aZ6Ad4nwT7GmwnrYBjPrKzr2ipjDS9o6AKqFzRDJL4wlJbbCAANNreACbp21fOlvy1/ga3coEbb0
8Jge+T9h9sFRyGUivTE2bi3YDiU7qXC+hqWRA75Zqdx2Jebat7xUvYyGR9pzb34UxeTd2XQP2iVP
zfTaIpLYhkRA4tK4DUFOLti4u+4JDu50o0K+nMW1CICYuEbbAueGbRkc1FPd4uDLE/uphfHQIz/h
CGEI0mumr8bsgTARzFQuOHNHNnsGTfaTsvkIuGw19IbmYM8/22oZnI2pgZs686qWP3mvAfrWU44d
QhNIYNBNWOpEPeOWZ1NvPePUJFo+PguZcHSrokE7irF3PhCKrO8MMS1TEM0myYOrGXvhAZgqhKWR
WUNz6zI3gcAdvaEqEVg5AKgB82lt6NUxgawbHP4qOpYeB+24qTCSzrtfLfN/Zwl/miX8Dkpk3P73
qf+/DBMu75/s+9G7oSRv/7wY/8df/mOIIPFgGZ7kpZWMPOEx/EPpZv5mA7FiTuCAUqTlpLf/Y4jA
6IH1N1lrNq4t4IbrX/tjhGCwNGIuQToB9CmD/fl/RFm0rb/uV1ziftgk6PwoHaqVtyrh/rRI8LKU
tINUeZQxMZ3sEpkpENyUpNCm2zeolFCGt9Yxw7KIcmkZYfgn2qHQOtiudB+H2a29e1sNzBtzHWFH
q+mXpNfbo0xdwoISZQQ0d0Uwa4l5YNLtvKyD/O1shDAnVrsJiTrNDdFqrg8Ov7+gjnePokpIlKp7
41ikC+PLOmZuTqTUeaIx3pBoXmGy7OMjyF8akiZRe2vxtD3UVeuWmkLzs8QmuMUZzJXgnZFoG+sL
EW42IhhZfXT6OwE4D0Paxm+4gRAVL0b87BJQf0qZg2KJkskRVtN4LEz4f9DNJ5rYVt5Re2bPTpyh
00MWS7538yiaSDAdhpYNuWY5AXnpD7LLwFsQ1+lTSFpseQWpY8pOfRd0ws5JI/shXNy4Nk8ztZHx
JNEiLs0Zhp9dvXh4sZZL3wMcapDIFnF7Bgnl7JMRs5bbEMhVV9N0mhz8OGZY7lo7so+ibCCfx6b3
ENWiObAaSU7mINO9p1MdTKVb3rfZwmjVi70LcacrHQO1A3XxBCqAfMyAhmJN0sZfnxYdJHljCQ8k
rZafqBdFwNMJ1sPphlVhOL51dCsnSpWEmUvRBQgWsm8evTKKrZDuh8M909ojJ5t5V8olpw8FgqyR
PxQkLow0zGHtNswT7aOmDAicnLWhpjuUnbGe9ht8fONuxJ2xUVUTIiwrbpaFlh6yV9z7RZQTfklW
7nEcx/idUGoHC4pHvCYZYsr2JzDbT56HkY5kaYTwPdDZLRYGmDp6R3i43cGVchnys3NYup8DyEw1
mrDSCDaf/Cjm5r5YC7wi7cZcsDBjVlsZV3Y6IBOgdUmPbd64H50m8y8Dj28d4QFs6655HX5Bszxp
tX0wV11+S4tjXuK4JGIjn5xoi6Y0oifO2jA8jY4WGrs5JOZs43gJQrBYj7OHLsspNZg9M7cqQ/yW
QZx1AL6mxu2PCkoMSKYOR3ZvAhxLKLZeDSChrG9WVpgkcAnV2sjzsglhTOzKlSumI+BncGEkR8x7
2nNvyGEXOuNHMa0hsFNooKUmTc84K1gJ2QZoAP0z3Fj3mveafMxXvpksqvEuNVboWZ6SUIaq0PrE
7Wj63hKVX41naNWpX5lpppqng7Fy1GCyis8GR3WzMtYGK9FevQbuWpzEINigr237lcqWeT3Lo5XU
Jn5B20jlmlZZSXqjVyvUzYzy8tsgWqAov6BvZCbVJUzugdA2oHAMw8pta3Tkx6/EOGWKpd0AZaFD
9SzY3GRAgZejzDJ4F/CDb3qtwteVdGX5mluwkpyorEmdWVF1ea3SNWdgRdjpK81OjT0cpWI0+ges
4SuFolJi07IARvsYygquWAeKwkltYC1ma19zu01uozbFFeXWZrrnGs5OoyW1TWJBB0MMhFwPC8EL
c7XkTJM5PrDJVz9d9DvofwbX/fL6qN9KCxg/UKxwY3cUvST+wuXPyG15m4tRoKQ1+vCmmEfQ4nFM
qjTlURmTBeLU5yJhy+aWyEcj09sZqpPbQsy082PXZvFeDL037iHUMG4Av465CHqXeMGwuLejvv+S
NSG0mijyIOFGeC09zWVROwK+0OxBD4NRd5PAyqf8qtypPui9mu9xzZqHJuVAwGk4fepgRXx8USvY
XxE/y//gAEPAYw7NR6Z3DaRuZjH8kkRpserKj621LFuc/VqzIwy9DUaOeMKai7o9dlVIkY3GinBB
p0QuKVlTVsirH3N6ybO7cGNtRNU2J+S8zf3Q5eExMkO9Cajah0cjtOpPDWXfuaIh4WIhmREz1lJw
KjLcvBBxj+WTqV7004mmttvUKmnWbZg3PE5kXL1FAvlsT7N5yfXQvKSW9ekm5BRzzNyXZn5rgAj5
EZJBrWLlEzG4N4ym21rMys6ajnWDIjHeVSEjLXzC3nUBExJgPGy3berBhWJS4hdghh7dXKrPRJrJ
m4aKMz7XjlIPOQUpcqxCJzehFcVNY2kmoB3N7Pf10C1+FyXG3mCMxRjhEd1qTPZRuEb0EENKS9Uu
96ETIvNKpyp/rFXcELtTmu6la6PsbGVV/qEbNce7mdjpCQA8SJMYWe11WDQM2FV+osjs4RjOWtNy
rjjugZmk/RLz26OGp63n+y5WaXjbMylhTLBG0o/jq9LL9LWTJiIm6Do2QWqxts6y0vCpWLCjBAuN
VRK0Vh4mOyexCKoWafakLONj0lRyzrwqvG/hOF/soUtfrEhTq8Fw2I7a4h4UfjN4CXaeH0eNdT0Q
3i52bONvUof/lrv/Uu6KfysCfXr/Ub7/a5m7/qU/ylzvNwgDNjpByazZxZzxjzLX+I1idfVQYN2g
kDWpL/8ocw3nN3SeNgYQBFC6o68ujL+XuWQcC4RRiKIwdiAt/Y82Zbb9V9WKC+4C2AESULjbrun9
ZfNaDSVAx6EYmLrFNeCebBBXOc7ud2b+04e+/gbBOHshpkE5mvLQJHnymjpzNyNq6tyr3uso1j2c
VgehUJvSfyFV3GFNKsVlUCXXacU0F2/HmLIAj4dntCweZkPFOMpn01He0fhFX2LkLeUeIQQ2MEGs
the1kF20t8kXWQngVfrcR5Zn3Rtepg27IZmrO671fnlZyt74Zmr68Mo8f1/rPfeVcqHqaJ+uSo7x
UvxswuyCj3vehMX8TiR5vY9y/U5gHZgrg6IJnvJWufNDpGM3KbX5ElsQsclvKw51Yd+Zucb6xUFq
Yzt00VX+VFtw5fhtvE0oTVA7+YjUp5NHMs+GjackdUddFBu6mOGYsj4H9Vw/agXxsg5lFiYyUheS
vGXcjOttqybyjJ0eTITQ5EtZGNcoY5pZQvDamC0bJot4AEz0xY8szcftNNjVYdYOhsemI0G8uW/d
9rNGWsFXggDHjO0WuuTU7wiFQI+RT8Z2sOPupFIzPGWRdyvtiETHepfrxblkVL2lunqajUoeaewJ
6uGvHfO51XeDaiEadRPcyPQC39MKIInZxwpxzWupI2jJh4bcW+Eg2u+LwteZR53nNL50dQxMOu71
jQvXqOLZ2ety+NFXVKPkuSlGYla9hd9+H3KwXVm9YuCwcPDadrFsi6Q+I8796GFiXsh7pFWCtxKY
U9FBdzCf2ZNQ7bNe5QKa1MHScoa3Kh92eaXMvQrZ8mm6evSG0D6wtRrJe2omPzabB6NOuHoQY2yK
Ik53CbcksMlGO4x8Q4TG9pel5V6rk5wY3a6eT1kxZQ/s86i5J8icXlJPIDDw9GWEgDCJzz60RRiv
CnvRjRqGx0x1UFktua8TEoP7xiPHd3GLnQf5D9PO9AUg9IZdUuE3VXgLt+mLWCZtk4sQbbKbcFER
97onB/upLLM6cJl6+gANkIbBUt9pea2Doky7nZt4TM4dHkOuIgKdiMirQ0lASiNmbFLeOUuYtpjS
/STa7vugVU2gMdF9J+yHpUrNhZfM2mtes1UznMemRJzltLSpbmX5gMC/sTx4Dpc6vcxWg3wlistD
1dgEcTmvs1JsweXyXuLg3rayZmrImx70pViFTyiPzLVHKQv6XGP9x4RgjmMYNc2BsCeKb1VFX+Xo
kvCStR3Zu/q09ebiFiZmdw15Ssx1Rj0XK/MPNOLeNbR3QtEBzgGI32N4hLtf43BgwreLsng39rz3
Y9V9G+MKsQiRrttSWkiT9PhB2LyZUkXOZqk082zF9rVgGg8HI43vCq0PwS9ht9zY45CDtQCPgLnq
ba7TczbbL4maTRLtTJLCbanvMTdh/ilxIK3yOQyoRXRgansbRdr3tIPWQRIyf6pXisOgNV5KUd82
cZLu+HjjQ5HrpJcYid8NA9lPlGtHl84YKXk2ghckQU90lHVh5h7gGNBvaPOTN1I+JLIBvrwsTHMH
6mnNgAGaTUxtZ48Kko/IPcu+AvruutoLjBM8tzFBuHZrT4FuduaWRqXc/wqjxtbU34Qrx2mUTeAa
klojkqG/YCrZD2aH95XKnk6sIRuokrpPdCPePX57/FywhUMvRLdt1fu8tRs/VwJ0l1nucjdPTjUq
KndjQY5n5cfJhTvmeaBk7CXyw6K3bsysPGoyCm+MOfoyspBtASapsGY/miQI3gxlPhp8c1uZMFmc
orsOV1FtalfLdjiks+p70WUTewrP6e+NMHnSdOnsYKo1GxRdj9KuvyIuMtcuXsrYeRmw6TuOuJpt
nm6YfcN9pTDGQo53WBjRqcPplNTsfmdWOUaZbvHuMe2eCBNqib4xsh9c2nvPYVWUxjOqSNIf1ocl
aBB4bjJHfqVO+6OJtDunLb1AM7KbFq2AK7StLtq3XOQfcacTBuDm38a8M7YxY9ANLqujSVIWg9UO
FV+mPcmxfI9a+0ZL9ZdURNPPwUGUV9EBn11vORDUeB1Fi4xOjQ+VBRcN9b9c2LX0PaPSEA95HYoT
4Yn3qPA2Nv+KmUy4j1v7AsCxvIFCOG1TNvoZ53Ups2+ydOWOtccLY6H8GPdteSINtHtI22mHgTsF
HOYUWXuOTabsAQmAmceuiLnU9r9j0796if42+RRUVf9mbFrhI4r6/6+U5O/9o5T0PIAiyOxNSzLh
/KdSEg296yE71plTWuu/+nspSTqAK5BUua4rLWaEf56YIs83DdtFdfW7lOs/EV25v7y/fxbxoe12
BAJoj/QbTAXyL6UkitxJsvEeAtH0yQmKT7krOCHU7DW+gRtnb6bxE/vh6JbHXgYCe6pvrYeMth43
lQt3DrvndNBceu5mPZYIyUiDcj2qwqg495xNN7/iatHdVPtlPdqiPpyCXCeAhcD3fivWI1AHYLBH
BuLirGEikq9HZSNgXIv1+Ox51LeOMya+6kYJHMN4wquX0d+17iGX3TGXWYNSgEPZIjqaY1gWLJ8W
0mUaIKpFY+wG5q4Hq6vSnWu0t8YsjJcqHNROVqmxL/EYH6MxfpuUdquwCh8Iblh4n/XZZ1pgbtsk
M/ay1exTrRlIZ7lnepQIpMxd2ayd0vUSEut1BC4L2kMSa9XGHPv4rk/6/jn1xFVjeHr21kvNWa83
7DEPqURU0uXc7WMzq2tkDt8Ya2CV5n4cGM7sJo5v6P8SO6yd7Jv1OnW4V0l+iRBycNUWjIY2/Tz/
QH3RXdVQ3RKps1L/uKJdGAy7VJCWNYPg2/XmzFUOtPkYm26zd4t4CkJKVGJv+cdiXseFa0Ggg//e
FmuRgHz1PQGmjjlVvqq1jtArFBtraaGtRUZJtZHW6pu9lh9qLUSGJn80nccYuNPFCeNvmgf5oxgg
gkQdZUwj+ybgvv9e6OFnvpY6OTWPHkfLrlnLIAun7j6lMqrXEkkr4aTVa9m0kO3gZ5EQO4txPlP5
bPYbYhxIVbOectvO9hbG0COTKxQaRqFtRif9omq5HQhu8Vuzu0ly/UuuxRymbx7wMan9mvShTU/N
p6P7QeMyPWJHim+gMZqvSPA/dHP5BUyCPrmWj9VaSLprSZmuxaXKl/mk1oKTEFgoZ9SgqIXhd3Wp
dkjXAhXZU7LT2ZyjlA9Bfy7qYVoL2szU6QYW015fGfWY6x2Wr9jcL2spvAzQQLu1PFZroYwai1tu
tp9Du+l8ezSHAO6PEYQo+y6ZsD9Kam67ZgBpmilzz7Ug99bSPKNG1wumwmIt22OmefvJC8e7JdbK
754zykDWAyRSgTzErlROBZg8RwmGd6RJ0Rek9hLutfmki4HcHe/JIwX4TCxivVuE+2atfm59JEex
BInfxjwwoR0SKSwTG5Ve4QU479q7CKHEHg7YJyNE4xA5oeFDnDNuTLMNjwyh2g0OJB6aESbmUji1
38zGO2gi4OcoQS9hRd5qnKdQ85dbvYLSjhe5vjgGfd+QAgPQu7AKQEiFgSJP9KXWS+8Slxmd7cT4
kUaPqIGRHMQ5FHu8Z+12AJXkw023AVd3EgO47FBV9GGgxcS8TuHk7Gyqxfsc6dmuznozmGOrQ1Fk
Vx7uQ4N3xe2tvdGr8phNTOosO7H3pgKONFrlMxSBGbVMqs4AYzRmOhJoraYpyn7smumcTvsJicgR
K397Wkn2ltdXgasp9taEumJRwigsDAwHRo6UbDHImVtxs3PPqNV86jKPxYIdfs/5ALeiYQ/EYGzZ
hRPHidMxOI5de5ubQ7GDdQ4pJw+fLCd+dTvDBllXtmeSiXn0SjVd89gS6LDGS0Ve5HbO7fHAfIpz
Dfb3ZvFIXsg0Ar+quX3Gp+C8Fkb3PCITPECp/la0Mt1RlEcnlsLPsLDEBs6mB/VVvLElPCKncR6Y
9kfb2gj1Fym1H9Bwy7NhLINfD0UVjNM8whDMEOECqouHpQ4oesKA79JBolS0e2D7h5b6EqObiZxj
zka/4D9zg/3zTR/UW+zw0hZ2VJ+bAkpU2CH659X7kZJEdU4ctt0I49F8EAkwip09l2Sxd9ktaoJb
OBkIbRO+5rz/UIN1LdjFIQ4Sj7ErJ/IfzL2QPd77mU2FBYUM6kRNElVLgIMbGn3Am/QFJAB29tgV
vtYX56lX+47gabBTwIrbwo63SLcu0VhCpqsn0qewvPA2ty9LIk4MFZmVNu171I3Z0STlUgvdfG+O
JjiFkOtxiAe/jNA94H6FtTiIcV9r9VeaSQJIgEUFI9zc2hnnDeSx2h8BH79kIEDOC0K4TRQzOI4x
MyV9FO3GpW52YM8PMFIlytDm2dVRz5GgXLE3SntWQVayrYVgNAs0iMvEID7NK6azUaOZyijZN25i
YsDrl/xer4fndLQafyolc8+UNQM836cWUcZOZ8OxqctS8Tr1CF+wMMgDAx0IrsSU3TpOFJ8RhV4Z
/Xb3blLHqOnYXXigNbdoFyIG2UP6SPOLSAJeJWPcgW8OQJU/Ug+x1Jn4lcr6x9C2l3BqMhDN84+l
ysKta0R7wwucCYMKx/+Kp06KYIqYxYuawGNLZ9PrmXoaGF2X773R7P2JddBDuHJnQ8LMNq5eoEqb
l+9MV9jNMSc+oif+0ST669QZALj09hqnzYMu5eeQys9WE+TMDBPhQ2DTt7lmgRSeo3czLa/FmlDc
tgh/uwE4AeKn17BPOSOGiL1ql7OJhsq5WYboGDfDfHILLf+KaRt2EANkoNnRgowsfYxj88HRsKSU
rGuRiU4A7VNIo54x2OTPsnocdAtnS5Y39yXqjgdRY6KRfCnbIq8F+wryQpe1qFl48fpybnyIpjUK
We4t8hxcsBZ97gY9FchR02BUzkMMMjnqTy5AG3/KlASXR9/Y5cWNHiFXjqGc+lNiZBujGmRg2f2z
o7WoSqshGOp5ebPthSyd7onMmGpDjLq576LhKfLmN6I1jYMbwp9rxPhT1+xs69TO3aBCM4gcA73Q
dLRIFHLXSKMSt1agFihaOZ0r0zA7POvmGAXE45qHKjOnoM0IkJmEh+MMNXBAC9tvPXu84hxSQbhu
nGYxfXNr5hQgrcZVjfrSCvh/y1AFdeeIHalEcYBoatqVBKhROMKLHkxL40YkjUCZTYuwNBZ+o4xT
L5gODqZgyDejLmBgFrnJo2nOfp9Op7wvGkTD1qeqvXofqqU7UObw9AO3OCIkfCm8qPALe8KODj5j
0wIZ3QgWfpuqI9aP6AYtUG3SHJao4s9CrxbLzGdocd+6KwGElvQ9zPrhwcosdVvM6cPcqJy0Kj7T
zkkyVhL8Y1oAkffaLDnlNvs9xq/CbzOt8mOmZeT0eoUfVp3+4A66w3FoB1jVi52zaDcsVJlkpIIf
rb7b0biP8+IxH8ynhucg+z/2zmy7beSKol8ErcIMvOSBo0SNlq2W7RcsW7YBYp5RwNdnF6VORHro
KForzU7CN1s2xSKAGu49Z5+khQaA1nyWw82bWX7wYOOrKxAWrvtEchdN/VrXympe6Nl5MuRrJ3QV
iDa6qsbmPZqqNY5zFI1hcdoUGWvicCe6bNNNNidZqZmLyQRZNkzIB/G7Owl3Z5eHxpxzRbnMpEYz
dwr02QTQgn1URzZ1yryYDiAZw/GeuqaiimdkQOfhRedVZ2ZUzDU48FRYypSSiiveNimLh1bAF/FS
jSNAV8t1KZglKjk8FL2LSz9MFoReqBAemLFsuM6auPxY5eHtVMd3RrH9hBzvIgvzNZjdS0sM55M2
bsaUD0vVldBLLZjTcv080vTqEC+uTaqDM8cp2W4OV4ZMPjR5QxTAlF3Yfd/MQIXxlVtm/rWCqy/v
rNQ2cWcMxiowjHMmjmTR1YIyKeG/XpHfQdxE8+i1i1zK+7Btm3mOo+L/p/sfkUIM3aQ78/PD/c2n
5uHQT/X4f54O9q5FI8gQhuNgH34ie/2TYe0aEN4xExv+QbQfnSXLQetkWRipTNVDetYjordks99h
m/fUXXrJwR57FlKn5wd75kUIYnwUfNt8VE/9/JkUKsWTTOS5B0XCn1jzdhhNuzWIlQwt6JrcpjTR
vSxY0IjuVlZTnJuFfS1xoKblrd46zqctx3H8tI5xOuy4nbAKq4XQVJSz1NKlowCfCeeBm1RBP+MU
hA/1Pkig3RhZd32XYWdB93ep0xCbaaOJHNDaqgALvdLMN5lsYNln0qSI1ijqqB+bF25c3TqJ95GI
8XvwSOm95XUjmU0KW8rBqZl7O5ZpiSLg4zj08jJEBcz2SmFPzXCcAC6VioZqKTBqohCpZGCLnK5z
4jMhkjmnULpDhdJCQFgFiyTesRzBNpI7BCt9EnsRKi6riFL37YQMiFCsbXjJZdNvMmgs8wBnhD7X
vbRb1UXtPrSK+6rLzPjSWGlxity8O0O9Lx8aRYp1EbdTAY2nbBm1JgpoTGbOg86XQb5ISv4I8pHi
A6QTT6UVgqRNSwsAWTAK1hzFrDViu9ogdsKBbKaxdjEqum2pOLf2DnkbTxb4W6FIuF0LE5d6PJNk
TQAMG0c9eYuTFI6uU4IM9XZ03b6EjLVi+7N1Zr0vyy+m4vEaOzRvqCi9Lr0+hMhoe9JGFTVzxfOt
FdkXP1z+EDYK9wvkLaVkqkItXI7cUMZcki6UEnwllO55ThWeLIy2qahibBm3bIPm2yTK8YYsynxl
uwXdNA+mmovNmYANG1X4JdXz6Y40xW49tWb5jl1SsIFLSsMt/mgM5Av5u9wOH4c7BqixfrC6Or5N
C5XwYdrbaW0mKvdD13LxGQFNBNtNBYNktsRDqE2Wee+VVWIyJNr9i6nutHO6el8cFTECPo20EfAq
qNB3GSQplvv7dFTJJHqtUkosX+tvAAHMUxVhQrwTxvFKBZsMpYE5cZd2Mqjgk7QnAsVXYSj4Nch7
c1VCSoEv7z7Y5aYQv4BVbEuYSthBaZpFJmgZT9jup2GXuxLx/ufGLo2FjHQavPkupaUjKVfH3YAw
nx19ZaM647T8jvZds+wdtBWcfc1NgqfwnNiXltUF9d2trSX2Iud+W3sdZRkbmydMGVh7OPzYOZz6
SrsoTGRKwNiN80bQ1rRIhp8bVqUtOwEEeCyFvBzL8S3P7HDjGRILPohfMocDgnaNGV8RkSskIF8l
IfbEZWvHGlmM5igvoBxW1NHcsuuWCafVuxit9z1RDa02cx3MgwO7sNUQadZ2PgzSXmh+N15DS+zq
ddk59YcyE8VKlNmAWN3u33RF65PzZJCv50T+WwQ9zgqggrMpajG8swatOC0jYYezDKscCjeSlY1F
UDk8DhHWl/dtlBYh7U3kPuos3brYJLYq+6bR2TRsQ3apc1pB+q2av7+ZceO9FyT8cmDCcB3Pu6lB
BeK2ksJhxgf4LUvy7EPUu1W3CobWfD8ZKTADvzGja6TkyZL7uFm1BU71Pi+zr+yDtmuvpsFcsaOB
at3a52NKvbSt0+y+8mPjGieT9paZbPxYZhWV/Nox7scx128R/ivjYesWn3NSsK+k6IL7bSI0nJF5
bF72flt9NsNgXBL6Wr4ha7ElCYQ8MQK/++JugijEFimoUxqXUiMsrKQiwYQ/eJyDhvA9TfH2VCv9
7qxPwoaailY/FKwhl7Lw/LmKBY/p9hJ7NKvL2j0T2Fu+VElsbnqUisshIO9pLtw+uxoN2OKLiink
XnhhctHr6G4wXCZod4ZJzzeiCBG+JJYXnIJLqzfIQp03jl6Mi4SN/l1Zo3C6bqbMfi9kOa5CYPDr
3MSwKKAdLCHBkIEWZRV3uDWU1f02AyA1K22qglJhn90Qcyp1MEWDjmBEgbIuxE0X9twEwlPkaIT4
BgBbcNIvb478j8DWMIv/sj9ys+3qveYIvvbH//P7Fso/AWsPYMhzXAzv6Gz+IbPxdFBCHqpwjruq
+/FcZmOdCNSa7KyQxpG95fnPeiPOiUn3E6W5jdlddwAov2QLhQT9YAtleTZyHnZs7PAME23P/hYq
xETNSU8nmKclKBNgiuh9zZ55FRJI+o1sz5du4OX1Cv51ySYj3LpXdaVJ722IaxmV9RAwB8HYHK7L
0ja7lSCp4Q1TJNbhPGDObzMfoEeRWVOyzHeYr4hzT4TijYd1yaNc3XiKCZZYg/s2ScrGXI7tFm4Y
jyoKxB1NLMno0CwLBRkD7E1l0JRE6pzqdV3jl9wxyegf4u3xtMGTuCsUt6xwQZg1Zdz489IsyZAV
YUNwn50Gnn8tEacTH1Hj65zBv06uAhPxHyr0onoXGtWEN7U1ijPpQ2gidlcMH5IwNb9JG3CLCjWw
u3VJg2DcSH3KBV5GjrYLMs9zopRFvPVQkCTynh3L1p9plCtv+RL8b0BHAGp3GIg/p35p3gRWSQUs
dKmtzdjzsNEwKhsxqRZYBYVdSXcNm9eEIXrY+jXrN1gWTIdjrCqKdR9MsOQiUi0Iac8vWYXclnqE
7L455lh+qaHbt3MwklQ/6N4mC28IdRyCVKD1ZePLKaCTHspzTWKOWqYpKuRZia23XWxTUxluDDA6
MxtRbLbIk1iIOZKtop8LM5pwW4EQ11sw0DZ2nGTRW0l0RY7CgL5T5gJVgDttsokEV2ItI+A/OVli
1sJmM26t4wxpCX0xPxJL7HpG89kYqKIUYUZpjxmUpAVJbCci+E8w2yJI2eTAIfQkbHEzbbPQoYha
6tfgbjXaFyN+J3xLvZRrCjzD2k4saSwNwLDXuVlwEsXne0FCX8HC0myNyyQZENI4qEyyc24IzsWJ
aVIBBI+DHsoxxpbPiWnvnkpNeyutTMO4JSdaTpGmc5bIyMO8NDqNEgwrGjAh+L94HAxfBsYs8oGq
LkLdkheVX/a/NVSFk1PyR7cr+LZNeupa/faLA14lTuZu3YDGxrjh+RRcBcfdVtS4NpR0AYc6Ydsd
+oS8eS9xV1zrzjbHJ4j6+XrEAfVbFwx1TxcixTQQIqoJsWM3/ibvgm0x70uSV+4i2EI2lHo7dG6q
0mxRp1WUgkDSlf6pz64L/f7IM4TvIqVjgEd8mpaFrBHKlF2jUhTS4czqCANbtDi7Iij6eqRdJxPH
eYlX2pcuSgFop5ua3A98ny9fav7bQXdPDiTUjz8/qr/rss9fm+8FnUoz+bTSQO7EtQliW8c0xsn8
GeyOlUZYJiYcWNxQsneL0O9deKxJuBtsnESYTgF3+tiofhd0Wids/1wPwxL0blvY3osI3YeYNYvf
zArI4R/ynqurdv/zo3rulXleR4Q9D1Qjl7AnCti7cbDqMOsvvDjIVpjyPsm+Ny9lbhiPNZ+fQukO
CwXqt8Nfw9Rl6rx2YtNnhYKhTbAENT26Tm17r/tIDjn5TDM0C+mj5e6nv+lH40Ry6bCSIoJldd8f
p05alht6GJoIlgpWDs/zssiFtjBDkV4NIYebkWXx1BRDuxqzPP0DzJx7CCwC7A3T1WZVd4geI2Zg
//eHyHadChb5km2kvG5dQOfLOHeGNZRE2ABT7bQLYur1elZJkBwsRt10JmkLf4izuIcr0mnpllNw
0rVzOqzxh9KA5rZStJlzkju2/Xoc4rSfOYPTAyXn1OCW/juN2HExrypLu0yaKMyAthXNaRIb0p73
kgRGDN+F9EkYxmzm+oHGuS4W5UXf9/XG1frx0xAJDEtEISLQIzws/Dwlg4trZkQksHblGLZzl4WP
KDBhyLO6kro/0z0r2+g+zeq50TdgY6CFOfYg/LNJGIwiwt97SqdP4sRI7S5b9J3dtKd5RdjLIsb5
DG8m0Zw7DgTII2MdUJweb7Y5UTXXoUyxXHHsn7plOm4jIlBll7y3d8tDvVsqmq6AOk4YMEuIQFR/
HUSO3ayp6bC+ZH1jXNa7VYcEBu2CSOrs4q87PT5p9JXzcnkIRAae/Pj4qJ/uCJXvin/vH/36jZ5U
8n8IUXYMHo6D+Xb3sd4oiPOv3iWFFN12X8BTaTrvkBY5eoHHP7vGidrCM4k/+yp+Nthfj+P26yFG
+vv32fuUD0WXtzX46RCO9d4y4R3aYn8yzoN3eDZO58RzmMbIKlSLBC8mnL1x26wuu+kGOpZ68fM/
5Uv4KTX7aYVlwdlbYX/yTRy8zbNvgqu7N3DQXcc4UPtwK/HigSoI3t5Ike0d4Ujhgr/2kvonhxfV
PXH/rKf44M77uptGH2l5HPPtx9vtYCJ90Yx1eFmP9Uk9rLm8+AZ2dlPx3i3snSjOMvsi9rPq9Tgv
/uen6l9cZNtyjVff0brx3S29+5sjfH5R4772+dW5VfYuM+zuo3t8n9af1z+/TMN7gz3Wkb56ATIf
H1ZTHFxeDrnHOubHz/WK2fn7pcg+/inrRxTXF8/WfHV/iduak/7rNpC6dWKaBsUW6/DsYJ9QKnAN
26QfoF5Ht7WkQ/CDUPQXX2pd/251OroHmqFSv3n188wl3LurvWOdur6zAL38qnJGVJsrSksHgxYn
PuF+NMUoSarX0R0kdhdb2ZJe92TTlNu9hPG4uzw8JKsq3HHtwBi4skK9duBsNxkyFUfr8H5nD66K
xijEjvfS/0Ai9/Kbf7cn2XvU7SPchHK9f9DNfvFoD9ZqNmS7+/54j1WPm+/vUPMvHrh+MHL36J7o
p2PGqwubzAl7d7N5rAuX9eppm/Pn3lCf1rGjv5tfPXDdPWFZRtirqrV7X8ErHuh/oZjyFKP4kH79
VP/t7wAAAP//</cx:binary>
              </cx:geoCache>
            </cx:geography>
          </cx:layoutPr>
        </cx:series>
      </cx:plotAreaRegion>
    </cx:plotArea>
  </cx:chart>
  <cx:spPr>
    <a:noFill/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microsoft.com/office/2014/relationships/chartEx" Target="../charts/chartEx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121919</xdr:colOff>
      <xdr:row>0</xdr:row>
      <xdr:rowOff>121920</xdr:rowOff>
    </xdr:from>
    <xdr:to>
      <xdr:col>12</xdr:col>
      <xdr:colOff>82907</xdr:colOff>
      <xdr:row>22</xdr:row>
      <xdr:rowOff>34137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968F7462-9CDA-E605-61B1-0313EC465940}"/>
            </a:ext>
          </a:extLst>
        </xdr:cNvPr>
        <xdr:cNvSpPr/>
      </xdr:nvSpPr>
      <xdr:spPr>
        <a:xfrm>
          <a:off x="121919" y="121920"/>
          <a:ext cx="8797749" cy="3989222"/>
        </a:xfrm>
        <a:prstGeom prst="roundRect">
          <a:avLst>
            <a:gd name="adj" fmla="val 3047"/>
          </a:avLst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2</xdr:col>
      <xdr:colOff>380391</xdr:colOff>
      <xdr:row>0</xdr:row>
      <xdr:rowOff>112167</xdr:rowOff>
    </xdr:from>
    <xdr:to>
      <xdr:col>10</xdr:col>
      <xdr:colOff>585216</xdr:colOff>
      <xdr:row>4</xdr:row>
      <xdr:rowOff>170689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EC6A2928-C78B-66EF-12DE-8FF11691DD2A}"/>
            </a:ext>
          </a:extLst>
        </xdr:cNvPr>
        <xdr:cNvSpPr/>
      </xdr:nvSpPr>
      <xdr:spPr>
        <a:xfrm>
          <a:off x="1365504" y="112167"/>
          <a:ext cx="6486144" cy="799795"/>
        </a:xfrm>
        <a:prstGeom prst="rect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3</xdr:col>
      <xdr:colOff>780289</xdr:colOff>
      <xdr:row>0</xdr:row>
      <xdr:rowOff>175562</xdr:rowOff>
    </xdr:from>
    <xdr:to>
      <xdr:col>5</xdr:col>
      <xdr:colOff>73152</xdr:colOff>
      <xdr:row>4</xdr:row>
      <xdr:rowOff>112166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C59D4400-0EB0-EB60-FE48-59903BEC761D}"/>
            </a:ext>
          </a:extLst>
        </xdr:cNvPr>
        <xdr:cNvSpPr/>
      </xdr:nvSpPr>
      <xdr:spPr>
        <a:xfrm>
          <a:off x="2550568" y="175562"/>
          <a:ext cx="863192" cy="677877"/>
        </a:xfrm>
        <a:prstGeom prst="roundRect">
          <a:avLst>
            <a:gd name="adj" fmla="val 7827"/>
          </a:avLst>
        </a:prstGeom>
        <a:solidFill>
          <a:schemeClr val="bg1"/>
        </a:solidFill>
        <a:ln>
          <a:noFill/>
        </a:ln>
        <a:effectLst>
          <a:outerShdw blurRad="63500" dist="38100" dir="5400000" algn="t" rotWithShape="0">
            <a:prstClr val="black">
              <a:alpha val="5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/>
            <a:t>                             </a:t>
          </a:r>
        </a:p>
      </xdr:txBody>
    </xdr:sp>
    <xdr:clientData/>
  </xdr:twoCellAnchor>
  <xdr:twoCellAnchor>
    <xdr:from>
      <xdr:col>8</xdr:col>
      <xdr:colOff>326745</xdr:colOff>
      <xdr:row>0</xdr:row>
      <xdr:rowOff>136550</xdr:rowOff>
    </xdr:from>
    <xdr:to>
      <xdr:col>10</xdr:col>
      <xdr:colOff>624230</xdr:colOff>
      <xdr:row>3</xdr:row>
      <xdr:rowOff>24384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10CB59C3-24A7-DFA9-9896-38ED7D16A1FD}"/>
            </a:ext>
          </a:extLst>
        </xdr:cNvPr>
        <xdr:cNvSpPr txBox="1"/>
      </xdr:nvSpPr>
      <xdr:spPr>
        <a:xfrm>
          <a:off x="6022848" y="136550"/>
          <a:ext cx="1867814" cy="4437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 baseline="0">
              <a:solidFill>
                <a:schemeClr val="bg1"/>
              </a:solidFill>
              <a:latin typeface="Fira Sans ExtraBold" panose="020B0903050000020004" pitchFamily="34" charset="0"/>
              <a:cs typeface="Forte Forward" panose="020F0502020204030204" pitchFamily="2" charset="0"/>
            </a:rPr>
            <a:t>Resultados de Control de Calidad</a:t>
          </a:r>
          <a:endParaRPr lang="es-PE" sz="1100">
            <a:solidFill>
              <a:schemeClr val="bg1"/>
            </a:solidFill>
            <a:latin typeface="Fira Sans ExtraBold" panose="020B0903050000020004" pitchFamily="34" charset="0"/>
            <a:cs typeface="Forte Forward" panose="020F0502020204030204" pitchFamily="2" charset="0"/>
          </a:endParaRPr>
        </a:p>
      </xdr:txBody>
    </xdr:sp>
    <xdr:clientData/>
  </xdr:twoCellAnchor>
  <xdr:twoCellAnchor>
    <xdr:from>
      <xdr:col>5</xdr:col>
      <xdr:colOff>234089</xdr:colOff>
      <xdr:row>1</xdr:row>
      <xdr:rowOff>29260</xdr:rowOff>
    </xdr:from>
    <xdr:to>
      <xdr:col>8</xdr:col>
      <xdr:colOff>159195</xdr:colOff>
      <xdr:row>4</xdr:row>
      <xdr:rowOff>157306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REGIONES 1">
              <a:extLst>
                <a:ext uri="{FF2B5EF4-FFF2-40B4-BE49-F238E27FC236}">
                  <a16:creationId xmlns:a16="http://schemas.microsoft.com/office/drawing/2014/main" id="{B1AFB770-DFFD-438C-8515-A204263DEC1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GIONES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574697" y="214579"/>
              <a:ext cx="2280601" cy="684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5</xdr:col>
      <xdr:colOff>336500</xdr:colOff>
      <xdr:row>1</xdr:row>
      <xdr:rowOff>6095</xdr:rowOff>
    </xdr:from>
    <xdr:to>
      <xdr:col>7</xdr:col>
      <xdr:colOff>156060</xdr:colOff>
      <xdr:row>2</xdr:row>
      <xdr:rowOff>29260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2BC5995D-0F65-3DD0-6CE4-9E04737489BE}"/>
            </a:ext>
          </a:extLst>
        </xdr:cNvPr>
        <xdr:cNvGrpSpPr/>
      </xdr:nvGrpSpPr>
      <xdr:grpSpPr>
        <a:xfrm>
          <a:off x="3390850" y="196595"/>
          <a:ext cx="1254660" cy="213665"/>
          <a:chOff x="3268677" y="410870"/>
          <a:chExt cx="1318035" cy="208483"/>
        </a:xfrm>
      </xdr:grpSpPr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7BD0409B-9DC3-4E5E-A10F-A8D26338A4B9}"/>
              </a:ext>
            </a:extLst>
          </xdr:cNvPr>
          <xdr:cNvSpPr txBox="1"/>
        </xdr:nvSpPr>
        <xdr:spPr>
          <a:xfrm>
            <a:off x="3282550" y="410870"/>
            <a:ext cx="1304162" cy="2084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PE" sz="800">
                <a:solidFill>
                  <a:schemeClr val="bg1"/>
                </a:solidFill>
                <a:latin typeface="Fira Sans" panose="020B0503050000020004" pitchFamily="34" charset="0"/>
                <a:cs typeface="Forte Forward" panose="020F0502020204030204" pitchFamily="2" charset="0"/>
              </a:rPr>
              <a:t> Filtro</a:t>
            </a:r>
            <a:r>
              <a:rPr lang="es-PE" sz="800" baseline="0">
                <a:solidFill>
                  <a:schemeClr val="bg1"/>
                </a:solidFill>
                <a:latin typeface="Fira Sans" panose="020B0503050000020004" pitchFamily="34" charset="0"/>
                <a:cs typeface="Forte Forward" panose="020F0502020204030204" pitchFamily="2" charset="0"/>
              </a:rPr>
              <a:t> por Región:</a:t>
            </a:r>
            <a:endParaRPr lang="es-PE" sz="800">
              <a:solidFill>
                <a:schemeClr val="bg1"/>
              </a:solidFill>
              <a:latin typeface="Fira Sans" panose="020B0503050000020004" pitchFamily="34" charset="0"/>
              <a:cs typeface="Forte Forward" panose="020F0502020204030204" pitchFamily="2" charset="0"/>
            </a:endParaRPr>
          </a:p>
        </xdr:txBody>
      </xdr:sp>
      <xdr:sp macro="" textlink="">
        <xdr:nvSpPr>
          <xdr:cNvPr id="9" name="Elipse 8">
            <a:extLst>
              <a:ext uri="{FF2B5EF4-FFF2-40B4-BE49-F238E27FC236}">
                <a16:creationId xmlns:a16="http://schemas.microsoft.com/office/drawing/2014/main" id="{375446B3-DDF3-4C82-AF64-56A3A4F7F5E8}"/>
              </a:ext>
            </a:extLst>
          </xdr:cNvPr>
          <xdr:cNvSpPr/>
        </xdr:nvSpPr>
        <xdr:spPr>
          <a:xfrm>
            <a:off x="3268677" y="508406"/>
            <a:ext cx="45719" cy="45719"/>
          </a:xfrm>
          <a:prstGeom prst="ellipse">
            <a:avLst/>
          </a:prstGeom>
          <a:solidFill>
            <a:srgbClr val="FB4F7C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</xdr:grpSp>
    <xdr:clientData/>
  </xdr:twoCellAnchor>
  <xdr:twoCellAnchor>
    <xdr:from>
      <xdr:col>2</xdr:col>
      <xdr:colOff>399899</xdr:colOff>
      <xdr:row>0</xdr:row>
      <xdr:rowOff>146304</xdr:rowOff>
    </xdr:from>
    <xdr:to>
      <xdr:col>3</xdr:col>
      <xdr:colOff>650183</xdr:colOff>
      <xdr:row>4</xdr:row>
      <xdr:rowOff>156058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3" name="AÑO 1">
              <a:extLst>
                <a:ext uri="{FF2B5EF4-FFF2-40B4-BE49-F238E27FC236}">
                  <a16:creationId xmlns:a16="http://schemas.microsoft.com/office/drawing/2014/main" id="{DFBFDECC-948A-4C90-BED2-B0238D1A18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Ñ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85012" y="146304"/>
              <a:ext cx="1035450" cy="75102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2</xdr:col>
      <xdr:colOff>463295</xdr:colOff>
      <xdr:row>0</xdr:row>
      <xdr:rowOff>151182</xdr:rowOff>
    </xdr:from>
    <xdr:to>
      <xdr:col>3</xdr:col>
      <xdr:colOff>107288</xdr:colOff>
      <xdr:row>2</xdr:row>
      <xdr:rowOff>19507</xdr:rowOff>
    </xdr:to>
    <xdr:grpSp>
      <xdr:nvGrpSpPr>
        <xdr:cNvPr id="17" name="Grupo 16">
          <a:extLst>
            <a:ext uri="{FF2B5EF4-FFF2-40B4-BE49-F238E27FC236}">
              <a16:creationId xmlns:a16="http://schemas.microsoft.com/office/drawing/2014/main" id="{CBD1C96A-4859-176A-B441-C9D5C3A9368D}"/>
            </a:ext>
          </a:extLst>
        </xdr:cNvPr>
        <xdr:cNvGrpSpPr/>
      </xdr:nvGrpSpPr>
      <xdr:grpSpPr>
        <a:xfrm>
          <a:off x="1364995" y="151182"/>
          <a:ext cx="361543" cy="249325"/>
          <a:chOff x="380389" y="204827"/>
          <a:chExt cx="429159" cy="238962"/>
        </a:xfrm>
      </xdr:grpSpPr>
      <xdr:sp macro="" textlink="">
        <xdr:nvSpPr>
          <xdr:cNvPr id="15" name="CuadroTexto 14">
            <a:extLst>
              <a:ext uri="{FF2B5EF4-FFF2-40B4-BE49-F238E27FC236}">
                <a16:creationId xmlns:a16="http://schemas.microsoft.com/office/drawing/2014/main" id="{3AD23D64-B970-41E8-A6E2-88E65C4576FA}"/>
              </a:ext>
            </a:extLst>
          </xdr:cNvPr>
          <xdr:cNvSpPr txBox="1"/>
        </xdr:nvSpPr>
        <xdr:spPr>
          <a:xfrm>
            <a:off x="380389" y="204827"/>
            <a:ext cx="429159" cy="2389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PE" sz="800">
                <a:solidFill>
                  <a:schemeClr val="bg1"/>
                </a:solidFill>
                <a:latin typeface="Fira Sans" panose="020B0503050000020004" pitchFamily="34" charset="0"/>
                <a:cs typeface="Forte Forward" panose="020F0502020204030204" pitchFamily="2" charset="0"/>
              </a:rPr>
              <a:t> A</a:t>
            </a:r>
            <a:r>
              <a:rPr lang="es-PE" sz="800" baseline="0">
                <a:solidFill>
                  <a:schemeClr val="bg1"/>
                </a:solidFill>
                <a:latin typeface="Fira Sans" panose="020B0503050000020004" pitchFamily="34" charset="0"/>
                <a:cs typeface="Forte Forward" panose="020F0502020204030204" pitchFamily="2" charset="0"/>
              </a:rPr>
              <a:t>ño:</a:t>
            </a:r>
            <a:endParaRPr lang="es-PE" sz="800">
              <a:solidFill>
                <a:schemeClr val="bg1"/>
              </a:solidFill>
              <a:latin typeface="Fira Sans" panose="020B0503050000020004" pitchFamily="34" charset="0"/>
              <a:cs typeface="Forte Forward" panose="020F0502020204030204" pitchFamily="2" charset="0"/>
            </a:endParaRPr>
          </a:p>
        </xdr:txBody>
      </xdr:sp>
      <xdr:sp macro="" textlink="">
        <xdr:nvSpPr>
          <xdr:cNvPr id="16" name="Elipse 15">
            <a:extLst>
              <a:ext uri="{FF2B5EF4-FFF2-40B4-BE49-F238E27FC236}">
                <a16:creationId xmlns:a16="http://schemas.microsoft.com/office/drawing/2014/main" id="{EA1E582A-3C94-4F42-B955-DC8A0F9578CB}"/>
              </a:ext>
            </a:extLst>
          </xdr:cNvPr>
          <xdr:cNvSpPr/>
        </xdr:nvSpPr>
        <xdr:spPr>
          <a:xfrm>
            <a:off x="409652" y="292609"/>
            <a:ext cx="45719" cy="45719"/>
          </a:xfrm>
          <a:prstGeom prst="ellipse">
            <a:avLst/>
          </a:prstGeom>
          <a:solidFill>
            <a:srgbClr val="FB4F7C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>
              <a:solidFill>
                <a:schemeClr val="bg1"/>
              </a:solidFill>
            </a:endParaRPr>
          </a:p>
        </xdr:txBody>
      </xdr:sp>
    </xdr:grpSp>
    <xdr:clientData/>
  </xdr:twoCellAnchor>
  <xdr:oneCellAnchor>
    <xdr:from>
      <xdr:col>3</xdr:col>
      <xdr:colOff>780289</xdr:colOff>
      <xdr:row>0</xdr:row>
      <xdr:rowOff>165810</xdr:rowOff>
    </xdr:from>
    <xdr:ext cx="868069" cy="298800"/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id="{3A2EDC60-69E8-C4BC-70D7-AD71A104DE2C}"/>
            </a:ext>
          </a:extLst>
        </xdr:cNvPr>
        <xdr:cNvSpPr txBox="1"/>
      </xdr:nvSpPr>
      <xdr:spPr>
        <a:xfrm>
          <a:off x="2550568" y="165810"/>
          <a:ext cx="868069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PE" sz="70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Número de muestras al AÑO</a:t>
          </a:r>
        </a:p>
      </xdr:txBody>
    </xdr:sp>
    <xdr:clientData/>
  </xdr:oneCellAnchor>
  <xdr:twoCellAnchor editAs="oneCell">
    <xdr:from>
      <xdr:col>7</xdr:col>
      <xdr:colOff>653491</xdr:colOff>
      <xdr:row>6</xdr:row>
      <xdr:rowOff>34137</xdr:rowOff>
    </xdr:from>
    <xdr:to>
      <xdr:col>11</xdr:col>
      <xdr:colOff>580338</xdr:colOff>
      <xdr:row>13</xdr:row>
      <xdr:rowOff>32909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8" name="ACB 1">
              <a:extLst>
                <a:ext uri="{FF2B5EF4-FFF2-40B4-BE49-F238E27FC236}">
                  <a16:creationId xmlns:a16="http://schemas.microsoft.com/office/drawing/2014/main" id="{483618F2-79B5-46B9-AD8D-B11F0F31E21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CB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852412" y="1146048"/>
              <a:ext cx="3779524" cy="1296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2</xdr:col>
      <xdr:colOff>448671</xdr:colOff>
      <xdr:row>6</xdr:row>
      <xdr:rowOff>29260</xdr:rowOff>
    </xdr:from>
    <xdr:to>
      <xdr:col>4</xdr:col>
      <xdr:colOff>712013</xdr:colOff>
      <xdr:row>20</xdr:row>
      <xdr:rowOff>87782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12" name="Gráfico 11">
              <a:extLst>
                <a:ext uri="{FF2B5EF4-FFF2-40B4-BE49-F238E27FC236}">
                  <a16:creationId xmlns:a16="http://schemas.microsoft.com/office/drawing/2014/main" id="{23EA4F7A-C4EB-44A1-95DE-328C6E6838B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44021" y="1172260"/>
              <a:ext cx="1692092" cy="272552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oneCellAnchor>
    <xdr:from>
      <xdr:col>4</xdr:col>
      <xdr:colOff>121920</xdr:colOff>
      <xdr:row>2</xdr:row>
      <xdr:rowOff>43891</xdr:rowOff>
    </xdr:from>
    <xdr:ext cx="638861" cy="400110"/>
    <xdr:sp macro="" textlink="ANALISIS!D13">
      <xdr:nvSpPr>
        <xdr:cNvPr id="34" name="CuadroTexto 33">
          <a:extLst>
            <a:ext uri="{FF2B5EF4-FFF2-40B4-BE49-F238E27FC236}">
              <a16:creationId xmlns:a16="http://schemas.microsoft.com/office/drawing/2014/main" id="{8B838D6D-0595-4681-8B06-58A1690E39AD}"/>
            </a:ext>
          </a:extLst>
        </xdr:cNvPr>
        <xdr:cNvSpPr txBox="1"/>
      </xdr:nvSpPr>
      <xdr:spPr>
        <a:xfrm>
          <a:off x="2677363" y="414528"/>
          <a:ext cx="638861" cy="40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fld id="{DE5D6A28-C57D-4F03-A30B-F4045FB76E4B}" type="TxLink">
            <a:rPr lang="en-US" sz="2000" b="0" i="0" u="none" strike="noStrike">
              <a:solidFill>
                <a:srgbClr val="000000"/>
              </a:solidFill>
              <a:latin typeface="Fira Sans SemiBold" panose="020B0603050000020004" pitchFamily="34" charset="0"/>
              <a:ea typeface="Calibri" panose="020F0502020204030204" pitchFamily="34" charset="0"/>
              <a:cs typeface="Calibri" panose="020F0502020204030204" pitchFamily="34" charset="0"/>
            </a:rPr>
            <a:pPr/>
            <a:t>3</a:t>
          </a:fld>
          <a:endParaRPr lang="es-PE" sz="2000">
            <a:solidFill>
              <a:sysClr val="windowText" lastClr="000000"/>
            </a:solidFill>
            <a:latin typeface="Fira Sans SemiBold" panose="020B06030500000200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oneCellAnchor>
  <xdr:twoCellAnchor>
    <xdr:from>
      <xdr:col>7</xdr:col>
      <xdr:colOff>726644</xdr:colOff>
      <xdr:row>13</xdr:row>
      <xdr:rowOff>0</xdr:rowOff>
    </xdr:from>
    <xdr:to>
      <xdr:col>11</xdr:col>
      <xdr:colOff>516941</xdr:colOff>
      <xdr:row>20</xdr:row>
      <xdr:rowOff>37796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E2338547-A00D-CB3C-2C26-804389B03D10}"/>
            </a:ext>
          </a:extLst>
        </xdr:cNvPr>
        <xdr:cNvGrpSpPr/>
      </xdr:nvGrpSpPr>
      <xdr:grpSpPr>
        <a:xfrm>
          <a:off x="5206569" y="2476500"/>
          <a:ext cx="2670022" cy="1371296"/>
          <a:chOff x="6666584" y="2345741"/>
          <a:chExt cx="2062887" cy="1237488"/>
        </a:xfrm>
      </xdr:grpSpPr>
      <xdr:sp macro="" textlink="">
        <xdr:nvSpPr>
          <xdr:cNvPr id="23" name="Rectángulo: esquinas redondeadas 22">
            <a:extLst>
              <a:ext uri="{FF2B5EF4-FFF2-40B4-BE49-F238E27FC236}">
                <a16:creationId xmlns:a16="http://schemas.microsoft.com/office/drawing/2014/main" id="{54E506FB-2C36-4500-8C0B-E942C64ADD81}"/>
              </a:ext>
            </a:extLst>
          </xdr:cNvPr>
          <xdr:cNvSpPr/>
        </xdr:nvSpPr>
        <xdr:spPr>
          <a:xfrm>
            <a:off x="6703543" y="2345741"/>
            <a:ext cx="2008629" cy="1237488"/>
          </a:xfrm>
          <a:prstGeom prst="roundRect">
            <a:avLst>
              <a:gd name="adj" fmla="val 7827"/>
            </a:avLst>
          </a:prstGeom>
          <a:solidFill>
            <a:schemeClr val="bg1"/>
          </a:solidFill>
          <a:ln>
            <a:noFill/>
          </a:ln>
          <a:effectLst>
            <a:outerShdw blurRad="63500" dist="38100" dir="5400000" algn="t" rotWithShape="0">
              <a:prstClr val="black">
                <a:alpha val="5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1100"/>
              <a:t>                             </a:t>
            </a:r>
          </a:p>
        </xdr:txBody>
      </xdr:sp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id="{EC03A021-12F1-45EF-8E2D-FA62E809DFFA}"/>
              </a:ext>
            </a:extLst>
          </xdr:cNvPr>
          <xdr:cNvSpPr txBox="1"/>
        </xdr:nvSpPr>
        <xdr:spPr>
          <a:xfrm>
            <a:off x="6720841" y="2361053"/>
            <a:ext cx="1945233" cy="20414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PE" sz="800">
                <a:solidFill>
                  <a:sysClr val="windowText" lastClr="000000"/>
                </a:solidFill>
                <a:latin typeface="Fira Sans SemiBold" panose="020B0603050000020004" pitchFamily="34" charset="0"/>
                <a:cs typeface="Forte Forward" panose="020F0502020204030204" pitchFamily="2" charset="0"/>
              </a:rPr>
              <a:t>Número de muestras por Trimestre</a:t>
            </a:r>
          </a:p>
        </xdr:txBody>
      </xdr:sp>
      <xdr:graphicFrame macro="">
        <xdr:nvGraphicFramePr>
          <xdr:cNvPr id="20" name="Gráfico 19">
            <a:extLst>
              <a:ext uri="{FF2B5EF4-FFF2-40B4-BE49-F238E27FC236}">
                <a16:creationId xmlns:a16="http://schemas.microsoft.com/office/drawing/2014/main" id="{485CFCC0-04DE-4BB7-8200-AA1017429E96}"/>
              </a:ext>
            </a:extLst>
          </xdr:cNvPr>
          <xdr:cNvGraphicFramePr>
            <a:graphicFrameLocks/>
          </xdr:cNvGraphicFramePr>
        </xdr:nvGraphicFramePr>
        <xdr:xfrm>
          <a:off x="6666584" y="2723750"/>
          <a:ext cx="2062887" cy="756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3861F02D-58A3-4775-BCF9-EBE7BE2EB67F}"/>
              </a:ext>
            </a:extLst>
          </xdr:cNvPr>
          <xdr:cNvSpPr txBox="1"/>
        </xdr:nvSpPr>
        <xdr:spPr>
          <a:xfrm>
            <a:off x="6704851" y="2550098"/>
            <a:ext cx="538380" cy="2084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PE" sz="1050">
                <a:solidFill>
                  <a:srgbClr val="92D050"/>
                </a:solidFill>
                <a:latin typeface="Fira Sans" panose="020B0503050000020004" pitchFamily="34" charset="0"/>
                <a:cs typeface="Forte Forward" panose="020F0502020204030204" pitchFamily="2" charset="0"/>
              </a:rPr>
              <a:t> </a:t>
            </a:r>
            <a:r>
              <a:rPr lang="es-PE" sz="1100">
                <a:solidFill>
                  <a:schemeClr val="accent6"/>
                </a:solidFill>
                <a:effectLst/>
                <a:latin typeface="+mn-lt"/>
                <a:ea typeface="+mn-ea"/>
                <a:cs typeface="+mn-cs"/>
              </a:rPr>
              <a:t>•</a:t>
            </a:r>
            <a:r>
              <a:rPr lang="es-PE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s-PE" sz="600">
                <a:solidFill>
                  <a:schemeClr val="dk1"/>
                </a:solidFill>
                <a:effectLst/>
                <a:latin typeface="Fira Sans" panose="020B0503050000020004" pitchFamily="34" charset="0"/>
                <a:ea typeface="+mn-ea"/>
                <a:cs typeface="+mn-cs"/>
              </a:rPr>
              <a:t>C</a:t>
            </a:r>
            <a:r>
              <a:rPr lang="es-PE" sz="600">
                <a:solidFill>
                  <a:sysClr val="windowText" lastClr="000000"/>
                </a:solidFill>
                <a:latin typeface="Fira Sans" panose="020B0503050000020004" pitchFamily="34" charset="0"/>
                <a:cs typeface="Forte Forward" panose="020F0502020204030204" pitchFamily="2" charset="0"/>
              </a:rPr>
              <a:t>umple CC </a:t>
            </a:r>
          </a:p>
        </xdr:txBody>
      </xdr:sp>
      <xdr:sp macro="" textlink="">
        <xdr:nvSpPr>
          <xdr:cNvPr id="14" name="CuadroTexto 13">
            <a:extLst>
              <a:ext uri="{FF2B5EF4-FFF2-40B4-BE49-F238E27FC236}">
                <a16:creationId xmlns:a16="http://schemas.microsoft.com/office/drawing/2014/main" id="{21EAEAB8-C002-43C5-B2DF-895B98B4F806}"/>
              </a:ext>
            </a:extLst>
          </xdr:cNvPr>
          <xdr:cNvSpPr txBox="1"/>
        </xdr:nvSpPr>
        <xdr:spPr>
          <a:xfrm>
            <a:off x="7279951" y="2547732"/>
            <a:ext cx="629170" cy="2084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PE" sz="600">
                <a:solidFill>
                  <a:sysClr val="windowText" lastClr="000000"/>
                </a:solidFill>
                <a:latin typeface="Fira Sans" panose="020B0503050000020004" pitchFamily="34" charset="0"/>
                <a:cs typeface="Forte Forward" panose="020F0502020204030204" pitchFamily="2" charset="0"/>
              </a:rPr>
              <a:t>  </a:t>
            </a:r>
            <a:r>
              <a:rPr lang="es-PE" sz="1100">
                <a:solidFill>
                  <a:schemeClr val="accent5"/>
                </a:solidFill>
                <a:effectLst/>
                <a:latin typeface="+mn-lt"/>
                <a:ea typeface="+mn-ea"/>
                <a:cs typeface="+mn-cs"/>
              </a:rPr>
              <a:t>•</a:t>
            </a:r>
            <a:r>
              <a:rPr lang="es-PE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s-PE" sz="600">
                <a:solidFill>
                  <a:sysClr val="windowText" lastClr="000000"/>
                </a:solidFill>
                <a:latin typeface="Fira Sans" panose="020B0503050000020004" pitchFamily="34" charset="0"/>
                <a:cs typeface="Forte Forward" panose="020F0502020204030204" pitchFamily="2" charset="0"/>
              </a:rPr>
              <a:t>No cumple CC </a:t>
            </a:r>
          </a:p>
        </xdr:txBody>
      </xdr:sp>
    </xdr:grpSp>
    <xdr:clientData/>
  </xdr:twoCellAnchor>
  <xdr:twoCellAnchor>
    <xdr:from>
      <xdr:col>10</xdr:col>
      <xdr:colOff>160933</xdr:colOff>
      <xdr:row>14</xdr:row>
      <xdr:rowOff>34138</xdr:rowOff>
    </xdr:from>
    <xdr:to>
      <xdr:col>11</xdr:col>
      <xdr:colOff>241300</xdr:colOff>
      <xdr:row>15</xdr:row>
      <xdr:rowOff>73734</xdr:rowOff>
    </xdr:to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25136A67-2E76-4D84-A18B-38D1C65FDE2F}"/>
            </a:ext>
          </a:extLst>
        </xdr:cNvPr>
        <xdr:cNvSpPr txBox="1"/>
      </xdr:nvSpPr>
      <xdr:spPr>
        <a:xfrm>
          <a:off x="6803033" y="2701138"/>
          <a:ext cx="797917" cy="2300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600">
              <a:solidFill>
                <a:sysClr val="windowText" lastClr="000000"/>
              </a:solidFill>
              <a:latin typeface="Fira Sans" panose="020B0503050000020004" pitchFamily="34" charset="0"/>
              <a:cs typeface="Forte Forward" panose="020F0502020204030204" pitchFamily="2" charset="0"/>
            </a:rPr>
            <a:t>  </a:t>
          </a:r>
          <a:r>
            <a:rPr lang="es-PE" sz="1100">
              <a:solidFill>
                <a:schemeClr val="accent4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es-P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PE" sz="600">
              <a:solidFill>
                <a:sysClr val="windowText" lastClr="000000"/>
              </a:solidFill>
              <a:latin typeface="Fira Sans" panose="020B0503050000020004" pitchFamily="34" charset="0"/>
              <a:cs typeface="Forte Forward" panose="020F0502020204030204" pitchFamily="2" charset="0"/>
            </a:rPr>
            <a:t>Rechazada</a:t>
          </a:r>
        </a:p>
      </xdr:txBody>
    </xdr:sp>
    <xdr:clientData/>
  </xdr:twoCellAnchor>
  <xdr:twoCellAnchor>
    <xdr:from>
      <xdr:col>5</xdr:col>
      <xdr:colOff>48771</xdr:colOff>
      <xdr:row>6</xdr:row>
      <xdr:rowOff>4876</xdr:rowOff>
    </xdr:from>
    <xdr:to>
      <xdr:col>7</xdr:col>
      <xdr:colOff>638860</xdr:colOff>
      <xdr:row>20</xdr:row>
      <xdr:rowOff>97537</xdr:rowOff>
    </xdr:to>
    <xdr:grpSp>
      <xdr:nvGrpSpPr>
        <xdr:cNvPr id="27" name="Grupo 26">
          <a:extLst>
            <a:ext uri="{FF2B5EF4-FFF2-40B4-BE49-F238E27FC236}">
              <a16:creationId xmlns:a16="http://schemas.microsoft.com/office/drawing/2014/main" id="{6CE86E5C-0943-AA88-88CA-E48CBA8C9A18}"/>
            </a:ext>
          </a:extLst>
        </xdr:cNvPr>
        <xdr:cNvGrpSpPr/>
      </xdr:nvGrpSpPr>
      <xdr:grpSpPr>
        <a:xfrm>
          <a:off x="3103121" y="1147876"/>
          <a:ext cx="2025189" cy="2759661"/>
          <a:chOff x="2194563" y="980238"/>
          <a:chExt cx="2160418" cy="2604210"/>
        </a:xfrm>
      </xdr:grpSpPr>
      <xdr:sp macro="" textlink="">
        <xdr:nvSpPr>
          <xdr:cNvPr id="24" name="Rectángulo: esquinas redondeadas 23">
            <a:extLst>
              <a:ext uri="{FF2B5EF4-FFF2-40B4-BE49-F238E27FC236}">
                <a16:creationId xmlns:a16="http://schemas.microsoft.com/office/drawing/2014/main" id="{B5FFE3FA-204F-484C-8AB0-03C86B5855AD}"/>
              </a:ext>
            </a:extLst>
          </xdr:cNvPr>
          <xdr:cNvSpPr/>
        </xdr:nvSpPr>
        <xdr:spPr>
          <a:xfrm>
            <a:off x="2194563" y="980238"/>
            <a:ext cx="2121405" cy="2604210"/>
          </a:xfrm>
          <a:prstGeom prst="roundRect">
            <a:avLst>
              <a:gd name="adj" fmla="val 7827"/>
            </a:avLst>
          </a:prstGeom>
          <a:solidFill>
            <a:schemeClr val="bg1"/>
          </a:solidFill>
          <a:ln>
            <a:noFill/>
          </a:ln>
          <a:effectLst>
            <a:outerShdw blurRad="63500" dist="38100" dir="5400000" algn="t" rotWithShape="0">
              <a:prstClr val="black">
                <a:alpha val="5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1100"/>
              <a:t>                             </a:t>
            </a:r>
          </a:p>
        </xdr:txBody>
      </xdr:sp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9" name="LABORATORIO 1">
                <a:extLst>
                  <a:ext uri="{FF2B5EF4-FFF2-40B4-BE49-F238E27FC236}">
                    <a16:creationId xmlns:a16="http://schemas.microsoft.com/office/drawing/2014/main" id="{AC8B941C-B7C5-4A88-922B-E45AD026FD0F}"/>
                  </a:ext>
                </a:extLst>
              </xdr:cNvPr>
              <xdr:cNvGraphicFramePr/>
            </xdr:nvGraphicFramePr>
            <xdr:xfrm>
              <a:off x="2267710" y="1058268"/>
              <a:ext cx="1984859" cy="1321612"/>
            </xdr:xfrm>
            <a:graphic>
              <a:graphicData uri="http://schemas.microsoft.com/office/drawing/2010/slicer">
                <sle:slicer xmlns:sle="http://schemas.microsoft.com/office/drawing/2010/slicer" name="LABORATORIO 1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3462526" y="1197301"/>
                <a:ext cx="1984859" cy="1363687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PE" sz="1100"/>
  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  </a:r>
              </a:p>
            </xdr:txBody>
          </xdr:sp>
        </mc:Fallback>
      </mc:AlternateContent>
      <xdr:graphicFrame macro="">
        <xdr:nvGraphicFramePr>
          <xdr:cNvPr id="35" name="Gráfico 34">
            <a:extLst>
              <a:ext uri="{FF2B5EF4-FFF2-40B4-BE49-F238E27FC236}">
                <a16:creationId xmlns:a16="http://schemas.microsoft.com/office/drawing/2014/main" id="{735040BC-0281-48BF-B141-00700880F555}"/>
              </a:ext>
            </a:extLst>
          </xdr:cNvPr>
          <xdr:cNvGraphicFramePr>
            <a:graphicFrameLocks/>
          </xdr:cNvGraphicFramePr>
        </xdr:nvGraphicFramePr>
        <xdr:xfrm>
          <a:off x="2233572" y="2526181"/>
          <a:ext cx="1872694" cy="54132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36" name="Gráfico 35">
            <a:extLst>
              <a:ext uri="{FF2B5EF4-FFF2-40B4-BE49-F238E27FC236}">
                <a16:creationId xmlns:a16="http://schemas.microsoft.com/office/drawing/2014/main" id="{6B1B3CF7-98B9-4DE7-9E38-512BA8B7B6A2}"/>
              </a:ext>
            </a:extLst>
          </xdr:cNvPr>
          <xdr:cNvGraphicFramePr>
            <a:graphicFrameLocks/>
          </xdr:cNvGraphicFramePr>
        </xdr:nvGraphicFramePr>
        <xdr:xfrm>
          <a:off x="2233573" y="2955342"/>
          <a:ext cx="1862939" cy="51694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37" name="CuadroTexto 36">
            <a:extLst>
              <a:ext uri="{FF2B5EF4-FFF2-40B4-BE49-F238E27FC236}">
                <a16:creationId xmlns:a16="http://schemas.microsoft.com/office/drawing/2014/main" id="{4A76083D-F6EB-4F50-9091-13F775E57677}"/>
              </a:ext>
            </a:extLst>
          </xdr:cNvPr>
          <xdr:cNvSpPr txBox="1"/>
        </xdr:nvSpPr>
        <xdr:spPr>
          <a:xfrm>
            <a:off x="2311606" y="2496922"/>
            <a:ext cx="1638602" cy="28285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PE" sz="600">
                <a:solidFill>
                  <a:sysClr val="windowText" lastClr="000000"/>
                </a:solidFill>
                <a:latin typeface="Fira Sans" panose="020B0503050000020004" pitchFamily="34" charset="0"/>
                <a:cs typeface="Forte Forward" panose="020F0502020204030204" pitchFamily="2" charset="0"/>
              </a:rPr>
              <a:t>Porcentaje</a:t>
            </a:r>
            <a:r>
              <a:rPr lang="es-PE" sz="600" baseline="0">
                <a:solidFill>
                  <a:sysClr val="windowText" lastClr="000000"/>
                </a:solidFill>
                <a:latin typeface="Fira Sans" panose="020B0503050000020004" pitchFamily="34" charset="0"/>
                <a:cs typeface="Forte Forward" panose="020F0502020204030204" pitchFamily="2" charset="0"/>
              </a:rPr>
              <a:t> de muestras analizadas de MACROORGANISMOS</a:t>
            </a:r>
            <a:endParaRPr lang="es-PE" sz="600">
              <a:solidFill>
                <a:sysClr val="windowText" lastClr="000000"/>
              </a:solidFill>
              <a:latin typeface="Fira Sans" panose="020B0503050000020004" pitchFamily="34" charset="0"/>
              <a:cs typeface="Forte Forward" panose="020F0502020204030204" pitchFamily="2" charset="0"/>
            </a:endParaRPr>
          </a:p>
        </xdr:txBody>
      </xdr:sp>
      <xdr:sp macro="" textlink="">
        <xdr:nvSpPr>
          <xdr:cNvPr id="38" name="CuadroTexto 37">
            <a:extLst>
              <a:ext uri="{FF2B5EF4-FFF2-40B4-BE49-F238E27FC236}">
                <a16:creationId xmlns:a16="http://schemas.microsoft.com/office/drawing/2014/main" id="{AC37499C-1F38-4D50-B1D7-8F6D96F8E5C0}"/>
              </a:ext>
            </a:extLst>
          </xdr:cNvPr>
          <xdr:cNvSpPr txBox="1"/>
        </xdr:nvSpPr>
        <xdr:spPr>
          <a:xfrm>
            <a:off x="2312824" y="2907793"/>
            <a:ext cx="1647137" cy="28285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PE" sz="600">
                <a:solidFill>
                  <a:sysClr val="windowText" lastClr="000000"/>
                </a:solidFill>
                <a:latin typeface="Fira Sans" panose="020B0503050000020004" pitchFamily="34" charset="0"/>
                <a:cs typeface="Forte Forward" panose="020F0502020204030204" pitchFamily="2" charset="0"/>
              </a:rPr>
              <a:t>Porcentaje</a:t>
            </a:r>
            <a:r>
              <a:rPr lang="es-PE" sz="600" baseline="0">
                <a:solidFill>
                  <a:sysClr val="windowText" lastClr="000000"/>
                </a:solidFill>
                <a:latin typeface="Fira Sans" panose="020B0503050000020004" pitchFamily="34" charset="0"/>
                <a:cs typeface="Forte Forward" panose="020F0502020204030204" pitchFamily="2" charset="0"/>
              </a:rPr>
              <a:t> de muestras analizadas de MICROORGANISMOS</a:t>
            </a:r>
            <a:endParaRPr lang="es-PE" sz="600">
              <a:solidFill>
                <a:sysClr val="windowText" lastClr="000000"/>
              </a:solidFill>
              <a:latin typeface="Fira Sans" panose="020B0503050000020004" pitchFamily="34" charset="0"/>
              <a:cs typeface="Forte Forward" panose="020F0502020204030204" pitchFamily="2" charset="0"/>
            </a:endParaRPr>
          </a:p>
        </xdr:txBody>
      </xdr:sp>
      <xdr:sp macro="" textlink="ANALISIS!$U$8">
        <xdr:nvSpPr>
          <xdr:cNvPr id="39" name="CuadroTexto 38">
            <a:extLst>
              <a:ext uri="{FF2B5EF4-FFF2-40B4-BE49-F238E27FC236}">
                <a16:creationId xmlns:a16="http://schemas.microsoft.com/office/drawing/2014/main" id="{A5301EB0-EE55-4310-982B-5705B33FC51B}"/>
              </a:ext>
            </a:extLst>
          </xdr:cNvPr>
          <xdr:cNvSpPr txBox="1"/>
        </xdr:nvSpPr>
        <xdr:spPr>
          <a:xfrm>
            <a:off x="3964839" y="2678583"/>
            <a:ext cx="380389" cy="2426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799520BF-FBB0-4174-93F8-342B2157B2DB}" type="TxLink">
              <a:rPr lang="en-US" sz="800" b="0" i="0" u="none" strike="noStrike">
                <a:solidFill>
                  <a:srgbClr val="FFC000"/>
                </a:solidFill>
                <a:latin typeface="Fira Sans" panose="020B0503050000020004" pitchFamily="34" charset="0"/>
                <a:ea typeface="Calibri"/>
                <a:cs typeface="Calibri"/>
              </a:rPr>
              <a:pPr/>
              <a:t>100%</a:t>
            </a:fld>
            <a:endParaRPr lang="es-PE" sz="200">
              <a:solidFill>
                <a:srgbClr val="FFC000"/>
              </a:solidFill>
              <a:latin typeface="Fira Sans" panose="020B0503050000020004" pitchFamily="34" charset="0"/>
              <a:cs typeface="Forte Forward" panose="020F0502020204030204" pitchFamily="2" charset="0"/>
            </a:endParaRPr>
          </a:p>
        </xdr:txBody>
      </xdr:sp>
      <xdr:sp macro="" textlink="ANALISIS!$V$8">
        <xdr:nvSpPr>
          <xdr:cNvPr id="40" name="CuadroTexto 39">
            <a:extLst>
              <a:ext uri="{FF2B5EF4-FFF2-40B4-BE49-F238E27FC236}">
                <a16:creationId xmlns:a16="http://schemas.microsoft.com/office/drawing/2014/main" id="{8DEA315A-0413-41D2-AB42-451EFDF25E9D}"/>
              </a:ext>
            </a:extLst>
          </xdr:cNvPr>
          <xdr:cNvSpPr txBox="1"/>
        </xdr:nvSpPr>
        <xdr:spPr>
          <a:xfrm>
            <a:off x="3961180" y="3099207"/>
            <a:ext cx="393801" cy="2426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/>
            <a:fld id="{D876E631-711A-4A70-848F-6E72C5DF51B7}" type="TxLink">
              <a:rPr lang="en-US" sz="800" b="0" i="0" u="none" strike="noStrike">
                <a:solidFill>
                  <a:srgbClr val="00B050"/>
                </a:solidFill>
                <a:latin typeface="Fira Sans" panose="020B0503050000020004" pitchFamily="34" charset="0"/>
                <a:ea typeface="Calibri"/>
                <a:cs typeface="Calibri"/>
              </a:rPr>
              <a:pPr marL="0" indent="0"/>
              <a:t>0%</a:t>
            </a:fld>
            <a:endParaRPr lang="es-PE" sz="800" b="0" i="0" u="none" strike="noStrike">
              <a:solidFill>
                <a:srgbClr val="00B050"/>
              </a:solidFill>
              <a:latin typeface="Fira Sans" panose="020B0503050000020004" pitchFamily="34" charset="0"/>
              <a:ea typeface="Calibri"/>
              <a:cs typeface="Calibri"/>
            </a:endParaRPr>
          </a:p>
        </xdr:txBody>
      </xdr:sp>
      <xdr:sp macro="" textlink="">
        <xdr:nvSpPr>
          <xdr:cNvPr id="25" name="CuadroTexto 24">
            <a:extLst>
              <a:ext uri="{FF2B5EF4-FFF2-40B4-BE49-F238E27FC236}">
                <a16:creationId xmlns:a16="http://schemas.microsoft.com/office/drawing/2014/main" id="{E21E0AC8-8B06-44D1-8981-80117CB38EFF}"/>
              </a:ext>
            </a:extLst>
          </xdr:cNvPr>
          <xdr:cNvSpPr txBox="1"/>
        </xdr:nvSpPr>
        <xdr:spPr>
          <a:xfrm>
            <a:off x="2262836" y="1035100"/>
            <a:ext cx="1375260" cy="2084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PE" sz="1000" b="1">
                <a:solidFill>
                  <a:sysClr val="windowText" lastClr="000000"/>
                </a:solidFill>
                <a:latin typeface="Fira Sans" panose="020B0503050000020004" pitchFamily="34" charset="0"/>
                <a:cs typeface="Forte Forward" panose="020F0502020204030204" pitchFamily="2" charset="0"/>
              </a:rPr>
              <a:t>Laboratorio de ACB</a:t>
            </a:r>
          </a:p>
        </xdr:txBody>
      </xdr:sp>
    </xdr:grpSp>
    <xdr:clientData/>
  </xdr:twoCellAnchor>
  <xdr:twoCellAnchor>
    <xdr:from>
      <xdr:col>7</xdr:col>
      <xdr:colOff>658363</xdr:colOff>
      <xdr:row>6</xdr:row>
      <xdr:rowOff>48768</xdr:rowOff>
    </xdr:from>
    <xdr:to>
      <xdr:col>10</xdr:col>
      <xdr:colOff>136549</xdr:colOff>
      <xdr:row>7</xdr:row>
      <xdr:rowOff>71933</xdr:rowOff>
    </xdr:to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E0E278C5-09CB-434D-A3B9-C5EE2B397797}"/>
            </a:ext>
          </a:extLst>
        </xdr:cNvPr>
        <xdr:cNvSpPr txBox="1"/>
      </xdr:nvSpPr>
      <xdr:spPr>
        <a:xfrm>
          <a:off x="5569300" y="1160679"/>
          <a:ext cx="1833681" cy="208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000" b="1">
              <a:solidFill>
                <a:sysClr val="windowText" lastClr="000000"/>
              </a:solidFill>
              <a:latin typeface="Fira Sans" panose="020B0503050000020004" pitchFamily="34" charset="0"/>
              <a:cs typeface="Forte Forward" panose="020F0502020204030204" pitchFamily="2" charset="0"/>
            </a:rPr>
            <a:t>Agente de Control Biológico</a:t>
          </a:r>
        </a:p>
      </xdr:txBody>
    </xdr:sp>
    <xdr:clientData/>
  </xdr:twoCellAnchor>
  <xdr:twoCellAnchor>
    <xdr:from>
      <xdr:col>0</xdr:col>
      <xdr:colOff>180898</xdr:colOff>
      <xdr:row>7</xdr:row>
      <xdr:rowOff>19507</xdr:rowOff>
    </xdr:from>
    <xdr:to>
      <xdr:col>2</xdr:col>
      <xdr:colOff>692506</xdr:colOff>
      <xdr:row>20</xdr:row>
      <xdr:rowOff>146050</xdr:rowOff>
    </xdr:to>
    <xdr:sp macro="" textlink="">
      <xdr:nvSpPr>
        <xdr:cNvPr id="30" name="CuadroTexto 29">
          <a:extLst>
            <a:ext uri="{FF2B5EF4-FFF2-40B4-BE49-F238E27FC236}">
              <a16:creationId xmlns:a16="http://schemas.microsoft.com/office/drawing/2014/main" id="{96C9A980-E426-E40D-1E0A-75CDBE462D54}"/>
            </a:ext>
          </a:extLst>
        </xdr:cNvPr>
        <xdr:cNvSpPr txBox="1"/>
      </xdr:nvSpPr>
      <xdr:spPr>
        <a:xfrm>
          <a:off x="180898" y="1353007"/>
          <a:ext cx="1413308" cy="26030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900"/>
            <a:t>Se brinda la información oficial, actualizada y accesible a productores, técnicos y público en general, sobre los Laboratorios de</a:t>
          </a:r>
          <a:r>
            <a:rPr lang="es-PE" sz="900" baseline="0"/>
            <a:t> Producción de Agentes de Control Biológico, localizados en cada región a nivel nacional, que solicitan a SENASA realizar el servicio de control de calidad de sus bioproductos y de esta manera verificar el cumplimiento de los parámetros de calidad.</a:t>
          </a:r>
          <a:endParaRPr lang="es-PE" sz="9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stavo Cano" refreshedDate="46069.464566550923" createdVersion="8" refreshedVersion="8" minRefreshableVersion="3" recordCount="112" xr:uid="{C1FE4C7E-A2FF-4A42-9F92-5EA42F759050}">
  <cacheSource type="worksheet">
    <worksheetSource name="BD_LABORATORIOS"/>
  </cacheSource>
  <cacheFields count="11">
    <cacheField name="LABORATORIO" numFmtId="0">
      <sharedItems count="18">
        <s v=" VALLE SOL SAC"/>
        <s v="Agroindustrial Laredo  S.A.A. "/>
        <s v="Microbiología agrónoma S.A.C. - MICROAGRO S.A.C."/>
        <s v="Agrícola Cerro Prieto"/>
        <s v="VIRÚ S.A. "/>
        <s v="COMERCIALIZADORA &quot;HUME&quot; E.I.R.L."/>
        <s v="Bioinsumos agrícolas S.A.C. - BIOINSA S.A.C. "/>
        <s v="Bioalternativa E&amp;F  S.A.C."/>
        <s v="BIOQHALI S.A.C."/>
        <s v="INAGROP S.R.L."/>
        <s v="BIO SMART VM E.I.R.L."/>
        <s v="BITEC AGRO"/>
        <s v="AGROMIP SAC"/>
        <s v="DM AGRÍCOLA S.A.C."/>
        <s v="DE TACNA"/>
        <s v="Laboratorio de Agentes de Biocontrol Agrícola S.A.C. - Lab Agrícola S.A.C."/>
        <s v="AGROBIOLÓGICOS DEL PERÚ S.A.C."/>
        <s v="Protección de Cultivos Perú S.A.C. - Procultivos Perú S.A.C."/>
      </sharedItems>
    </cacheField>
    <cacheField name="REGIONES" numFmtId="0">
      <sharedItems count="6">
        <s v="La Libertad"/>
        <s v="Lambayeque"/>
        <s v="Lima"/>
        <s v="Arequipa"/>
        <s v="Ica"/>
        <s v="Tacna"/>
      </sharedItems>
    </cacheField>
    <cacheField name="CONVENIO" numFmtId="0">
      <sharedItems/>
    </cacheField>
    <cacheField name="ACB" numFmtId="0">
      <sharedItems count="33">
        <s v="Billaea claripalpis"/>
        <s v="Trichoderma harzianum"/>
        <s v="Heterorhabditis bacteriophora"/>
        <s v="Paecilomyces fumosoroseus"/>
        <s v="Chrysoperla carnea"/>
        <s v="Paecilomyces lilacinus"/>
        <s v="Metarhizium anisopliae"/>
        <s v="Isaria fumosoroseus"/>
        <s v="Trichogramma exiguum"/>
        <s v="Trichogramma pretiosum"/>
        <s v="Trichoderma harzianum, T. asperellum, T. viride"/>
        <s v="Beauveria bassiana"/>
        <s v="Beauveria bassiana, Metarhizium anisopliae, Isaria fumosorosea, Lecanicillium lecanii"/>
        <s v="Isaria fumosorosea"/>
        <s v="Cordyceps javanica"/>
        <s v="Purpureocillium lilacinum"/>
        <s v="Trichoderma asperellum"/>
        <s v="Anagyrus vladimiri"/>
        <s v="Trichoderma harzianum, T. asperellum y T. viride - BIOTRIX"/>
        <s v="Beauveria bassiana - BIO-BASIANA"/>
        <s v="Metarhizium anisopliae - BIO-METARRIL"/>
        <s v="Purpureocillium lilacinum - BIO-LILACINUS"/>
        <s v="Paecilomyces lilacinus - 1 PAE"/>
        <s v="Paecilomyces lilacinus - 2 PAE"/>
        <s v="Trichogramma sp."/>
        <s v="Trichoderma viride"/>
        <s v="Trichoderma harzianum + T. viride"/>
        <s v="Beauveria bassiana - BIO-BASIANA - Lote 022510-10"/>
        <s v="Beauveria bassiana - BIO-BASIANA - Lote 022511-11"/>
        <s v="Beauveria bassiana - BIO-BASIANA - Lote 022511-11 (Bolsa de 1 kg)"/>
        <s v="Beauveria bassiana, Isaria fumosorosea, Metarhizium anisopliae, Lecanicillium lecanii BIO-INSECT"/>
        <s v="Trichoderma sp."/>
        <s v="Trichoderma harzianum "/>
      </sharedItems>
    </cacheField>
    <cacheField name="Tipo" numFmtId="0">
      <sharedItems count="2">
        <s v="MACROORGANISMO"/>
        <s v="MICROORGANISMO"/>
      </sharedItems>
    </cacheField>
    <cacheField name="AÑO" numFmtId="0">
      <sharedItems containsSemiMixedTypes="0" containsString="0" containsNumber="1" containsInteger="1" minValue="2025" maxValue="2026" count="2">
        <n v="2025"/>
        <n v="2026"/>
      </sharedItems>
    </cacheField>
    <cacheField name="MES" numFmtId="0">
      <sharedItems/>
    </cacheField>
    <cacheField name="TRIMESTRE" numFmtId="0">
      <sharedItems containsBlank="1" count="5">
        <s v="TRIMESTRE I"/>
        <s v="TRIMESTRE II"/>
        <s v="TRIMESTRE III"/>
        <s v="TRIMESTRE IV"/>
        <m u="1"/>
      </sharedItems>
    </cacheField>
    <cacheField name="FECHA INFORME" numFmtId="14">
      <sharedItems containsDate="1" containsMixedTypes="1" minDate="2025-02-17T00:00:00" maxDate="2026-01-10T00:00:00"/>
    </cacheField>
    <cacheField name="INFORME" numFmtId="0">
      <sharedItems/>
    </cacheField>
    <cacheField name="CUMPLIMIENTO" numFmtId="0">
      <sharedItems count="3">
        <s v="NO CUMPLE"/>
        <s v="CUMPLE"/>
        <s v="SIN RESULTADO"/>
      </sharedItems>
    </cacheField>
  </cacheFields>
  <extLst>
    <ext xmlns:x14="http://schemas.microsoft.com/office/spreadsheetml/2009/9/main" uri="{725AE2AE-9491-48be-B2B4-4EB974FC3084}">
      <x14:pivotCacheDefinition pivotCacheId="153709502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2">
  <r>
    <x v="0"/>
    <x v="0"/>
    <s v="VIGENTE"/>
    <x v="0"/>
    <x v="0"/>
    <x v="0"/>
    <s v="FEBRERO"/>
    <x v="0"/>
    <d v="2025-02-17T00:00:00"/>
    <s v="CCACB-001-2025"/>
    <x v="0"/>
  </r>
  <r>
    <x v="1"/>
    <x v="0"/>
    <s v="VIGENTE"/>
    <x v="0"/>
    <x v="0"/>
    <x v="0"/>
    <s v="FEBRERO"/>
    <x v="0"/>
    <d v="2025-02-17T00:00:00"/>
    <s v="CCACB-002-2025"/>
    <x v="1"/>
  </r>
  <r>
    <x v="2"/>
    <x v="0"/>
    <s v="VIGENTE"/>
    <x v="1"/>
    <x v="1"/>
    <x v="0"/>
    <s v="FEBRERO"/>
    <x v="0"/>
    <d v="2025-02-26T00:00:00"/>
    <s v="CCACB-003-2025"/>
    <x v="0"/>
  </r>
  <r>
    <x v="3"/>
    <x v="0"/>
    <s v="VIGENTE"/>
    <x v="2"/>
    <x v="1"/>
    <x v="0"/>
    <s v="FEBRERO"/>
    <x v="0"/>
    <d v="2025-02-26T00:00:00"/>
    <s v="CCACB-006-2025"/>
    <x v="0"/>
  </r>
  <r>
    <x v="3"/>
    <x v="0"/>
    <s v="VIGENTE"/>
    <x v="1"/>
    <x v="1"/>
    <x v="0"/>
    <s v="FEBRERO"/>
    <x v="0"/>
    <d v="2025-02-26T00:00:00"/>
    <s v="CCACB-005-2025"/>
    <x v="1"/>
  </r>
  <r>
    <x v="3"/>
    <x v="0"/>
    <s v="VIGENTE"/>
    <x v="3"/>
    <x v="1"/>
    <x v="0"/>
    <s v="FEBRERO"/>
    <x v="0"/>
    <d v="2025-02-26T00:00:00"/>
    <s v="CCACB-004-2025"/>
    <x v="0"/>
  </r>
  <r>
    <x v="3"/>
    <x v="0"/>
    <s v="VIGENTE"/>
    <x v="4"/>
    <x v="0"/>
    <x v="0"/>
    <s v="FEBRERO"/>
    <x v="0"/>
    <d v="2025-03-03T00:00:00"/>
    <s v="CCACB-007-2025"/>
    <x v="1"/>
  </r>
  <r>
    <x v="4"/>
    <x v="0"/>
    <s v="VIGENTE"/>
    <x v="5"/>
    <x v="1"/>
    <x v="0"/>
    <s v="MARZO"/>
    <x v="0"/>
    <d v="2025-03-13T00:00:00"/>
    <s v="CCACB-008-2025"/>
    <x v="0"/>
  </r>
  <r>
    <x v="4"/>
    <x v="0"/>
    <s v="VIGENTE"/>
    <x v="6"/>
    <x v="1"/>
    <x v="0"/>
    <s v="MARZO"/>
    <x v="0"/>
    <d v="2025-03-13T00:00:00"/>
    <s v="CCACB-009-2025"/>
    <x v="0"/>
  </r>
  <r>
    <x v="4"/>
    <x v="0"/>
    <s v="VIGENTE"/>
    <x v="6"/>
    <x v="1"/>
    <x v="0"/>
    <s v="MARZO"/>
    <x v="0"/>
    <d v="2025-03-13T00:00:00"/>
    <s v="CCACB-011-2025"/>
    <x v="0"/>
  </r>
  <r>
    <x v="4"/>
    <x v="0"/>
    <s v="VIGENTE"/>
    <x v="5"/>
    <x v="1"/>
    <x v="0"/>
    <s v="MARZO"/>
    <x v="0"/>
    <d v="2025-03-13T00:00:00"/>
    <s v="CCACB-010-2025"/>
    <x v="0"/>
  </r>
  <r>
    <x v="4"/>
    <x v="0"/>
    <s v="VIGENTE"/>
    <x v="5"/>
    <x v="1"/>
    <x v="0"/>
    <s v="ABRIL"/>
    <x v="1"/>
    <d v="2025-04-15T00:00:00"/>
    <s v="CCACB-017-2025"/>
    <x v="0"/>
  </r>
  <r>
    <x v="4"/>
    <x v="0"/>
    <s v="VIGENTE"/>
    <x v="7"/>
    <x v="1"/>
    <x v="0"/>
    <s v="ABRIL"/>
    <x v="1"/>
    <d v="2025-04-15T00:00:00"/>
    <s v="CCACB-016-2025"/>
    <x v="0"/>
  </r>
  <r>
    <x v="5"/>
    <x v="1"/>
    <s v="SIN CONVENIO"/>
    <x v="8"/>
    <x v="0"/>
    <x v="0"/>
    <s v="MARZO"/>
    <x v="0"/>
    <d v="2025-03-13T00:00:00"/>
    <s v="CCACB-012-2025"/>
    <x v="1"/>
  </r>
  <r>
    <x v="2"/>
    <x v="0"/>
    <s v="VIGENTE"/>
    <x v="1"/>
    <x v="1"/>
    <x v="0"/>
    <s v="ABRIL"/>
    <x v="1"/>
    <d v="2025-04-07T00:00:00"/>
    <s v="CCACB-013-2025"/>
    <x v="1"/>
  </r>
  <r>
    <x v="0"/>
    <x v="0"/>
    <s v="VIGENTE"/>
    <x v="0"/>
    <x v="0"/>
    <x v="0"/>
    <s v="ABRIL"/>
    <x v="1"/>
    <d v="2025-04-14T00:00:00"/>
    <s v="CCACB-014-2025"/>
    <x v="0"/>
  </r>
  <r>
    <x v="0"/>
    <x v="0"/>
    <s v="VIGENTE"/>
    <x v="8"/>
    <x v="0"/>
    <x v="0"/>
    <s v="ABRIL"/>
    <x v="1"/>
    <d v="2025-04-16T00:00:00"/>
    <s v="CCACB-018-2025"/>
    <x v="1"/>
  </r>
  <r>
    <x v="1"/>
    <x v="0"/>
    <s v="VIGENTE"/>
    <x v="0"/>
    <x v="0"/>
    <x v="0"/>
    <s v="ABRIL"/>
    <x v="1"/>
    <d v="2025-04-14T00:00:00"/>
    <s v="CCACB-015-2025"/>
    <x v="0"/>
  </r>
  <r>
    <x v="6"/>
    <x v="0"/>
    <s v="NO VIGENTE"/>
    <x v="4"/>
    <x v="0"/>
    <x v="0"/>
    <s v="ABRIL"/>
    <x v="1"/>
    <d v="2025-04-16T00:00:00"/>
    <s v="CCACB-019-2025"/>
    <x v="1"/>
  </r>
  <r>
    <x v="6"/>
    <x v="0"/>
    <s v="NO VIGENTE"/>
    <x v="9"/>
    <x v="0"/>
    <x v="0"/>
    <s v="ABRIL"/>
    <x v="1"/>
    <d v="2025-04-16T00:00:00"/>
    <s v="CCACB-020-2025"/>
    <x v="1"/>
  </r>
  <r>
    <x v="6"/>
    <x v="0"/>
    <s v="NO VIGENTE"/>
    <x v="8"/>
    <x v="0"/>
    <x v="0"/>
    <s v="ABRIL"/>
    <x v="1"/>
    <d v="2025-04-16T00:00:00"/>
    <s v="CCACB-021-2025"/>
    <x v="1"/>
  </r>
  <r>
    <x v="1"/>
    <x v="0"/>
    <s v="VIGENTE"/>
    <x v="0"/>
    <x v="0"/>
    <x v="0"/>
    <s v="ABRIL"/>
    <x v="1"/>
    <d v="2025-04-28T00:00:00"/>
    <s v="CCACB-022-2025"/>
    <x v="1"/>
  </r>
  <r>
    <x v="0"/>
    <x v="0"/>
    <s v="VIGENTE"/>
    <x v="0"/>
    <x v="0"/>
    <x v="0"/>
    <s v="ABRIL"/>
    <x v="1"/>
    <d v="2025-04-28T00:00:00"/>
    <s v="CCACB-023-2025"/>
    <x v="0"/>
  </r>
  <r>
    <x v="7"/>
    <x v="0"/>
    <s v="VIGENTE"/>
    <x v="10"/>
    <x v="1"/>
    <x v="0"/>
    <s v="MAYO"/>
    <x v="1"/>
    <d v="2025-05-15T00:00:00"/>
    <s v="CCACB-024-2025"/>
    <x v="1"/>
  </r>
  <r>
    <x v="7"/>
    <x v="0"/>
    <s v="VIGENTE"/>
    <x v="5"/>
    <x v="1"/>
    <x v="0"/>
    <s v="MAYO"/>
    <x v="1"/>
    <d v="2025-05-15T00:00:00"/>
    <s v="CCACB-025-2025"/>
    <x v="1"/>
  </r>
  <r>
    <x v="7"/>
    <x v="0"/>
    <s v="VIGENTE"/>
    <x v="11"/>
    <x v="1"/>
    <x v="0"/>
    <s v="MAYO"/>
    <x v="1"/>
    <d v="2025-05-15T00:00:00"/>
    <s v="CCACB-026-2025"/>
    <x v="1"/>
  </r>
  <r>
    <x v="7"/>
    <x v="0"/>
    <s v="VIGENTE"/>
    <x v="6"/>
    <x v="1"/>
    <x v="0"/>
    <s v="MAYO"/>
    <x v="1"/>
    <d v="2025-05-15T00:00:00"/>
    <s v="CCACB-027-2025"/>
    <x v="0"/>
  </r>
  <r>
    <x v="7"/>
    <x v="0"/>
    <s v="VIGENTE"/>
    <x v="12"/>
    <x v="1"/>
    <x v="0"/>
    <s v="MAYO"/>
    <x v="1"/>
    <d v="2025-05-15T00:00:00"/>
    <s v="CCACB-028-2025"/>
    <x v="0"/>
  </r>
  <r>
    <x v="7"/>
    <x v="0"/>
    <s v="VIGENTE"/>
    <x v="13"/>
    <x v="1"/>
    <x v="0"/>
    <s v="MAYO"/>
    <x v="1"/>
    <d v="2025-05-15T00:00:00"/>
    <s v="CCACB-029-2025"/>
    <x v="0"/>
  </r>
  <r>
    <x v="4"/>
    <x v="0"/>
    <s v="VIGENTE"/>
    <x v="5"/>
    <x v="1"/>
    <x v="0"/>
    <s v="MAYO"/>
    <x v="1"/>
    <d v="2025-05-27T00:00:00"/>
    <s v="CCACB-030-2025"/>
    <x v="0"/>
  </r>
  <r>
    <x v="5"/>
    <x v="1"/>
    <s v="SIN CONVENIO"/>
    <x v="8"/>
    <x v="1"/>
    <x v="0"/>
    <s v="MAYO"/>
    <x v="1"/>
    <d v="2025-05-29T00:00:00"/>
    <s v="CCACB-031-2025"/>
    <x v="1"/>
  </r>
  <r>
    <x v="3"/>
    <x v="0"/>
    <s v="VIGENTE"/>
    <x v="2"/>
    <x v="1"/>
    <x v="0"/>
    <s v="JUNIO"/>
    <x v="1"/>
    <d v="2025-06-05T00:00:00"/>
    <s v="CCACB-032-2025"/>
    <x v="1"/>
  </r>
  <r>
    <x v="3"/>
    <x v="0"/>
    <s v="VIGENTE"/>
    <x v="3"/>
    <x v="1"/>
    <x v="0"/>
    <s v="JUNIO"/>
    <x v="1"/>
    <d v="2025-06-05T00:00:00"/>
    <s v="CCACB-033-2025"/>
    <x v="0"/>
  </r>
  <r>
    <x v="3"/>
    <x v="0"/>
    <s v="VIGENTE"/>
    <x v="1"/>
    <x v="1"/>
    <x v="0"/>
    <s v="JUNIO"/>
    <x v="1"/>
    <d v="2025-06-05T00:00:00"/>
    <s v="CCACB-034-2025"/>
    <x v="1"/>
  </r>
  <r>
    <x v="0"/>
    <x v="0"/>
    <s v="VIGENTE"/>
    <x v="0"/>
    <x v="0"/>
    <x v="0"/>
    <s v="JUNIO"/>
    <x v="1"/>
    <s v="SIN RESULTADO"/>
    <s v="SIN RESULTADO"/>
    <x v="2"/>
  </r>
  <r>
    <x v="0"/>
    <x v="0"/>
    <s v="VIGENTE"/>
    <x v="8"/>
    <x v="0"/>
    <x v="0"/>
    <s v="JUNIO"/>
    <x v="1"/>
    <d v="2025-06-17T00:00:00"/>
    <s v="CCACB-035-2025"/>
    <x v="1"/>
  </r>
  <r>
    <x v="0"/>
    <x v="0"/>
    <s v="VIGENTE"/>
    <x v="0"/>
    <x v="0"/>
    <x v="0"/>
    <s v="JULIO"/>
    <x v="2"/>
    <d v="2025-07-03T00:00:00"/>
    <s v="CCACB-038-2025"/>
    <x v="1"/>
  </r>
  <r>
    <x v="1"/>
    <x v="0"/>
    <s v="VIGENTE"/>
    <x v="0"/>
    <x v="0"/>
    <x v="0"/>
    <s v="JULIO"/>
    <x v="2"/>
    <d v="2025-07-04T00:00:00"/>
    <s v="CCACB-039-2025"/>
    <x v="1"/>
  </r>
  <r>
    <x v="6"/>
    <x v="0"/>
    <s v="NO VIGENTE"/>
    <x v="4"/>
    <x v="0"/>
    <x v="0"/>
    <s v="JULIO"/>
    <x v="2"/>
    <d v="2025-07-16T00:00:00"/>
    <s v="CCACB-041-2025"/>
    <x v="1"/>
  </r>
  <r>
    <x v="6"/>
    <x v="0"/>
    <s v="NO VIGENTE"/>
    <x v="8"/>
    <x v="0"/>
    <x v="0"/>
    <s v="JULIO"/>
    <x v="2"/>
    <d v="2025-07-16T00:00:00"/>
    <s v="CCACB-042-2025"/>
    <x v="1"/>
  </r>
  <r>
    <x v="6"/>
    <x v="0"/>
    <s v="NO VIGENTE"/>
    <x v="9"/>
    <x v="0"/>
    <x v="0"/>
    <s v="JULIO"/>
    <x v="2"/>
    <d v="2025-07-16T00:00:00"/>
    <s v="CCACB-043-2025"/>
    <x v="1"/>
  </r>
  <r>
    <x v="8"/>
    <x v="2"/>
    <s v="SIN CONVENIO"/>
    <x v="14"/>
    <x v="1"/>
    <x v="0"/>
    <s v="JUNIO"/>
    <x v="1"/>
    <d v="2025-06-30T00:00:00"/>
    <s v="CCACB-037-2025"/>
    <x v="0"/>
  </r>
  <r>
    <x v="8"/>
    <x v="2"/>
    <s v="SIN CONVENIO"/>
    <x v="14"/>
    <x v="1"/>
    <x v="0"/>
    <s v="JUNIO"/>
    <x v="1"/>
    <d v="2025-06-30T00:00:00"/>
    <s v="CCACB-036-2025"/>
    <x v="0"/>
  </r>
  <r>
    <x v="9"/>
    <x v="3"/>
    <s v="SIN CONVENIO"/>
    <x v="15"/>
    <x v="1"/>
    <x v="0"/>
    <s v="JULIO"/>
    <x v="2"/>
    <d v="2025-07-10T00:00:00"/>
    <s v="CCACB-040-2025"/>
    <x v="1"/>
  </r>
  <r>
    <x v="10"/>
    <x v="4"/>
    <s v="SIN CONVENIO"/>
    <x v="13"/>
    <x v="1"/>
    <x v="0"/>
    <s v="AGOSTO"/>
    <x v="2"/>
    <d v="2025-08-12T00:00:00"/>
    <s v="CCACB-044-2025"/>
    <x v="1"/>
  </r>
  <r>
    <x v="10"/>
    <x v="4"/>
    <s v="SIN CONVENIO"/>
    <x v="6"/>
    <x v="1"/>
    <x v="0"/>
    <s v="AGOSTO"/>
    <x v="2"/>
    <d v="2025-08-12T00:00:00"/>
    <s v="CCACB-045-2025"/>
    <x v="1"/>
  </r>
  <r>
    <x v="10"/>
    <x v="4"/>
    <s v="SIN CONVENIO"/>
    <x v="16"/>
    <x v="1"/>
    <x v="0"/>
    <s v="AGOSTO"/>
    <x v="2"/>
    <d v="2025-08-12T00:00:00"/>
    <s v="CCACB-046-2025"/>
    <x v="1"/>
  </r>
  <r>
    <x v="10"/>
    <x v="4"/>
    <s v="SIN CONVENIO"/>
    <x v="15"/>
    <x v="1"/>
    <x v="0"/>
    <s v="AGOSTO"/>
    <x v="2"/>
    <d v="2025-08-12T00:00:00"/>
    <s v="CCACB-047-2025"/>
    <x v="1"/>
  </r>
  <r>
    <x v="10"/>
    <x v="4"/>
    <s v="SIN CONVENIO"/>
    <x v="11"/>
    <x v="1"/>
    <x v="0"/>
    <s v="AGOSTO"/>
    <x v="2"/>
    <d v="2025-08-12T00:00:00"/>
    <s v="CCACB-048-2025"/>
    <x v="1"/>
  </r>
  <r>
    <x v="11"/>
    <x v="4"/>
    <s v="SIN CONVENIO"/>
    <x v="16"/>
    <x v="1"/>
    <x v="0"/>
    <s v="AGOSTO"/>
    <x v="2"/>
    <d v="2025-08-12T00:00:00"/>
    <s v="CCACB-050-2025"/>
    <x v="1"/>
  </r>
  <r>
    <x v="11"/>
    <x v="4"/>
    <s v="SIN CONVENIO"/>
    <x v="15"/>
    <x v="1"/>
    <x v="0"/>
    <s v="AGOSTO"/>
    <x v="2"/>
    <d v="2025-08-12T00:00:00"/>
    <s v="CCACB-052-2025"/>
    <x v="1"/>
  </r>
  <r>
    <x v="11"/>
    <x v="4"/>
    <s v="SIN CONVENIO"/>
    <x v="11"/>
    <x v="1"/>
    <x v="0"/>
    <s v="AGOSTO"/>
    <x v="2"/>
    <d v="2025-08-12T00:00:00"/>
    <s v="CCACB-049-2025"/>
    <x v="1"/>
  </r>
  <r>
    <x v="11"/>
    <x v="4"/>
    <s v="SIN CONVENIO"/>
    <x v="13"/>
    <x v="1"/>
    <x v="0"/>
    <s v="AGOSTO"/>
    <x v="2"/>
    <d v="2025-08-12T00:00:00"/>
    <s v="CCACB-051-2025"/>
    <x v="1"/>
  </r>
  <r>
    <x v="11"/>
    <x v="4"/>
    <s v="SIN CONVENIO"/>
    <x v="6"/>
    <x v="1"/>
    <x v="0"/>
    <s v="AGOSTO"/>
    <x v="2"/>
    <d v="2025-08-12T00:00:00"/>
    <s v="CCACB-053-2025"/>
    <x v="1"/>
  </r>
  <r>
    <x v="2"/>
    <x v="0"/>
    <s v="VIGENTE"/>
    <x v="1"/>
    <x v="1"/>
    <x v="0"/>
    <s v="AGOSTO"/>
    <x v="2"/>
    <d v="2025-07-25T00:00:00"/>
    <s v="CCACB-054-2025"/>
    <x v="0"/>
  </r>
  <r>
    <x v="3"/>
    <x v="0"/>
    <s v="VIGENTE"/>
    <x v="4"/>
    <x v="0"/>
    <x v="0"/>
    <s v="AGOSTO"/>
    <x v="2"/>
    <d v="2025-08-08T00:00:00"/>
    <s v="CCACB-055-2025"/>
    <x v="1"/>
  </r>
  <r>
    <x v="3"/>
    <x v="0"/>
    <s v="VIGENTE"/>
    <x v="9"/>
    <x v="0"/>
    <x v="0"/>
    <s v="AGOSTO"/>
    <x v="2"/>
    <d v="2025-08-08T00:00:00"/>
    <s v="CCACB-056-2025"/>
    <x v="1"/>
  </r>
  <r>
    <x v="3"/>
    <x v="0"/>
    <s v="VIGENTE"/>
    <x v="17"/>
    <x v="0"/>
    <x v="0"/>
    <s v="AGOSTO"/>
    <x v="2"/>
    <d v="2025-08-08T00:00:00"/>
    <s v="CCACB-057-2025"/>
    <x v="1"/>
  </r>
  <r>
    <x v="3"/>
    <x v="0"/>
    <s v="VIGENTE"/>
    <x v="3"/>
    <x v="1"/>
    <x v="0"/>
    <s v="AGOSTO"/>
    <x v="2"/>
    <d v="2025-08-21T00:00:00"/>
    <s v="CCACB-060-2025"/>
    <x v="0"/>
  </r>
  <r>
    <x v="3"/>
    <x v="0"/>
    <s v="VIGENTE"/>
    <x v="1"/>
    <x v="1"/>
    <x v="0"/>
    <s v="AGOSTO"/>
    <x v="2"/>
    <d v="2025-08-21T00:00:00"/>
    <s v="CCACB-058-2025"/>
    <x v="0"/>
  </r>
  <r>
    <x v="3"/>
    <x v="0"/>
    <s v="VIGENTE"/>
    <x v="2"/>
    <x v="1"/>
    <x v="0"/>
    <s v="AGOSTO"/>
    <x v="2"/>
    <d v="2025-08-21T00:00:00"/>
    <s v="CCACB-059-2025"/>
    <x v="1"/>
  </r>
  <r>
    <x v="7"/>
    <x v="0"/>
    <s v="VIGENTE"/>
    <x v="18"/>
    <x v="1"/>
    <x v="0"/>
    <s v="AGOSTO"/>
    <x v="2"/>
    <d v="2025-08-21T00:00:00"/>
    <s v="CCACB-061-2025"/>
    <x v="0"/>
  </r>
  <r>
    <x v="7"/>
    <x v="0"/>
    <s v="VIGENTE"/>
    <x v="18"/>
    <x v="1"/>
    <x v="0"/>
    <s v="AGOSTO"/>
    <x v="2"/>
    <d v="2025-08-21T00:00:00"/>
    <s v="CCACB-062-2025"/>
    <x v="1"/>
  </r>
  <r>
    <x v="7"/>
    <x v="0"/>
    <s v="VIGENTE"/>
    <x v="19"/>
    <x v="1"/>
    <x v="0"/>
    <s v="AGOSTO"/>
    <x v="2"/>
    <d v="2025-08-21T00:00:00"/>
    <s v="CCACB-063-2025"/>
    <x v="1"/>
  </r>
  <r>
    <x v="7"/>
    <x v="0"/>
    <s v="VIGENTE"/>
    <x v="19"/>
    <x v="1"/>
    <x v="0"/>
    <s v="AGOSTO"/>
    <x v="2"/>
    <d v="2025-08-21T00:00:00"/>
    <s v="CCACB-064-2025"/>
    <x v="1"/>
  </r>
  <r>
    <x v="7"/>
    <x v="0"/>
    <s v="VIGENTE"/>
    <x v="20"/>
    <x v="1"/>
    <x v="0"/>
    <s v="AGOSTO"/>
    <x v="2"/>
    <d v="2025-08-21T00:00:00"/>
    <s v="CCACB-065-2025"/>
    <x v="0"/>
  </r>
  <r>
    <x v="7"/>
    <x v="0"/>
    <s v="VIGENTE"/>
    <x v="21"/>
    <x v="1"/>
    <x v="0"/>
    <s v="AGOSTO"/>
    <x v="2"/>
    <d v="2025-08-21T00:00:00"/>
    <s v="CCACB-066-2025"/>
    <x v="1"/>
  </r>
  <r>
    <x v="12"/>
    <x v="1"/>
    <s v="NO VIGENTE"/>
    <x v="0"/>
    <x v="0"/>
    <x v="0"/>
    <s v="AGOSTO"/>
    <x v="2"/>
    <d v="2025-08-21T00:00:00"/>
    <s v="CCACB-067-2025"/>
    <x v="0"/>
  </r>
  <r>
    <x v="4"/>
    <x v="0"/>
    <s v="VIGENTE"/>
    <x v="22"/>
    <x v="1"/>
    <x v="0"/>
    <s v="SETIEMBRE"/>
    <x v="2"/>
    <d v="2025-09-10T00:00:00"/>
    <s v="CCACB-069-2025"/>
    <x v="0"/>
  </r>
  <r>
    <x v="4"/>
    <x v="0"/>
    <s v="VIGENTE"/>
    <x v="23"/>
    <x v="1"/>
    <x v="0"/>
    <s v="SETIEMBRE"/>
    <x v="2"/>
    <d v="2025-09-10T00:00:00"/>
    <s v="CCACB-070-2025"/>
    <x v="0"/>
  </r>
  <r>
    <x v="13"/>
    <x v="4"/>
    <s v="SIN CONVENIO"/>
    <x v="24"/>
    <x v="0"/>
    <x v="0"/>
    <s v="SETIEMBRE"/>
    <x v="2"/>
    <d v="2025-09-10T00:00:00"/>
    <s v="CCACB-068-2025"/>
    <x v="1"/>
  </r>
  <r>
    <x v="13"/>
    <x v="4"/>
    <s v="SIN CONVENIO"/>
    <x v="25"/>
    <x v="1"/>
    <x v="0"/>
    <s v="SETIEMBRE"/>
    <x v="2"/>
    <d v="2025-09-17T00:00:00"/>
    <s v="CCACB-071-2025"/>
    <x v="1"/>
  </r>
  <r>
    <x v="13"/>
    <x v="4"/>
    <s v="SIN CONVENIO"/>
    <x v="16"/>
    <x v="1"/>
    <x v="0"/>
    <s v="OCTUBRE"/>
    <x v="2"/>
    <d v="2025-10-15T00:00:00"/>
    <s v="CCACB-081-2025"/>
    <x v="1"/>
  </r>
  <r>
    <x v="13"/>
    <x v="4"/>
    <s v="SIN CONVENIO"/>
    <x v="25"/>
    <x v="1"/>
    <x v="0"/>
    <s v="SETIEMBRE"/>
    <x v="2"/>
    <d v="2025-09-17T00:00:00"/>
    <s v="CCACB-072-2025"/>
    <x v="1"/>
  </r>
  <r>
    <x v="7"/>
    <x v="0"/>
    <s v="VIGENTE"/>
    <x v="20"/>
    <x v="1"/>
    <x v="0"/>
    <s v="SETIEMBRE"/>
    <x v="2"/>
    <d v="2025-09-24T00:00:00"/>
    <s v="CCACB-073-2025"/>
    <x v="1"/>
  </r>
  <r>
    <x v="7"/>
    <x v="0"/>
    <s v="VIGENTE"/>
    <x v="18"/>
    <x v="1"/>
    <x v="0"/>
    <s v="SETIEMBRE"/>
    <x v="2"/>
    <d v="2025-09-24T00:00:00"/>
    <s v="CCACB-074-2025"/>
    <x v="1"/>
  </r>
  <r>
    <x v="12"/>
    <x v="1"/>
    <s v="NO VIGENTE"/>
    <x v="0"/>
    <x v="0"/>
    <x v="0"/>
    <s v="OCTUBRE"/>
    <x v="3"/>
    <d v="2025-10-07T00:00:00"/>
    <s v="CCACB-075-2025"/>
    <x v="0"/>
  </r>
  <r>
    <x v="2"/>
    <x v="0"/>
    <s v="VIGENTE"/>
    <x v="1"/>
    <x v="1"/>
    <x v="0"/>
    <s v="OCTUBRE"/>
    <x v="3"/>
    <d v="2025-10-10T00:00:00"/>
    <s v="CCACB-080-2025"/>
    <x v="1"/>
  </r>
  <r>
    <x v="14"/>
    <x v="5"/>
    <s v="NO VIGENTE"/>
    <x v="1"/>
    <x v="1"/>
    <x v="0"/>
    <s v="OCTUBRE"/>
    <x v="3"/>
    <d v="2025-10-10T00:00:00"/>
    <s v="CCACB-078-2025"/>
    <x v="1"/>
  </r>
  <r>
    <x v="14"/>
    <x v="5"/>
    <s v="NO VIGENTE"/>
    <x v="11"/>
    <x v="1"/>
    <x v="0"/>
    <s v="OCTUBRE"/>
    <x v="3"/>
    <d v="2025-10-10T00:00:00"/>
    <s v="CCACB-079-2025"/>
    <x v="1"/>
  </r>
  <r>
    <x v="1"/>
    <x v="0"/>
    <s v="VIGENTE"/>
    <x v="0"/>
    <x v="0"/>
    <x v="0"/>
    <s v="OCTUBRE"/>
    <x v="3"/>
    <d v="2025-10-09T00:00:00"/>
    <s v="CCACB-076-2025"/>
    <x v="1"/>
  </r>
  <r>
    <x v="0"/>
    <x v="0"/>
    <s v="VIGENTE"/>
    <x v="0"/>
    <x v="0"/>
    <x v="0"/>
    <s v="OCTUBRE"/>
    <x v="3"/>
    <d v="2025-10-09T00:00:00"/>
    <s v="CCACB-077-2025"/>
    <x v="1"/>
  </r>
  <r>
    <x v="0"/>
    <x v="0"/>
    <s v="VIGENTE"/>
    <x v="8"/>
    <x v="0"/>
    <x v="0"/>
    <s v="OCTUBRE"/>
    <x v="3"/>
    <d v="2025-10-15T00:00:00"/>
    <s v="CCACB-082-2025"/>
    <x v="1"/>
  </r>
  <r>
    <x v="6"/>
    <x v="0"/>
    <s v="NO VIGENTE"/>
    <x v="8"/>
    <x v="0"/>
    <x v="0"/>
    <s v="NOVIEMBRE"/>
    <x v="3"/>
    <d v="2025-11-04T00:00:00"/>
    <s v="CCACB-086-2025"/>
    <x v="1"/>
  </r>
  <r>
    <x v="6"/>
    <x v="0"/>
    <s v="NO VIGENTE"/>
    <x v="9"/>
    <x v="0"/>
    <x v="0"/>
    <s v="NOVIEMBRE"/>
    <x v="3"/>
    <d v="2025-11-04T00:00:00"/>
    <s v="CCACB-087-2025"/>
    <x v="1"/>
  </r>
  <r>
    <x v="6"/>
    <x v="0"/>
    <s v="NO VIGENTE"/>
    <x v="4"/>
    <x v="0"/>
    <x v="0"/>
    <s v="NOVIEMBRE"/>
    <x v="3"/>
    <d v="2025-11-04T00:00:00"/>
    <s v="CCACB-088-2025"/>
    <x v="1"/>
  </r>
  <r>
    <x v="4"/>
    <x v="0"/>
    <s v="VIGENTE"/>
    <x v="4"/>
    <x v="0"/>
    <x v="0"/>
    <s v="NOVIEMBRE"/>
    <x v="3"/>
    <d v="2025-11-04T00:00:00"/>
    <s v="CCACB-085-2025"/>
    <x v="1"/>
  </r>
  <r>
    <x v="4"/>
    <x v="0"/>
    <s v="VIGENTE"/>
    <x v="11"/>
    <x v="1"/>
    <x v="0"/>
    <s v="OCTUBRE"/>
    <x v="3"/>
    <d v="2025-10-20T00:00:00"/>
    <s v="CCACB-083-2025"/>
    <x v="0"/>
  </r>
  <r>
    <x v="15"/>
    <x v="0"/>
    <s v="VIGENTE"/>
    <x v="8"/>
    <x v="0"/>
    <x v="0"/>
    <s v="NOVIEMBRE"/>
    <x v="3"/>
    <d v="2025-11-12T00:00:00"/>
    <s v="CCACB-089-2025"/>
    <x v="0"/>
  </r>
  <r>
    <x v="15"/>
    <x v="0"/>
    <s v="VIGENTE"/>
    <x v="4"/>
    <x v="0"/>
    <x v="0"/>
    <s v="NOVIEMBRE"/>
    <x v="3"/>
    <d v="2025-11-12T00:00:00"/>
    <s v="CCACB-090-2025"/>
    <x v="1"/>
  </r>
  <r>
    <x v="15"/>
    <x v="0"/>
    <s v="VIGENTE"/>
    <x v="2"/>
    <x v="1"/>
    <x v="0"/>
    <s v="OCTUBRE"/>
    <x v="3"/>
    <d v="2025-10-31T00:00:00"/>
    <s v="CCACB-084-2025"/>
    <x v="0"/>
  </r>
  <r>
    <x v="16"/>
    <x v="4"/>
    <s v="SIN CONVENIO"/>
    <x v="26"/>
    <x v="1"/>
    <x v="0"/>
    <s v="NOVIEMBRE"/>
    <x v="3"/>
    <d v="2025-11-14T00:00:00"/>
    <s v="CCACB-091-2025"/>
    <x v="1"/>
  </r>
  <r>
    <x v="16"/>
    <x v="4"/>
    <s v="SIN CONVENIO"/>
    <x v="26"/>
    <x v="1"/>
    <x v="0"/>
    <s v="NOVIEMBRE"/>
    <x v="3"/>
    <d v="2025-11-14T00:00:00"/>
    <s v="CCACB-092-2025"/>
    <x v="1"/>
  </r>
  <r>
    <x v="7"/>
    <x v="0"/>
    <s v="VIGENTE"/>
    <x v="18"/>
    <x v="1"/>
    <x v="0"/>
    <s v="NOVIEMBRE"/>
    <x v="3"/>
    <d v="2025-11-24T00:00:00"/>
    <s v="CCACB-093-2025"/>
    <x v="1"/>
  </r>
  <r>
    <x v="7"/>
    <x v="0"/>
    <s v="VIGENTE"/>
    <x v="27"/>
    <x v="1"/>
    <x v="0"/>
    <s v="NOVIEMBRE"/>
    <x v="3"/>
    <d v="2025-11-24T00:00:00"/>
    <s v="CCACB-094-2025"/>
    <x v="1"/>
  </r>
  <r>
    <x v="7"/>
    <x v="0"/>
    <s v="VIGENTE"/>
    <x v="27"/>
    <x v="1"/>
    <x v="0"/>
    <s v="NOVIEMBRE"/>
    <x v="3"/>
    <d v="2025-11-24T00:00:00"/>
    <s v="CCACB-095-2025"/>
    <x v="1"/>
  </r>
  <r>
    <x v="7"/>
    <x v="0"/>
    <s v="VIGENTE"/>
    <x v="28"/>
    <x v="1"/>
    <x v="0"/>
    <s v="NOVIEMBRE"/>
    <x v="3"/>
    <d v="2025-11-24T00:00:00"/>
    <s v="CCACB-096-2025"/>
    <x v="1"/>
  </r>
  <r>
    <x v="7"/>
    <x v="0"/>
    <s v="VIGENTE"/>
    <x v="29"/>
    <x v="1"/>
    <x v="0"/>
    <s v="NOVIEMBRE"/>
    <x v="3"/>
    <d v="2025-11-24T00:00:00"/>
    <s v="CCACB-097-2025"/>
    <x v="1"/>
  </r>
  <r>
    <x v="7"/>
    <x v="0"/>
    <s v="VIGENTE"/>
    <x v="20"/>
    <x v="1"/>
    <x v="0"/>
    <s v="NOVIEMBRE"/>
    <x v="3"/>
    <d v="2025-11-24T00:00:00"/>
    <s v="CCACB-098-2025"/>
    <x v="1"/>
  </r>
  <r>
    <x v="7"/>
    <x v="0"/>
    <s v="VIGENTE"/>
    <x v="30"/>
    <x v="1"/>
    <x v="0"/>
    <s v="NOVIEMBRE"/>
    <x v="3"/>
    <d v="2025-11-24T00:00:00"/>
    <s v="CCACB-099-2025"/>
    <x v="1"/>
  </r>
  <r>
    <x v="12"/>
    <x v="1"/>
    <s v="NO VIGENTE"/>
    <x v="0"/>
    <x v="0"/>
    <x v="0"/>
    <s v="NOVIEMBRE"/>
    <x v="3"/>
    <d v="2025-11-16T00:00:00"/>
    <s v="CCACB-100-2025"/>
    <x v="0"/>
  </r>
  <r>
    <x v="17"/>
    <x v="0"/>
    <s v="VIGENTE"/>
    <x v="0"/>
    <x v="0"/>
    <x v="0"/>
    <s v="DICIEMBRE"/>
    <x v="3"/>
    <d v="2025-12-22T00:00:00"/>
    <s v="CCACB-102-2025"/>
    <x v="1"/>
  </r>
  <r>
    <x v="1"/>
    <x v="0"/>
    <s v="VIGENTE"/>
    <x v="0"/>
    <x v="0"/>
    <x v="1"/>
    <s v="DICIEMBRE"/>
    <x v="3"/>
    <d v="2025-12-18T00:00:00"/>
    <s v="CCACB-101-2025"/>
    <x v="1"/>
  </r>
  <r>
    <x v="0"/>
    <x v="0"/>
    <s v="VIGENTE"/>
    <x v="0"/>
    <x v="0"/>
    <x v="1"/>
    <s v="DICIEMBRE"/>
    <x v="3"/>
    <d v="2025-12-29T00:00:00"/>
    <s v="CCACB-103-2025"/>
    <x v="0"/>
  </r>
  <r>
    <x v="0"/>
    <x v="0"/>
    <s v="VIGENTE"/>
    <x v="8"/>
    <x v="0"/>
    <x v="1"/>
    <s v="DICIEMBRE"/>
    <x v="3"/>
    <d v="2025-12-29T00:00:00"/>
    <s v="CCACB-104-2025"/>
    <x v="0"/>
  </r>
  <r>
    <x v="0"/>
    <x v="0"/>
    <s v="VIGENTE"/>
    <x v="4"/>
    <x v="0"/>
    <x v="1"/>
    <s v="DICIEMBRE"/>
    <x v="3"/>
    <d v="2025-12-29T00:00:00"/>
    <s v="CCACB-105-2025"/>
    <x v="1"/>
  </r>
  <r>
    <x v="4"/>
    <x v="0"/>
    <s v="VIGENTE"/>
    <x v="5"/>
    <x v="1"/>
    <x v="1"/>
    <s v="ENERO"/>
    <x v="0"/>
    <d v="2026-01-09T00:00:00"/>
    <s v="CCACB-001-2026"/>
    <x v="0"/>
  </r>
  <r>
    <x v="4"/>
    <x v="0"/>
    <s v="VIGENTE"/>
    <x v="31"/>
    <x v="1"/>
    <x v="1"/>
    <s v="ENERO"/>
    <x v="0"/>
    <s v="SIN RESULTADO"/>
    <s v="SIN RESULTADO"/>
    <x v="2"/>
  </r>
  <r>
    <x v="2"/>
    <x v="0"/>
    <s v="VIGENTE"/>
    <x v="32"/>
    <x v="1"/>
    <x v="1"/>
    <s v="ENERO"/>
    <x v="0"/>
    <d v="2026-01-09T00:00:00"/>
    <s v="CCACB-002-2026"/>
    <x v="1"/>
  </r>
  <r>
    <x v="6"/>
    <x v="0"/>
    <s v="NO VIGENTE"/>
    <x v="4"/>
    <x v="0"/>
    <x v="1"/>
    <s v="ENERO"/>
    <x v="0"/>
    <d v="2026-01-06T00:00:00"/>
    <s v="CCACB-106-2025"/>
    <x v="1"/>
  </r>
  <r>
    <x v="6"/>
    <x v="0"/>
    <s v="NO VIGENTE"/>
    <x v="8"/>
    <x v="0"/>
    <x v="1"/>
    <s v="ENERO"/>
    <x v="0"/>
    <d v="2026-01-06T00:00:00"/>
    <s v="CCACB-107-2025"/>
    <x v="1"/>
  </r>
  <r>
    <x v="6"/>
    <x v="0"/>
    <s v="NO VIGENTE"/>
    <x v="9"/>
    <x v="0"/>
    <x v="1"/>
    <s v="ENERO"/>
    <x v="0"/>
    <d v="2026-01-06T00:00:00"/>
    <s v="CCACB-108-2025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990A191-5685-4D5D-B6C7-2114C067BB69}" name="TablaDinámica4" cacheId="10" applyNumberFormats="0" applyBorderFormats="0" applyFontFormats="0" applyPatternFormats="0" applyAlignmentFormats="0" applyWidthHeightFormats="1" dataCaption="Valores" updatedVersion="6" minRefreshableVersion="3" useAutoFormatting="1" itemPrintTitles="1" createdVersion="8" indent="0" outline="1" outlineData="1" multipleFieldFilters="0" chartFormat="31">
  <location ref="O1:Q5" firstHeaderRow="1" firstDataRow="2" firstDataCol="1"/>
  <pivotFields count="11">
    <pivotField showAll="0">
      <items count="19">
        <item h="1" x="0"/>
        <item h="1" x="3"/>
        <item h="1" x="16"/>
        <item h="1" x="1"/>
        <item x="12"/>
        <item h="1" x="10"/>
        <item h="1" x="7"/>
        <item h="1" x="6"/>
        <item h="1" x="8"/>
        <item h="1" x="11"/>
        <item h="1" x="5"/>
        <item h="1" x="14"/>
        <item h="1" x="13"/>
        <item h="1" x="9"/>
        <item h="1" x="15"/>
        <item h="1" x="2"/>
        <item h="1" x="17"/>
        <item h="1" x="4"/>
        <item t="default"/>
      </items>
    </pivotField>
    <pivotField showAll="0">
      <items count="7">
        <item x="3"/>
        <item x="4"/>
        <item x="0"/>
        <item x="1"/>
        <item x="2"/>
        <item x="5"/>
        <item t="default"/>
      </items>
    </pivotField>
    <pivotField showAll="0"/>
    <pivotField showAll="0">
      <items count="34">
        <item h="1" x="17"/>
        <item h="1" x="11"/>
        <item h="1" x="19"/>
        <item h="1" x="27"/>
        <item h="1" x="28"/>
        <item h="1" x="29"/>
        <item h="1" x="30"/>
        <item h="1" x="12"/>
        <item x="0"/>
        <item h="1" x="4"/>
        <item h="1" x="14"/>
        <item h="1" x="2"/>
        <item h="1" x="13"/>
        <item h="1" x="7"/>
        <item h="1" x="6"/>
        <item h="1" x="20"/>
        <item h="1" x="3"/>
        <item h="1" x="5"/>
        <item h="1" x="22"/>
        <item h="1" x="23"/>
        <item h="1" x="15"/>
        <item h="1" x="21"/>
        <item h="1" x="16"/>
        <item h="1" x="1"/>
        <item h="1" x="32"/>
        <item h="1" x="26"/>
        <item h="1" x="18"/>
        <item h="1" x="10"/>
        <item h="1" x="31"/>
        <item h="1" x="25"/>
        <item h="1" x="8"/>
        <item h="1" x="9"/>
        <item h="1" x="24"/>
        <item t="default"/>
      </items>
    </pivotField>
    <pivotField showAll="0"/>
    <pivotField showAll="0">
      <items count="3">
        <item x="0"/>
        <item h="1" x="1"/>
        <item t="default"/>
      </items>
    </pivotField>
    <pivotField showAll="0"/>
    <pivotField axis="axisRow" showAll="0">
      <items count="6">
        <item x="0"/>
        <item x="1"/>
        <item x="2"/>
        <item x="3"/>
        <item m="1" x="4"/>
        <item t="default"/>
      </items>
    </pivotField>
    <pivotField showAll="0"/>
    <pivotField dataField="1" showAll="0"/>
    <pivotField axis="axisCol" showAll="0">
      <items count="4">
        <item x="1"/>
        <item x="0"/>
        <item x="2"/>
        <item t="default"/>
      </items>
    </pivotField>
  </pivotFields>
  <rowFields count="1">
    <field x="7"/>
  </rowFields>
  <rowItems count="3">
    <i>
      <x v="2"/>
    </i>
    <i>
      <x v="3"/>
    </i>
    <i t="grand">
      <x/>
    </i>
  </rowItems>
  <colFields count="1">
    <field x="10"/>
  </colFields>
  <colItems count="2">
    <i>
      <x v="1"/>
    </i>
    <i t="grand">
      <x/>
    </i>
  </colItems>
  <dataFields count="1">
    <dataField name="Cuenta de INFORME" fld="9" subtotal="count" baseField="0" baseItem="0"/>
  </dataFields>
  <chartFormats count="7">
    <chartFormat chart="1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3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1"/>
          </reference>
        </references>
      </pivotArea>
    </chartFormat>
    <chartFormat chart="12" format="4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2"/>
          </reference>
        </references>
      </pivotArea>
    </chartFormat>
    <chartFormat chart="26" format="5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0"/>
          </reference>
        </references>
      </pivotArea>
    </chartFormat>
    <chartFormat chart="26" format="6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1"/>
          </reference>
        </references>
      </pivotArea>
    </chartFormat>
    <chartFormat chart="26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8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EC4D558-86C2-40AC-9A32-4CD38F689A38}" name="TablaDinámica3" cacheId="10" applyNumberFormats="0" applyBorderFormats="0" applyFontFormats="0" applyPatternFormats="0" applyAlignmentFormats="0" applyWidthHeightFormats="1" dataCaption="Valores" updatedVersion="6" minRefreshableVersion="3" useAutoFormatting="1" itemPrintTitles="1" createdVersion="8" indent="0" outline="1" outlineData="1" multipleFieldFilters="0">
  <location ref="U1:W3" firstHeaderRow="1" firstDataRow="2" firstDataCol="1"/>
  <pivotFields count="11">
    <pivotField showAll="0">
      <items count="19">
        <item h="1" x="0"/>
        <item h="1" x="3"/>
        <item h="1" x="16"/>
        <item h="1" x="1"/>
        <item x="12"/>
        <item h="1" x="10"/>
        <item h="1" x="7"/>
        <item h="1" x="6"/>
        <item h="1" x="8"/>
        <item h="1" x="11"/>
        <item h="1" x="5"/>
        <item h="1" x="14"/>
        <item h="1" x="13"/>
        <item h="1" x="9"/>
        <item h="1" x="15"/>
        <item h="1" x="2"/>
        <item h="1" x="17"/>
        <item h="1" x="4"/>
        <item t="default"/>
      </items>
    </pivotField>
    <pivotField showAll="0">
      <items count="7">
        <item x="3"/>
        <item x="4"/>
        <item x="0"/>
        <item x="1"/>
        <item x="2"/>
        <item x="5"/>
        <item t="default"/>
      </items>
    </pivotField>
    <pivotField showAll="0"/>
    <pivotField dataField="1" showAll="0"/>
    <pivotField axis="axisCol" showAll="0">
      <items count="3">
        <item x="0"/>
        <item x="1"/>
        <item t="default"/>
      </items>
    </pivotField>
    <pivotField showAll="0">
      <items count="3">
        <item x="0"/>
        <item h="1" x="1"/>
        <item t="default"/>
      </items>
    </pivotField>
    <pivotField showAll="0"/>
    <pivotField showAll="0"/>
    <pivotField showAll="0"/>
    <pivotField showAll="0"/>
    <pivotField showAll="0"/>
  </pivotFields>
  <rowItems count="1">
    <i/>
  </rowItems>
  <colFields count="1">
    <field x="4"/>
  </colFields>
  <colItems count="2">
    <i>
      <x/>
    </i>
    <i t="grand">
      <x/>
    </i>
  </colItems>
  <dataFields count="1">
    <dataField name="Cuenta de ACB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9181BCD-081D-42B1-B4DD-392B3FF33FE1}" name="TablaDinámica2" cacheId="10" applyNumberFormats="0" applyBorderFormats="0" applyFontFormats="0" applyPatternFormats="0" applyAlignmentFormats="0" applyWidthHeightFormats="1" dataCaption="Valores" updatedVersion="6" minRefreshableVersion="3" useAutoFormatting="1" itemPrintTitles="1" createdVersion="8" indent="0" outline="1" outlineData="1" multipleFieldFilters="0" chartFormat="60">
  <location ref="I6:K11" firstHeaderRow="1" firstDataRow="2" firstDataCol="1" rowPageCount="3" colPageCount="1"/>
  <pivotFields count="11">
    <pivotField axis="axisPage" showAll="0">
      <items count="19">
        <item x="0"/>
        <item x="3"/>
        <item x="16"/>
        <item x="1"/>
        <item x="12"/>
        <item x="10"/>
        <item x="7"/>
        <item x="6"/>
        <item x="8"/>
        <item x="11"/>
        <item x="5"/>
        <item x="14"/>
        <item x="13"/>
        <item x="9"/>
        <item x="15"/>
        <item x="2"/>
        <item x="17"/>
        <item x="4"/>
        <item t="default"/>
      </items>
    </pivotField>
    <pivotField axis="axisPage" multipleItemSelectionAllowed="1" showAll="0">
      <items count="7">
        <item x="3"/>
        <item x="4"/>
        <item x="0"/>
        <item x="1"/>
        <item x="2"/>
        <item x="5"/>
        <item t="default"/>
      </items>
    </pivotField>
    <pivotField showAll="0"/>
    <pivotField axis="axisRow" showAll="0">
      <items count="34">
        <item h="1" x="17"/>
        <item h="1" x="11"/>
        <item h="1" x="19"/>
        <item h="1" x="27"/>
        <item h="1" x="28"/>
        <item h="1" x="29"/>
        <item h="1" x="30"/>
        <item h="1" x="12"/>
        <item x="0"/>
        <item h="1" x="4"/>
        <item h="1" x="14"/>
        <item h="1" x="2"/>
        <item h="1" x="13"/>
        <item h="1" x="7"/>
        <item h="1" x="6"/>
        <item h="1" x="20"/>
        <item h="1" x="3"/>
        <item h="1" x="5"/>
        <item h="1" x="22"/>
        <item h="1" x="23"/>
        <item h="1" x="15"/>
        <item h="1" x="21"/>
        <item h="1" x="16"/>
        <item h="1" x="1"/>
        <item h="1" x="32"/>
        <item h="1" x="26"/>
        <item h="1" x="18"/>
        <item h="1" x="10"/>
        <item h="1" x="31"/>
        <item h="1" x="25"/>
        <item h="1" x="8"/>
        <item h="1" x="9"/>
        <item h="1" x="24"/>
        <item t="default"/>
      </items>
    </pivotField>
    <pivotField showAll="0"/>
    <pivotField axis="axisPage" multipleItemSelectionAllowed="1" showAll="0">
      <items count="3">
        <item x="0"/>
        <item h="1" x="1"/>
        <item t="default"/>
      </items>
    </pivotField>
    <pivotField showAll="0"/>
    <pivotField axis="axisRow" showAll="0">
      <items count="6">
        <item sd="0" x="0"/>
        <item sd="0" x="1"/>
        <item sd="0" x="2"/>
        <item sd="0" x="3"/>
        <item sd="0" m="1" x="4"/>
        <item t="default"/>
      </items>
    </pivotField>
    <pivotField showAll="0"/>
    <pivotField showAll="0"/>
    <pivotField axis="axisCol" dataField="1" showAll="0">
      <items count="4">
        <item x="1"/>
        <item x="0"/>
        <item x="2"/>
        <item t="default"/>
      </items>
    </pivotField>
  </pivotFields>
  <rowFields count="2">
    <field x="3"/>
    <field x="7"/>
  </rowFields>
  <rowItems count="4">
    <i>
      <x v="8"/>
    </i>
    <i r="1">
      <x v="2"/>
    </i>
    <i r="1">
      <x v="3"/>
    </i>
    <i t="grand">
      <x/>
    </i>
  </rowItems>
  <colFields count="1">
    <field x="10"/>
  </colFields>
  <colItems count="2">
    <i>
      <x v="1"/>
    </i>
    <i t="grand">
      <x/>
    </i>
  </colItems>
  <pageFields count="3">
    <pageField fld="1" hier="-1"/>
    <pageField fld="0" item="4" hier="-1"/>
    <pageField fld="5" hier="-1"/>
  </pageFields>
  <dataFields count="1">
    <dataField name="Cuenta de CUMPLIMIENTO" fld="10" subtotal="count" baseField="0" baseItem="0"/>
  </dataFields>
  <chartFormats count="7">
    <chartFormat chart="43" format="11" series="1">
      <pivotArea type="data" outline="0" fieldPosition="0">
        <references count="1">
          <reference field="10" count="1" selected="0">
            <x v="0"/>
          </reference>
        </references>
      </pivotArea>
    </chartFormat>
    <chartFormat chart="43" format="12" series="1">
      <pivotArea type="data" outline="0" fieldPosition="0">
        <references count="1">
          <reference field="10" count="1" selected="0">
            <x v="1"/>
          </reference>
        </references>
      </pivotArea>
    </chartFormat>
    <chartFormat chart="43" format="13" series="1">
      <pivotArea type="data" outline="0" fieldPosition="0">
        <references count="1">
          <reference field="10" count="1" selected="0">
            <x v="2"/>
          </reference>
        </references>
      </pivotArea>
    </chartFormat>
    <chartFormat chart="43" format="14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0"/>
          </reference>
        </references>
      </pivotArea>
    </chartFormat>
    <chartFormat chart="43" format="15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1"/>
          </reference>
        </references>
      </pivotArea>
    </chartFormat>
    <chartFormat chart="43" format="16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2"/>
          </reference>
        </references>
      </pivotArea>
    </chartFormat>
    <chartFormat chart="43" format="17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6B43717-9C1A-48A0-BF50-853121F2F248}" name="TablaDinámica1" cacheId="10" applyNumberFormats="0" applyBorderFormats="0" applyFontFormats="0" applyPatternFormats="0" applyAlignmentFormats="0" applyWidthHeightFormats="1" dataCaption="Valores" updatedVersion="6" minRefreshableVersion="3" useAutoFormatting="1" itemPrintTitles="1" createdVersion="8" indent="0" outline="1" outlineData="1" multipleFieldFilters="0">
  <location ref="C3:D5" firstHeaderRow="1" firstDataRow="1" firstDataCol="1"/>
  <pivotFields count="11">
    <pivotField showAll="0">
      <items count="19">
        <item h="1" x="0"/>
        <item h="1" x="3"/>
        <item h="1" x="16"/>
        <item h="1" x="1"/>
        <item x="12"/>
        <item h="1" x="10"/>
        <item h="1" x="7"/>
        <item h="1" x="6"/>
        <item h="1" x="8"/>
        <item h="1" x="11"/>
        <item h="1" x="5"/>
        <item h="1" x="14"/>
        <item h="1" x="13"/>
        <item h="1" x="9"/>
        <item h="1" x="15"/>
        <item h="1" x="2"/>
        <item h="1" x="17"/>
        <item h="1" x="4"/>
        <item t="default"/>
      </items>
    </pivotField>
    <pivotField axis="axisRow" showAll="0">
      <items count="7">
        <item x="3"/>
        <item x="4"/>
        <item x="0"/>
        <item x="1"/>
        <item x="2"/>
        <item x="5"/>
        <item t="default"/>
      </items>
    </pivotField>
    <pivotField showAll="0"/>
    <pivotField showAll="0"/>
    <pivotField showAll="0"/>
    <pivotField dataField="1" multipleItemSelectionAllowed="1" showAll="0">
      <items count="3">
        <item x="0"/>
        <item h="1" x="1"/>
        <item t="default"/>
      </items>
    </pivotField>
    <pivotField showAll="0"/>
    <pivotField showAll="0"/>
    <pivotField showAll="0"/>
    <pivotField showAll="0"/>
    <pivotField showAll="0"/>
  </pivotFields>
  <rowFields count="1">
    <field x="1"/>
  </rowFields>
  <rowItems count="2">
    <i>
      <x v="3"/>
    </i>
    <i t="grand">
      <x/>
    </i>
  </rowItems>
  <colItems count="1">
    <i/>
  </colItems>
  <dataFields count="1">
    <dataField name="Cuenta de AÑO" fld="5" subtotal="count" baseField="5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REGIONES" xr10:uid="{1A990CA5-7867-498E-A67C-B3D781E2C886}" sourceName="REGIONES">
  <pivotTables>
    <pivotTable tabId="8" name="TablaDinámica1"/>
    <pivotTable tabId="8" name="TablaDinámica2"/>
    <pivotTable tabId="8" name="TablaDinámica4"/>
    <pivotTable tabId="8" name="TablaDinámica3"/>
  </pivotTables>
  <data>
    <tabular pivotCacheId="1537095026">
      <items count="6">
        <i x="1" s="1"/>
        <i x="3" s="1" nd="1"/>
        <i x="4" s="1" nd="1"/>
        <i x="0" s="1" nd="1"/>
        <i x="2" s="1" nd="1"/>
        <i x="5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AÑO" xr10:uid="{ACBFB396-0623-4810-ADDA-2568AA2BAA29}" sourceName="AÑO">
  <pivotTables>
    <pivotTable tabId="8" name="TablaDinámica1"/>
    <pivotTable tabId="8" name="TablaDinámica2"/>
    <pivotTable tabId="8" name="TablaDinámica4"/>
    <pivotTable tabId="8" name="TablaDinámica3"/>
  </pivotTables>
  <data>
    <tabular pivotCacheId="1537095026">
      <items count="2">
        <i x="0" s="1"/>
        <i x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LABORATORIO" xr10:uid="{4F92F2E0-B832-48D8-A96A-CCDDAC13CEBE}" sourceName="LABORATORIO">
  <pivotTables>
    <pivotTable tabId="8" name="TablaDinámica1"/>
    <pivotTable tabId="8" name="TablaDinámica2"/>
    <pivotTable tabId="8" name="TablaDinámica4"/>
    <pivotTable tabId="8" name="TablaDinámica3"/>
  </pivotTables>
  <data>
    <tabular pivotCacheId="1537095026">
      <items count="18">
        <i x="0"/>
        <i x="3"/>
        <i x="16"/>
        <i x="1"/>
        <i x="12" s="1"/>
        <i x="10"/>
        <i x="7"/>
        <i x="6"/>
        <i x="8"/>
        <i x="11"/>
        <i x="5"/>
        <i x="14"/>
        <i x="13"/>
        <i x="9"/>
        <i x="15"/>
        <i x="2"/>
        <i x="17"/>
        <i x="4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ACB" xr10:uid="{B715AC46-D209-44B7-94B0-663F5DDEBF8A}" sourceName="ACB">
  <pivotTables>
    <pivotTable tabId="8" name="TablaDinámica2"/>
    <pivotTable tabId="8" name="TablaDinámica4"/>
  </pivotTables>
  <data>
    <tabular pivotCacheId="1537095026">
      <items count="33">
        <i x="0" s="1"/>
        <i x="17" nd="1"/>
        <i x="11" nd="1"/>
        <i x="19" nd="1"/>
        <i x="27" nd="1"/>
        <i x="28" nd="1"/>
        <i x="29" nd="1"/>
        <i x="30" nd="1"/>
        <i x="12" nd="1"/>
        <i x="4" nd="1"/>
        <i x="14" nd="1"/>
        <i x="2" nd="1"/>
        <i x="13" nd="1"/>
        <i x="7" nd="1"/>
        <i x="6" nd="1"/>
        <i x="20" nd="1"/>
        <i x="3" nd="1"/>
        <i x="5" nd="1"/>
        <i x="22" nd="1"/>
        <i x="23" nd="1"/>
        <i x="15" nd="1"/>
        <i x="21" nd="1"/>
        <i x="16" nd="1"/>
        <i x="1" nd="1"/>
        <i x="32" nd="1"/>
        <i x="26" nd="1"/>
        <i x="18" nd="1"/>
        <i x="10" nd="1"/>
        <i x="31" nd="1"/>
        <i x="25" nd="1"/>
        <i x="8" nd="1"/>
        <i x="9" nd="1"/>
        <i x="24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REGIONES 1" xr10:uid="{7C3322FE-F7AA-4F36-9D6F-1272DDED07D0}" cache="SegmentaciónDeDatos_REGIONES" columnCount="3" style="Estilo 1" rowHeight="144000"/>
  <slicer name="AÑO 1" xr10:uid="{9E9023B9-AE43-4135-9AE4-65BF831D8542}" cache="SegmentaciónDeDatos_AÑO" style="Estilo 2" rowHeight="180000"/>
  <slicer name="LABORATORIO 1" xr10:uid="{7B51E437-CD7F-4F4D-AF4B-1F33D8DE9027}" cache="SegmentaciónDeDatos_LABORATORIO" style="Estilo 3" rowHeight="180000"/>
  <slicer name="ACB 1" xr10:uid="{227DABC9-2FF4-43FF-BB9A-3E881924C3E3}" cache="SegmentaciónDeDatos_ACB" columnCount="2" style="Estilo 4" rowHeight="1080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76AA7E-7878-420B-953F-352AC9FD9947}" name="Tabla1" displayName="Tabla1" ref="B2:F138" totalsRowShown="0" headerRowBorderDxfId="21" tableBorderDxfId="20" totalsRowBorderDxfId="19">
  <autoFilter ref="B2:F138" xr:uid="{ADF9C7B7-4702-4C57-9D33-9A1B87D13008}"/>
  <tableColumns count="5">
    <tableColumn id="1" xr3:uid="{B7821AB3-C1F3-400D-A1B2-B17C52A56A4A}" name="LABORATORIO" dataDxfId="18"/>
    <tableColumn id="32" xr3:uid="{05F9DB7D-A181-44B6-B373-C99A196F9E9C}" name="REGIONES" dataDxfId="17"/>
    <tableColumn id="2" xr3:uid="{F03136D2-5611-4486-85F9-AB28C4E0C446}" name="ACB" dataDxfId="16"/>
    <tableColumn id="3" xr3:uid="{739A742A-54E4-4FBF-AA30-38AD3F5EA607}" name="Tipo" dataDxfId="15"/>
    <tableColumn id="4" xr3:uid="{2D50DFB1-4974-46B4-9148-CE4B10916084}" name="Destino" dataDxfId="14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2A1767A-94CB-4CDF-90F2-67F79E833985}" name="BD_LABORATORIOS" displayName="BD_LABORATORIOS" ref="B2:L114" totalsRowShown="0" headerRowBorderDxfId="13" tableBorderDxfId="12" totalsRowBorderDxfId="11">
  <autoFilter ref="B2:L114" xr:uid="{ADF9C7B7-4702-4C57-9D33-9A1B87D13008}">
    <filterColumn colId="4">
      <filters>
        <filter val="MICROORGANISMO"/>
      </filters>
    </filterColumn>
  </autoFilter>
  <tableColumns count="11">
    <tableColumn id="1" xr3:uid="{9F28CD8D-5A11-498E-BD0A-FC4804118552}" name="LABORATORIO" dataDxfId="10"/>
    <tableColumn id="32" xr3:uid="{9A12FBE3-57FA-4321-AD98-3BB59F677717}" name="REGIONES" dataDxfId="9">
      <calculatedColumnFormula>IFERROR(VLOOKUP(BD_LABORATORIOS[[#This Row],[LABORATORIO]],#REF!,2,FALSE),"")</calculatedColumnFormula>
    </tableColumn>
    <tableColumn id="5" xr3:uid="{8ADA35F3-093C-4992-AF9D-81510989604D}" name="CONVENIO" dataDxfId="8">
      <calculatedColumnFormula>IFERROR(IF(VLOOKUP(BD_LABORATORIOS[[#This Row],[LABORATORIO]],#REF!,12,FALSE)="VIGENTE","VIGENTE",IF(VLOOKUP(BD_LABORATORIOS[[#This Row],[LABORATORIO]],#REF!,12,FALSE)="NO VIGENTE","NO VIGENTE", "SIN CONVENIO")),"")</calculatedColumnFormula>
    </tableColumn>
    <tableColumn id="2" xr3:uid="{3095E987-894A-4415-AD17-5669384C3558}" name="ACB" dataDxfId="7"/>
    <tableColumn id="3" xr3:uid="{2EC3A5EC-C779-453C-BA80-F5583B8DEED8}" name="Tipo" dataDxfId="6"/>
    <tableColumn id="6" xr3:uid="{60585925-C317-4D4D-A58C-31A1777435BD}" name="AÑO" dataDxfId="5"/>
    <tableColumn id="35" xr3:uid="{F7EB651C-04E7-42CE-9806-53FAF82A5E17}" name="MES" dataDxfId="4"/>
    <tableColumn id="34" xr3:uid="{C1ECA8A9-D52C-4D26-B11B-2E0D823C8E20}" name="TRIMESTRE" dataDxfId="3"/>
    <tableColumn id="37" xr3:uid="{594A090F-E041-412E-8451-D641D084B317}" name="FECHA INFORME" dataDxfId="2"/>
    <tableColumn id="4" xr3:uid="{CD198775-CDD1-4CA6-91A4-FC141C79B763}" name="INFORME" dataDxfId="1"/>
    <tableColumn id="36" xr3:uid="{843C1FBE-16B3-436D-8557-0F645E1D0F2F}" name="CUMPLIMIENTO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2" Type="http://schemas.microsoft.com/office/2007/relationships/slicer" Target="../slicers/slicer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E24B9-96DD-4971-99F5-73ABD46A5176}">
  <dimension ref="B3:R26"/>
  <sheetViews>
    <sheetView topLeftCell="A3" workbookViewId="0">
      <selection activeCell="J3" sqref="J3:J26"/>
    </sheetView>
  </sheetViews>
  <sheetFormatPr baseColWidth="10" defaultColWidth="11.42578125" defaultRowHeight="15" x14ac:dyDescent="0.25"/>
  <cols>
    <col min="2" max="2" width="23.5703125" bestFit="1" customWidth="1"/>
    <col min="14" max="14" width="12.85546875" bestFit="1" customWidth="1"/>
  </cols>
  <sheetData>
    <row r="3" spans="2:18" x14ac:dyDescent="0.25">
      <c r="B3" t="s">
        <v>48</v>
      </c>
      <c r="D3" t="s">
        <v>103</v>
      </c>
      <c r="G3" t="s">
        <v>48</v>
      </c>
      <c r="J3" t="s">
        <v>104</v>
      </c>
      <c r="L3">
        <v>2021</v>
      </c>
      <c r="N3" t="s">
        <v>105</v>
      </c>
      <c r="P3" t="s">
        <v>106</v>
      </c>
      <c r="R3" t="s">
        <v>107</v>
      </c>
    </row>
    <row r="4" spans="2:18" x14ac:dyDescent="0.25">
      <c r="B4" t="s">
        <v>67</v>
      </c>
      <c r="D4" t="s">
        <v>108</v>
      </c>
      <c r="G4" t="s">
        <v>67</v>
      </c>
      <c r="J4" t="s">
        <v>47</v>
      </c>
      <c r="L4">
        <v>2022</v>
      </c>
      <c r="N4" t="s">
        <v>109</v>
      </c>
      <c r="P4" t="s">
        <v>110</v>
      </c>
      <c r="R4" t="s">
        <v>111</v>
      </c>
    </row>
    <row r="5" spans="2:18" x14ac:dyDescent="0.25">
      <c r="B5" t="s">
        <v>69</v>
      </c>
      <c r="D5" t="s">
        <v>112</v>
      </c>
      <c r="G5" t="s">
        <v>69</v>
      </c>
      <c r="J5" t="s">
        <v>113</v>
      </c>
      <c r="L5">
        <v>2023</v>
      </c>
      <c r="N5" t="s">
        <v>114</v>
      </c>
      <c r="P5" t="s">
        <v>115</v>
      </c>
    </row>
    <row r="6" spans="2:18" x14ac:dyDescent="0.25">
      <c r="J6" t="s">
        <v>50</v>
      </c>
      <c r="L6">
        <v>2024</v>
      </c>
      <c r="N6" t="s">
        <v>116</v>
      </c>
      <c r="P6" t="s">
        <v>117</v>
      </c>
    </row>
    <row r="7" spans="2:18" x14ac:dyDescent="0.25">
      <c r="J7" t="s">
        <v>118</v>
      </c>
      <c r="L7">
        <v>2025</v>
      </c>
      <c r="P7" t="s">
        <v>119</v>
      </c>
    </row>
    <row r="8" spans="2:18" x14ac:dyDescent="0.25">
      <c r="J8" t="s">
        <v>120</v>
      </c>
      <c r="L8">
        <v>2026</v>
      </c>
      <c r="P8" t="s">
        <v>121</v>
      </c>
    </row>
    <row r="9" spans="2:18" x14ac:dyDescent="0.25">
      <c r="J9" t="s">
        <v>122</v>
      </c>
      <c r="P9" t="s">
        <v>123</v>
      </c>
    </row>
    <row r="10" spans="2:18" x14ac:dyDescent="0.25">
      <c r="J10" t="s">
        <v>62</v>
      </c>
      <c r="P10" t="s">
        <v>124</v>
      </c>
    </row>
    <row r="11" spans="2:18" x14ac:dyDescent="0.25">
      <c r="J11" t="s">
        <v>125</v>
      </c>
      <c r="P11" t="s">
        <v>126</v>
      </c>
    </row>
    <row r="12" spans="2:18" x14ac:dyDescent="0.25">
      <c r="J12" t="s">
        <v>63</v>
      </c>
      <c r="P12" t="s">
        <v>127</v>
      </c>
    </row>
    <row r="13" spans="2:18" x14ac:dyDescent="0.25">
      <c r="J13" t="s">
        <v>128</v>
      </c>
      <c r="P13" t="s">
        <v>129</v>
      </c>
    </row>
    <row r="14" spans="2:18" x14ac:dyDescent="0.25">
      <c r="J14" t="s">
        <v>68</v>
      </c>
      <c r="P14" t="s">
        <v>130</v>
      </c>
    </row>
    <row r="15" spans="2:18" x14ac:dyDescent="0.25">
      <c r="J15" t="s">
        <v>82</v>
      </c>
    </row>
    <row r="16" spans="2:18" x14ac:dyDescent="0.25">
      <c r="J16" t="s">
        <v>131</v>
      </c>
    </row>
    <row r="17" spans="10:10" x14ac:dyDescent="0.25">
      <c r="J17" t="s">
        <v>132</v>
      </c>
    </row>
    <row r="18" spans="10:10" x14ac:dyDescent="0.25">
      <c r="J18" t="s">
        <v>133</v>
      </c>
    </row>
    <row r="19" spans="10:10" x14ac:dyDescent="0.25">
      <c r="J19" t="s">
        <v>99</v>
      </c>
    </row>
    <row r="20" spans="10:10" x14ac:dyDescent="0.25">
      <c r="J20" t="s">
        <v>134</v>
      </c>
    </row>
    <row r="21" spans="10:10" x14ac:dyDescent="0.25">
      <c r="J21" t="s">
        <v>135</v>
      </c>
    </row>
    <row r="22" spans="10:10" x14ac:dyDescent="0.25">
      <c r="J22" t="s">
        <v>136</v>
      </c>
    </row>
    <row r="23" spans="10:10" x14ac:dyDescent="0.25">
      <c r="J23" t="s">
        <v>100</v>
      </c>
    </row>
    <row r="24" spans="10:10" x14ac:dyDescent="0.25">
      <c r="J24" t="s">
        <v>102</v>
      </c>
    </row>
    <row r="25" spans="10:10" x14ac:dyDescent="0.25">
      <c r="J25" t="s">
        <v>137</v>
      </c>
    </row>
    <row r="26" spans="10:10" x14ac:dyDescent="0.25">
      <c r="J26" t="s">
        <v>138</v>
      </c>
    </row>
  </sheetData>
  <sortState ref="J3:J26">
    <sortCondition ref="J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CFB28-36F6-4743-9035-FFA3EEC48C30}">
  <dimension ref="B2:G139"/>
  <sheetViews>
    <sheetView topLeftCell="B1" workbookViewId="0">
      <selection activeCell="E6" sqref="E6"/>
    </sheetView>
  </sheetViews>
  <sheetFormatPr baseColWidth="10" defaultColWidth="11.42578125" defaultRowHeight="15" x14ac:dyDescent="0.25"/>
  <cols>
    <col min="2" max="2" width="97.85546875" bestFit="1" customWidth="1"/>
    <col min="3" max="3" width="21.42578125" customWidth="1"/>
    <col min="4" max="4" width="30" customWidth="1"/>
    <col min="6" max="6" width="23.5703125" bestFit="1" customWidth="1"/>
    <col min="7" max="7" width="15.85546875" customWidth="1"/>
  </cols>
  <sheetData>
    <row r="2" spans="2:6" ht="26.25" customHeight="1" x14ac:dyDescent="0.25">
      <c r="B2" s="7" t="s">
        <v>139</v>
      </c>
      <c r="C2" s="7" t="s">
        <v>140</v>
      </c>
      <c r="D2" s="8" t="s">
        <v>46</v>
      </c>
      <c r="E2" s="9" t="s">
        <v>141</v>
      </c>
      <c r="F2" s="9" t="s">
        <v>142</v>
      </c>
    </row>
    <row r="3" spans="2:6" x14ac:dyDescent="0.25">
      <c r="B3" s="4" t="s">
        <v>0</v>
      </c>
      <c r="C3" s="4" t="s">
        <v>47</v>
      </c>
      <c r="D3" s="1"/>
      <c r="E3" s="1"/>
      <c r="F3" s="1" t="s">
        <v>48</v>
      </c>
    </row>
    <row r="4" spans="2:6" x14ac:dyDescent="0.25">
      <c r="B4" s="4" t="s">
        <v>49</v>
      </c>
      <c r="C4" s="4" t="s">
        <v>47</v>
      </c>
      <c r="D4" s="1"/>
      <c r="E4" s="1"/>
      <c r="F4" s="1" t="s">
        <v>48</v>
      </c>
    </row>
    <row r="5" spans="2:6" x14ac:dyDescent="0.25">
      <c r="B5" s="4" t="s">
        <v>1</v>
      </c>
      <c r="C5" s="4" t="s">
        <v>47</v>
      </c>
      <c r="D5" s="1"/>
      <c r="E5" s="1"/>
      <c r="F5" s="1" t="s">
        <v>48</v>
      </c>
    </row>
    <row r="6" spans="2:6" x14ac:dyDescent="0.25">
      <c r="B6" s="4" t="s">
        <v>2</v>
      </c>
      <c r="C6" s="4" t="s">
        <v>50</v>
      </c>
      <c r="D6" s="2" t="s">
        <v>51</v>
      </c>
      <c r="E6" s="1" t="s">
        <v>143</v>
      </c>
      <c r="F6" s="1" t="s">
        <v>48</v>
      </c>
    </row>
    <row r="7" spans="2:6" x14ac:dyDescent="0.25">
      <c r="B7" s="4" t="s">
        <v>2</v>
      </c>
      <c r="C7" s="4" t="s">
        <v>50</v>
      </c>
      <c r="D7" s="2" t="s">
        <v>52</v>
      </c>
      <c r="E7" s="1" t="s">
        <v>143</v>
      </c>
      <c r="F7" s="1" t="s">
        <v>48</v>
      </c>
    </row>
    <row r="8" spans="2:6" x14ac:dyDescent="0.25">
      <c r="B8" s="4" t="s">
        <v>3</v>
      </c>
      <c r="C8" s="4" t="s">
        <v>50</v>
      </c>
      <c r="D8" s="2" t="s">
        <v>53</v>
      </c>
      <c r="E8" s="1" t="s">
        <v>143</v>
      </c>
      <c r="F8" s="1" t="s">
        <v>48</v>
      </c>
    </row>
    <row r="9" spans="2:6" x14ac:dyDescent="0.25">
      <c r="B9" s="4" t="s">
        <v>3</v>
      </c>
      <c r="C9" s="4" t="s">
        <v>50</v>
      </c>
      <c r="D9" s="2" t="s">
        <v>54</v>
      </c>
      <c r="E9" s="1" t="s">
        <v>143</v>
      </c>
      <c r="F9" s="1" t="s">
        <v>48</v>
      </c>
    </row>
    <row r="10" spans="2:6" x14ac:dyDescent="0.25">
      <c r="B10" s="4" t="s">
        <v>3</v>
      </c>
      <c r="C10" s="4" t="s">
        <v>50</v>
      </c>
      <c r="D10" s="2" t="s">
        <v>51</v>
      </c>
      <c r="E10" s="1" t="s">
        <v>143</v>
      </c>
      <c r="F10" s="1" t="s">
        <v>48</v>
      </c>
    </row>
    <row r="11" spans="2:6" x14ac:dyDescent="0.25">
      <c r="B11" s="4" t="s">
        <v>3</v>
      </c>
      <c r="C11" s="4" t="s">
        <v>50</v>
      </c>
      <c r="D11" s="2" t="s">
        <v>55</v>
      </c>
      <c r="E11" s="1" t="s">
        <v>143</v>
      </c>
      <c r="F11" s="1" t="s">
        <v>48</v>
      </c>
    </row>
    <row r="12" spans="2:6" x14ac:dyDescent="0.25">
      <c r="B12" s="4" t="s">
        <v>3</v>
      </c>
      <c r="C12" s="4" t="s">
        <v>50</v>
      </c>
      <c r="D12" s="2" t="s">
        <v>56</v>
      </c>
      <c r="E12" s="1" t="s">
        <v>143</v>
      </c>
      <c r="F12" s="1" t="s">
        <v>48</v>
      </c>
    </row>
    <row r="13" spans="2:6" x14ac:dyDescent="0.25">
      <c r="B13" s="4" t="s">
        <v>4</v>
      </c>
      <c r="C13" s="4" t="s">
        <v>50</v>
      </c>
      <c r="D13" s="2" t="s">
        <v>70</v>
      </c>
      <c r="E13" s="1" t="s">
        <v>144</v>
      </c>
      <c r="F13" s="1" t="s">
        <v>48</v>
      </c>
    </row>
    <row r="14" spans="2:6" x14ac:dyDescent="0.25">
      <c r="B14" s="4" t="s">
        <v>4</v>
      </c>
      <c r="C14" s="4" t="s">
        <v>50</v>
      </c>
      <c r="D14" s="2" t="s">
        <v>145</v>
      </c>
      <c r="E14" s="1" t="s">
        <v>144</v>
      </c>
      <c r="F14" s="1" t="s">
        <v>48</v>
      </c>
    </row>
    <row r="15" spans="2:6" x14ac:dyDescent="0.25">
      <c r="B15" s="4" t="s">
        <v>5</v>
      </c>
      <c r="C15" s="4" t="s">
        <v>50</v>
      </c>
      <c r="D15" s="2" t="s">
        <v>58</v>
      </c>
      <c r="E15" s="1" t="s">
        <v>144</v>
      </c>
      <c r="F15" s="1" t="s">
        <v>48</v>
      </c>
    </row>
    <row r="16" spans="2:6" x14ac:dyDescent="0.25">
      <c r="B16" s="4" t="s">
        <v>5</v>
      </c>
      <c r="C16" s="4" t="s">
        <v>50</v>
      </c>
      <c r="D16" s="2" t="s">
        <v>59</v>
      </c>
      <c r="E16" s="1" t="s">
        <v>144</v>
      </c>
      <c r="F16" s="1" t="s">
        <v>48</v>
      </c>
    </row>
    <row r="17" spans="2:6" x14ac:dyDescent="0.25">
      <c r="B17" s="4" t="s">
        <v>5</v>
      </c>
      <c r="C17" s="4" t="s">
        <v>50</v>
      </c>
      <c r="D17" s="2" t="s">
        <v>57</v>
      </c>
      <c r="E17" s="1" t="s">
        <v>144</v>
      </c>
      <c r="F17" s="1" t="s">
        <v>48</v>
      </c>
    </row>
    <row r="18" spans="2:6" x14ac:dyDescent="0.25">
      <c r="B18" s="4" t="s">
        <v>6</v>
      </c>
      <c r="C18" s="4" t="s">
        <v>50</v>
      </c>
      <c r="D18" s="2"/>
      <c r="E18" s="1"/>
      <c r="F18" s="1" t="s">
        <v>48</v>
      </c>
    </row>
    <row r="19" spans="2:6" x14ac:dyDescent="0.25">
      <c r="B19" s="4" t="s">
        <v>7</v>
      </c>
      <c r="C19" s="4" t="s">
        <v>50</v>
      </c>
      <c r="D19" s="2" t="s">
        <v>54</v>
      </c>
      <c r="E19" s="1" t="s">
        <v>143</v>
      </c>
      <c r="F19" s="1" t="s">
        <v>48</v>
      </c>
    </row>
    <row r="20" spans="2:6" x14ac:dyDescent="0.25">
      <c r="B20" s="4" t="s">
        <v>7</v>
      </c>
      <c r="C20" s="4" t="s">
        <v>50</v>
      </c>
      <c r="D20" s="2" t="s">
        <v>51</v>
      </c>
      <c r="E20" s="1" t="s">
        <v>143</v>
      </c>
      <c r="F20" s="1" t="s">
        <v>48</v>
      </c>
    </row>
    <row r="21" spans="2:6" x14ac:dyDescent="0.25">
      <c r="B21" s="4" t="s">
        <v>7</v>
      </c>
      <c r="C21" s="4" t="s">
        <v>50</v>
      </c>
      <c r="D21" s="2" t="s">
        <v>60</v>
      </c>
      <c r="E21" s="1" t="s">
        <v>143</v>
      </c>
      <c r="F21" s="1" t="s">
        <v>48</v>
      </c>
    </row>
    <row r="22" spans="2:6" x14ac:dyDescent="0.25">
      <c r="B22" s="4" t="s">
        <v>7</v>
      </c>
      <c r="C22" s="4" t="s">
        <v>50</v>
      </c>
      <c r="D22" s="2" t="s">
        <v>61</v>
      </c>
      <c r="E22" s="1" t="s">
        <v>143</v>
      </c>
      <c r="F22" s="1" t="s">
        <v>48</v>
      </c>
    </row>
    <row r="23" spans="2:6" x14ac:dyDescent="0.25">
      <c r="B23" s="4" t="s">
        <v>7</v>
      </c>
      <c r="C23" s="4" t="s">
        <v>50</v>
      </c>
      <c r="D23" s="2" t="s">
        <v>56</v>
      </c>
      <c r="E23" s="1" t="s">
        <v>143</v>
      </c>
      <c r="F23" s="1" t="s">
        <v>48</v>
      </c>
    </row>
    <row r="24" spans="2:6" x14ac:dyDescent="0.25">
      <c r="B24" s="4" t="s">
        <v>9</v>
      </c>
      <c r="C24" s="4" t="s">
        <v>62</v>
      </c>
      <c r="D24" s="2"/>
      <c r="E24" s="1"/>
      <c r="F24" s="1" t="s">
        <v>48</v>
      </c>
    </row>
    <row r="25" spans="2:6" x14ac:dyDescent="0.25">
      <c r="B25" s="4" t="s">
        <v>10</v>
      </c>
      <c r="C25" s="4" t="s">
        <v>63</v>
      </c>
      <c r="D25" s="2" t="s">
        <v>54</v>
      </c>
      <c r="E25" s="1" t="s">
        <v>143</v>
      </c>
      <c r="F25" s="1" t="s">
        <v>48</v>
      </c>
    </row>
    <row r="26" spans="2:6" x14ac:dyDescent="0.25">
      <c r="B26" s="4" t="s">
        <v>10</v>
      </c>
      <c r="C26" s="4" t="s">
        <v>63</v>
      </c>
      <c r="D26" s="2" t="s">
        <v>64</v>
      </c>
      <c r="E26" s="1" t="s">
        <v>143</v>
      </c>
      <c r="F26" s="1" t="s">
        <v>48</v>
      </c>
    </row>
    <row r="27" spans="2:6" x14ac:dyDescent="0.25">
      <c r="B27" s="4" t="s">
        <v>10</v>
      </c>
      <c r="C27" s="4" t="s">
        <v>63</v>
      </c>
      <c r="D27" s="2" t="s">
        <v>56</v>
      </c>
      <c r="E27" s="1" t="s">
        <v>143</v>
      </c>
      <c r="F27" s="1" t="s">
        <v>48</v>
      </c>
    </row>
    <row r="28" spans="2:6" x14ac:dyDescent="0.25">
      <c r="B28" s="4" t="s">
        <v>10</v>
      </c>
      <c r="C28" s="4" t="s">
        <v>63</v>
      </c>
      <c r="D28" s="2" t="s">
        <v>65</v>
      </c>
      <c r="E28" s="1" t="s">
        <v>143</v>
      </c>
      <c r="F28" s="1" t="s">
        <v>48</v>
      </c>
    </row>
    <row r="29" spans="2:6" x14ac:dyDescent="0.25">
      <c r="B29" s="4" t="s">
        <v>10</v>
      </c>
      <c r="C29" s="4" t="s">
        <v>63</v>
      </c>
      <c r="D29" s="2" t="s">
        <v>66</v>
      </c>
      <c r="E29" s="1" t="s">
        <v>143</v>
      </c>
      <c r="F29" s="1" t="s">
        <v>48</v>
      </c>
    </row>
    <row r="30" spans="2:6" x14ac:dyDescent="0.25">
      <c r="B30" s="4" t="s">
        <v>11</v>
      </c>
      <c r="C30" s="4" t="s">
        <v>63</v>
      </c>
      <c r="D30" s="2" t="s">
        <v>64</v>
      </c>
      <c r="E30" s="1" t="s">
        <v>143</v>
      </c>
      <c r="F30" s="1" t="s">
        <v>67</v>
      </c>
    </row>
    <row r="31" spans="2:6" x14ac:dyDescent="0.25">
      <c r="B31" s="4" t="s">
        <v>11</v>
      </c>
      <c r="C31" s="4" t="s">
        <v>63</v>
      </c>
      <c r="D31" s="2" t="s">
        <v>54</v>
      </c>
      <c r="E31" s="1" t="s">
        <v>143</v>
      </c>
      <c r="F31" s="1" t="s">
        <v>67</v>
      </c>
    </row>
    <row r="32" spans="2:6" x14ac:dyDescent="0.25">
      <c r="B32" s="4" t="s">
        <v>11</v>
      </c>
      <c r="C32" s="4" t="s">
        <v>63</v>
      </c>
      <c r="D32" s="2" t="s">
        <v>66</v>
      </c>
      <c r="E32" s="1" t="s">
        <v>143</v>
      </c>
      <c r="F32" s="1" t="s">
        <v>67</v>
      </c>
    </row>
    <row r="33" spans="2:6" x14ac:dyDescent="0.25">
      <c r="B33" s="4" t="s">
        <v>11</v>
      </c>
      <c r="C33" s="4" t="s">
        <v>63</v>
      </c>
      <c r="D33" s="2" t="s">
        <v>65</v>
      </c>
      <c r="E33" s="1" t="s">
        <v>143</v>
      </c>
      <c r="F33" s="1" t="s">
        <v>67</v>
      </c>
    </row>
    <row r="34" spans="2:6" x14ac:dyDescent="0.25">
      <c r="B34" s="4" t="s">
        <v>12</v>
      </c>
      <c r="C34" s="4" t="s">
        <v>63</v>
      </c>
      <c r="D34" s="2" t="s">
        <v>54</v>
      </c>
      <c r="E34" s="1" t="s">
        <v>143</v>
      </c>
      <c r="F34" s="1" t="s">
        <v>48</v>
      </c>
    </row>
    <row r="35" spans="2:6" x14ac:dyDescent="0.25">
      <c r="B35" s="4" t="s">
        <v>12</v>
      </c>
      <c r="C35" s="4" t="s">
        <v>63</v>
      </c>
      <c r="D35" s="2" t="s">
        <v>64</v>
      </c>
      <c r="E35" s="1" t="s">
        <v>143</v>
      </c>
      <c r="F35" s="1" t="s">
        <v>48</v>
      </c>
    </row>
    <row r="36" spans="2:6" x14ac:dyDescent="0.25">
      <c r="B36" s="4" t="s">
        <v>13</v>
      </c>
      <c r="C36" s="4" t="s">
        <v>63</v>
      </c>
      <c r="D36" s="2" t="s">
        <v>56</v>
      </c>
      <c r="E36" s="1" t="s">
        <v>143</v>
      </c>
      <c r="F36" s="1" t="s">
        <v>67</v>
      </c>
    </row>
    <row r="37" spans="2:6" x14ac:dyDescent="0.25">
      <c r="B37" s="4" t="s">
        <v>13</v>
      </c>
      <c r="C37" s="4" t="s">
        <v>63</v>
      </c>
      <c r="D37" s="2" t="s">
        <v>54</v>
      </c>
      <c r="E37" s="1" t="s">
        <v>143</v>
      </c>
      <c r="F37" s="1" t="s">
        <v>67</v>
      </c>
    </row>
    <row r="38" spans="2:6" x14ac:dyDescent="0.25">
      <c r="B38" s="4" t="s">
        <v>14</v>
      </c>
      <c r="C38" s="4" t="s">
        <v>63</v>
      </c>
      <c r="D38" s="2" t="s">
        <v>56</v>
      </c>
      <c r="E38" s="1" t="s">
        <v>143</v>
      </c>
      <c r="F38" s="1" t="s">
        <v>48</v>
      </c>
    </row>
    <row r="39" spans="2:6" x14ac:dyDescent="0.25">
      <c r="B39" s="4" t="s">
        <v>15</v>
      </c>
      <c r="C39" s="4" t="s">
        <v>63</v>
      </c>
      <c r="D39" s="2" t="s">
        <v>56</v>
      </c>
      <c r="E39" s="1" t="s">
        <v>143</v>
      </c>
      <c r="F39" s="1" t="s">
        <v>48</v>
      </c>
    </row>
    <row r="40" spans="2:6" x14ac:dyDescent="0.25">
      <c r="B40" s="4" t="s">
        <v>20</v>
      </c>
      <c r="C40" s="4" t="s">
        <v>68</v>
      </c>
      <c r="D40" s="2" t="s">
        <v>60</v>
      </c>
      <c r="E40" s="1" t="s">
        <v>143</v>
      </c>
      <c r="F40" s="1" t="s">
        <v>69</v>
      </c>
    </row>
    <row r="41" spans="2:6" x14ac:dyDescent="0.25">
      <c r="B41" s="4" t="s">
        <v>20</v>
      </c>
      <c r="C41" s="4" t="s">
        <v>68</v>
      </c>
      <c r="D41" s="2" t="s">
        <v>51</v>
      </c>
      <c r="E41" s="1" t="s">
        <v>143</v>
      </c>
      <c r="F41" s="1" t="s">
        <v>69</v>
      </c>
    </row>
    <row r="42" spans="2:6" x14ac:dyDescent="0.25">
      <c r="B42" s="4" t="s">
        <v>20</v>
      </c>
      <c r="C42" s="4" t="s">
        <v>68</v>
      </c>
      <c r="D42" s="2" t="s">
        <v>56</v>
      </c>
      <c r="E42" s="1" t="s">
        <v>143</v>
      </c>
      <c r="F42" s="1" t="s">
        <v>69</v>
      </c>
    </row>
    <row r="43" spans="2:6" x14ac:dyDescent="0.25">
      <c r="B43" s="4" t="s">
        <v>21</v>
      </c>
      <c r="C43" s="4" t="s">
        <v>68</v>
      </c>
      <c r="D43" s="2" t="s">
        <v>54</v>
      </c>
      <c r="E43" s="1" t="s">
        <v>143</v>
      </c>
      <c r="F43" s="1" t="s">
        <v>48</v>
      </c>
    </row>
    <row r="44" spans="2:6" x14ac:dyDescent="0.25">
      <c r="B44" s="4" t="s">
        <v>21</v>
      </c>
      <c r="C44" s="4" t="s">
        <v>68</v>
      </c>
      <c r="D44" s="2" t="s">
        <v>56</v>
      </c>
      <c r="E44" s="1" t="s">
        <v>143</v>
      </c>
      <c r="F44" s="1" t="s">
        <v>48</v>
      </c>
    </row>
    <row r="45" spans="2:6" x14ac:dyDescent="0.25">
      <c r="B45" s="4" t="s">
        <v>21</v>
      </c>
      <c r="C45" s="4" t="s">
        <v>68</v>
      </c>
      <c r="D45" s="2" t="s">
        <v>51</v>
      </c>
      <c r="E45" s="1" t="s">
        <v>143</v>
      </c>
      <c r="F45" s="1" t="s">
        <v>48</v>
      </c>
    </row>
    <row r="46" spans="2:6" x14ac:dyDescent="0.25">
      <c r="B46" s="4" t="s">
        <v>22</v>
      </c>
      <c r="C46" s="4" t="s">
        <v>68</v>
      </c>
      <c r="D46" s="2" t="s">
        <v>146</v>
      </c>
      <c r="E46" s="1" t="s">
        <v>143</v>
      </c>
      <c r="F46" s="1" t="s">
        <v>48</v>
      </c>
    </row>
    <row r="47" spans="2:6" x14ac:dyDescent="0.25">
      <c r="B47" s="4" t="s">
        <v>22</v>
      </c>
      <c r="C47" s="4" t="s">
        <v>68</v>
      </c>
      <c r="D47" s="2" t="s">
        <v>70</v>
      </c>
      <c r="E47" s="1" t="s">
        <v>144</v>
      </c>
      <c r="F47" s="1" t="s">
        <v>48</v>
      </c>
    </row>
    <row r="48" spans="2:6" x14ac:dyDescent="0.25">
      <c r="B48" s="4" t="s">
        <v>22</v>
      </c>
      <c r="C48" s="4" t="s">
        <v>68</v>
      </c>
      <c r="D48" s="2" t="s">
        <v>80</v>
      </c>
      <c r="E48" s="1" t="s">
        <v>144</v>
      </c>
      <c r="F48" s="1" t="s">
        <v>48</v>
      </c>
    </row>
    <row r="49" spans="2:6" x14ac:dyDescent="0.25">
      <c r="B49" s="4" t="s">
        <v>22</v>
      </c>
      <c r="C49" s="4" t="s">
        <v>68</v>
      </c>
      <c r="D49" s="2" t="s">
        <v>54</v>
      </c>
      <c r="E49" s="1" t="s">
        <v>143</v>
      </c>
      <c r="F49" s="1" t="s">
        <v>48</v>
      </c>
    </row>
    <row r="50" spans="2:6" x14ac:dyDescent="0.25">
      <c r="B50" s="4" t="s">
        <v>22</v>
      </c>
      <c r="C50" s="4" t="s">
        <v>68</v>
      </c>
      <c r="D50" s="2" t="s">
        <v>51</v>
      </c>
      <c r="E50" s="1" t="s">
        <v>143</v>
      </c>
      <c r="F50" s="1" t="s">
        <v>48</v>
      </c>
    </row>
    <row r="51" spans="2:6" x14ac:dyDescent="0.25">
      <c r="B51" s="4" t="s">
        <v>22</v>
      </c>
      <c r="C51" s="4" t="s">
        <v>68</v>
      </c>
      <c r="D51" s="2" t="s">
        <v>71</v>
      </c>
      <c r="E51" s="1" t="s">
        <v>143</v>
      </c>
      <c r="F51" s="1" t="s">
        <v>48</v>
      </c>
    </row>
    <row r="52" spans="2:6" x14ac:dyDescent="0.25">
      <c r="B52" s="4" t="s">
        <v>22</v>
      </c>
      <c r="C52" s="4" t="s">
        <v>68</v>
      </c>
      <c r="D52" s="2" t="s">
        <v>66</v>
      </c>
      <c r="E52" s="1" t="s">
        <v>143</v>
      </c>
      <c r="F52" s="1" t="s">
        <v>48</v>
      </c>
    </row>
    <row r="53" spans="2:6" x14ac:dyDescent="0.25">
      <c r="B53" s="4" t="s">
        <v>22</v>
      </c>
      <c r="C53" s="4" t="s">
        <v>68</v>
      </c>
      <c r="D53" s="2" t="s">
        <v>60</v>
      </c>
      <c r="E53" s="1" t="s">
        <v>143</v>
      </c>
      <c r="F53" s="1" t="s">
        <v>48</v>
      </c>
    </row>
    <row r="54" spans="2:6" x14ac:dyDescent="0.25">
      <c r="B54" s="4" t="s">
        <v>22</v>
      </c>
      <c r="C54" s="4" t="s">
        <v>68</v>
      </c>
      <c r="D54" s="2" t="s">
        <v>56</v>
      </c>
      <c r="E54" s="1" t="s">
        <v>143</v>
      </c>
      <c r="F54" s="1" t="s">
        <v>48</v>
      </c>
    </row>
    <row r="55" spans="2:6" x14ac:dyDescent="0.25">
      <c r="B55" s="4" t="s">
        <v>22</v>
      </c>
      <c r="C55" s="4" t="s">
        <v>68</v>
      </c>
      <c r="D55" s="2" t="s">
        <v>65</v>
      </c>
      <c r="E55" s="1" t="s">
        <v>143</v>
      </c>
      <c r="F55" s="1" t="s">
        <v>48</v>
      </c>
    </row>
    <row r="56" spans="2:6" x14ac:dyDescent="0.25">
      <c r="B56" s="4" t="s">
        <v>22</v>
      </c>
      <c r="C56" s="4" t="s">
        <v>68</v>
      </c>
      <c r="D56" s="2" t="s">
        <v>72</v>
      </c>
      <c r="E56" s="1" t="s">
        <v>143</v>
      </c>
      <c r="F56" s="1" t="s">
        <v>48</v>
      </c>
    </row>
    <row r="57" spans="2:6" x14ac:dyDescent="0.25">
      <c r="B57" s="4" t="s">
        <v>23</v>
      </c>
      <c r="C57" s="4" t="s">
        <v>68</v>
      </c>
      <c r="D57" s="2" t="s">
        <v>73</v>
      </c>
      <c r="E57" s="1" t="s">
        <v>144</v>
      </c>
      <c r="F57" s="1" t="s">
        <v>67</v>
      </c>
    </row>
    <row r="58" spans="2:6" x14ac:dyDescent="0.25">
      <c r="B58" s="4" t="s">
        <v>23</v>
      </c>
      <c r="C58" s="4" t="s">
        <v>68</v>
      </c>
      <c r="D58" s="2" t="s">
        <v>59</v>
      </c>
      <c r="E58" s="1" t="s">
        <v>144</v>
      </c>
      <c r="F58" s="1" t="s">
        <v>67</v>
      </c>
    </row>
    <row r="59" spans="2:6" x14ac:dyDescent="0.25">
      <c r="B59" s="4" t="s">
        <v>23</v>
      </c>
      <c r="C59" s="4" t="s">
        <v>68</v>
      </c>
      <c r="D59" s="2" t="s">
        <v>74</v>
      </c>
      <c r="E59" s="1" t="s">
        <v>144</v>
      </c>
      <c r="F59" s="1" t="s">
        <v>67</v>
      </c>
    </row>
    <row r="60" spans="2:6" x14ac:dyDescent="0.25">
      <c r="B60" s="4" t="s">
        <v>23</v>
      </c>
      <c r="C60" s="4" t="s">
        <v>68</v>
      </c>
      <c r="D60" s="2" t="s">
        <v>75</v>
      </c>
      <c r="E60" s="1" t="s">
        <v>144</v>
      </c>
      <c r="F60" s="1" t="s">
        <v>67</v>
      </c>
    </row>
    <row r="61" spans="2:6" x14ac:dyDescent="0.25">
      <c r="B61" s="4" t="s">
        <v>23</v>
      </c>
      <c r="C61" s="4" t="s">
        <v>68</v>
      </c>
      <c r="D61" s="2" t="s">
        <v>56</v>
      </c>
      <c r="E61" s="1" t="s">
        <v>143</v>
      </c>
      <c r="F61" s="1" t="s">
        <v>67</v>
      </c>
    </row>
    <row r="62" spans="2:6" x14ac:dyDescent="0.25">
      <c r="B62" s="4" t="s">
        <v>23</v>
      </c>
      <c r="C62" s="4" t="s">
        <v>68</v>
      </c>
      <c r="D62" s="2" t="s">
        <v>76</v>
      </c>
      <c r="E62" s="1" t="s">
        <v>143</v>
      </c>
      <c r="F62" s="1" t="s">
        <v>67</v>
      </c>
    </row>
    <row r="63" spans="2:6" x14ac:dyDescent="0.25">
      <c r="B63" s="4" t="s">
        <v>24</v>
      </c>
      <c r="C63" s="4" t="s">
        <v>68</v>
      </c>
      <c r="D63" s="2" t="s">
        <v>59</v>
      </c>
      <c r="E63" s="1" t="s">
        <v>144</v>
      </c>
      <c r="F63" s="1" t="s">
        <v>48</v>
      </c>
    </row>
    <row r="64" spans="2:6" x14ac:dyDescent="0.25">
      <c r="B64" s="4" t="s">
        <v>24</v>
      </c>
      <c r="C64" s="4" t="s">
        <v>68</v>
      </c>
      <c r="D64" s="2" t="s">
        <v>77</v>
      </c>
      <c r="E64" s="1" t="s">
        <v>144</v>
      </c>
      <c r="F64" s="1" t="s">
        <v>48</v>
      </c>
    </row>
    <row r="65" spans="2:6" x14ac:dyDescent="0.25">
      <c r="B65" s="4" t="s">
        <v>24</v>
      </c>
      <c r="C65" s="4" t="s">
        <v>68</v>
      </c>
      <c r="D65" s="2" t="s">
        <v>147</v>
      </c>
      <c r="E65" s="1" t="s">
        <v>144</v>
      </c>
      <c r="F65" s="1" t="s">
        <v>48</v>
      </c>
    </row>
    <row r="66" spans="2:6" x14ac:dyDescent="0.25">
      <c r="B66" s="4" t="s">
        <v>24</v>
      </c>
      <c r="C66" s="4" t="s">
        <v>68</v>
      </c>
      <c r="D66" s="2" t="s">
        <v>75</v>
      </c>
      <c r="E66" s="1" t="s">
        <v>144</v>
      </c>
      <c r="F66" s="1" t="s">
        <v>48</v>
      </c>
    </row>
    <row r="67" spans="2:6" x14ac:dyDescent="0.25">
      <c r="B67" s="4" t="s">
        <v>24</v>
      </c>
      <c r="C67" s="4" t="s">
        <v>68</v>
      </c>
      <c r="D67" s="2" t="s">
        <v>78</v>
      </c>
      <c r="E67" s="1" t="s">
        <v>144</v>
      </c>
      <c r="F67" s="1" t="s">
        <v>48</v>
      </c>
    </row>
    <row r="68" spans="2:6" x14ac:dyDescent="0.25">
      <c r="B68" s="4" t="s">
        <v>24</v>
      </c>
      <c r="C68" s="4" t="s">
        <v>68</v>
      </c>
      <c r="D68" s="2" t="s">
        <v>79</v>
      </c>
      <c r="E68" s="1" t="s">
        <v>144</v>
      </c>
      <c r="F68" s="1" t="s">
        <v>48</v>
      </c>
    </row>
    <row r="69" spans="2:6" x14ac:dyDescent="0.25">
      <c r="B69" s="4" t="s">
        <v>24</v>
      </c>
      <c r="C69" s="4" t="s">
        <v>68</v>
      </c>
      <c r="D69" s="2" t="s">
        <v>70</v>
      </c>
      <c r="E69" s="1" t="s">
        <v>144</v>
      </c>
      <c r="F69" s="1" t="s">
        <v>48</v>
      </c>
    </row>
    <row r="70" spans="2:6" x14ac:dyDescent="0.25">
      <c r="B70" s="4" t="s">
        <v>25</v>
      </c>
      <c r="C70" s="4" t="s">
        <v>68</v>
      </c>
      <c r="D70" s="2" t="s">
        <v>80</v>
      </c>
      <c r="E70" s="1" t="s">
        <v>144</v>
      </c>
      <c r="F70" s="1" t="s">
        <v>48</v>
      </c>
    </row>
    <row r="71" spans="2:6" x14ac:dyDescent="0.25">
      <c r="B71" s="4" t="s">
        <v>25</v>
      </c>
      <c r="C71" s="4" t="s">
        <v>68</v>
      </c>
      <c r="D71" s="2" t="s">
        <v>54</v>
      </c>
      <c r="E71" s="1" t="s">
        <v>143</v>
      </c>
      <c r="F71" s="1" t="s">
        <v>48</v>
      </c>
    </row>
    <row r="72" spans="2:6" x14ac:dyDescent="0.25">
      <c r="B72" s="4" t="s">
        <v>25</v>
      </c>
      <c r="C72" s="4" t="s">
        <v>68</v>
      </c>
      <c r="D72" s="2" t="s">
        <v>56</v>
      </c>
      <c r="E72" s="1" t="s">
        <v>143</v>
      </c>
      <c r="F72" s="1" t="s">
        <v>48</v>
      </c>
    </row>
    <row r="73" spans="2:6" x14ac:dyDescent="0.25">
      <c r="B73" s="4" t="s">
        <v>25</v>
      </c>
      <c r="C73" s="4" t="s">
        <v>68</v>
      </c>
      <c r="D73" s="2" t="s">
        <v>60</v>
      </c>
      <c r="E73" s="1" t="s">
        <v>143</v>
      </c>
      <c r="F73" s="1" t="s">
        <v>48</v>
      </c>
    </row>
    <row r="74" spans="2:6" x14ac:dyDescent="0.25">
      <c r="B74" s="4" t="s">
        <v>26</v>
      </c>
      <c r="C74" s="4" t="s">
        <v>68</v>
      </c>
      <c r="D74" s="2" t="s">
        <v>54</v>
      </c>
      <c r="E74" s="1" t="s">
        <v>143</v>
      </c>
      <c r="F74" s="1" t="s">
        <v>48</v>
      </c>
    </row>
    <row r="75" spans="2:6" x14ac:dyDescent="0.25">
      <c r="B75" s="4" t="s">
        <v>26</v>
      </c>
      <c r="C75" s="4" t="s">
        <v>68</v>
      </c>
      <c r="D75" s="2" t="s">
        <v>56</v>
      </c>
      <c r="E75" s="1" t="s">
        <v>143</v>
      </c>
      <c r="F75" s="1" t="s">
        <v>48</v>
      </c>
    </row>
    <row r="76" spans="2:6" x14ac:dyDescent="0.25">
      <c r="B76" s="4" t="s">
        <v>27</v>
      </c>
      <c r="C76" s="4" t="s">
        <v>68</v>
      </c>
      <c r="D76" s="2" t="s">
        <v>58</v>
      </c>
      <c r="E76" s="1" t="s">
        <v>143</v>
      </c>
      <c r="F76" s="1" t="s">
        <v>48</v>
      </c>
    </row>
    <row r="77" spans="2:6" x14ac:dyDescent="0.25">
      <c r="B77" s="4" t="s">
        <v>27</v>
      </c>
      <c r="C77" s="4" t="s">
        <v>68</v>
      </c>
      <c r="D77" s="2" t="s">
        <v>70</v>
      </c>
      <c r="E77" s="1" t="s">
        <v>143</v>
      </c>
      <c r="F77" s="1" t="s">
        <v>48</v>
      </c>
    </row>
    <row r="78" spans="2:6" x14ac:dyDescent="0.25">
      <c r="B78" s="4" t="s">
        <v>28</v>
      </c>
      <c r="C78" s="4" t="s">
        <v>68</v>
      </c>
      <c r="D78" s="2" t="s">
        <v>60</v>
      </c>
      <c r="E78" s="1" t="s">
        <v>143</v>
      </c>
      <c r="F78" s="1"/>
    </row>
    <row r="79" spans="2:6" x14ac:dyDescent="0.25">
      <c r="B79" s="4" t="s">
        <v>29</v>
      </c>
      <c r="C79" s="4" t="s">
        <v>68</v>
      </c>
      <c r="D79" s="2" t="s">
        <v>80</v>
      </c>
      <c r="E79" s="1" t="s">
        <v>143</v>
      </c>
      <c r="F79" s="1" t="s">
        <v>67</v>
      </c>
    </row>
    <row r="80" spans="2:6" x14ac:dyDescent="0.25">
      <c r="B80" s="4" t="s">
        <v>29</v>
      </c>
      <c r="C80" s="4" t="s">
        <v>68</v>
      </c>
      <c r="D80" s="2" t="s">
        <v>81</v>
      </c>
      <c r="E80" s="1" t="s">
        <v>144</v>
      </c>
      <c r="F80" s="1" t="s">
        <v>67</v>
      </c>
    </row>
    <row r="81" spans="2:6" x14ac:dyDescent="0.25">
      <c r="B81" s="4" t="s">
        <v>29</v>
      </c>
      <c r="C81" s="4" t="s">
        <v>68</v>
      </c>
      <c r="D81" s="2" t="s">
        <v>58</v>
      </c>
      <c r="E81" s="1" t="s">
        <v>144</v>
      </c>
      <c r="F81" s="1" t="s">
        <v>67</v>
      </c>
    </row>
    <row r="82" spans="2:6" x14ac:dyDescent="0.25">
      <c r="B82" s="4" t="s">
        <v>29</v>
      </c>
      <c r="C82" s="4" t="s">
        <v>68</v>
      </c>
      <c r="D82" s="2" t="s">
        <v>56</v>
      </c>
      <c r="E82" s="1" t="s">
        <v>143</v>
      </c>
      <c r="F82" s="1" t="s">
        <v>67</v>
      </c>
    </row>
    <row r="83" spans="2:6" x14ac:dyDescent="0.25">
      <c r="B83" s="4" t="s">
        <v>29</v>
      </c>
      <c r="C83" s="4" t="s">
        <v>68</v>
      </c>
      <c r="D83" s="2" t="s">
        <v>54</v>
      </c>
      <c r="E83" s="1" t="s">
        <v>143</v>
      </c>
      <c r="F83" s="1" t="s">
        <v>67</v>
      </c>
    </row>
    <row r="84" spans="2:6" x14ac:dyDescent="0.25">
      <c r="B84" s="4" t="s">
        <v>29</v>
      </c>
      <c r="C84" s="4" t="s">
        <v>68</v>
      </c>
      <c r="D84" s="2" t="s">
        <v>66</v>
      </c>
      <c r="E84" s="1" t="s">
        <v>143</v>
      </c>
      <c r="F84" s="1" t="s">
        <v>67</v>
      </c>
    </row>
    <row r="85" spans="2:6" x14ac:dyDescent="0.25">
      <c r="B85" s="4" t="s">
        <v>30</v>
      </c>
      <c r="C85" s="4" t="s">
        <v>82</v>
      </c>
      <c r="D85" s="2" t="s">
        <v>80</v>
      </c>
      <c r="E85" s="1" t="s">
        <v>144</v>
      </c>
      <c r="F85" s="1" t="s">
        <v>69</v>
      </c>
    </row>
    <row r="86" spans="2:6" x14ac:dyDescent="0.25">
      <c r="B86" s="4" t="s">
        <v>30</v>
      </c>
      <c r="C86" s="4" t="s">
        <v>82</v>
      </c>
      <c r="D86" s="2" t="s">
        <v>60</v>
      </c>
      <c r="E86" s="1" t="s">
        <v>143</v>
      </c>
      <c r="F86" s="1" t="s">
        <v>69</v>
      </c>
    </row>
    <row r="87" spans="2:6" x14ac:dyDescent="0.25">
      <c r="B87" s="4" t="s">
        <v>30</v>
      </c>
      <c r="C87" s="4" t="s">
        <v>82</v>
      </c>
      <c r="D87" s="2" t="s">
        <v>54</v>
      </c>
      <c r="E87" s="1" t="s">
        <v>143</v>
      </c>
      <c r="F87" s="1" t="s">
        <v>69</v>
      </c>
    </row>
    <row r="88" spans="2:6" x14ac:dyDescent="0.25">
      <c r="B88" s="4" t="s">
        <v>30</v>
      </c>
      <c r="C88" s="4" t="s">
        <v>82</v>
      </c>
      <c r="D88" s="2" t="s">
        <v>52</v>
      </c>
      <c r="E88" s="1" t="s">
        <v>143</v>
      </c>
      <c r="F88" s="1" t="s">
        <v>69</v>
      </c>
    </row>
    <row r="89" spans="2:6" x14ac:dyDescent="0.25">
      <c r="B89" s="4" t="s">
        <v>30</v>
      </c>
      <c r="C89" s="4" t="s">
        <v>82</v>
      </c>
      <c r="D89" s="2" t="s">
        <v>56</v>
      </c>
      <c r="E89" s="1" t="s">
        <v>143</v>
      </c>
      <c r="F89" s="1" t="s">
        <v>69</v>
      </c>
    </row>
    <row r="90" spans="2:6" x14ac:dyDescent="0.25">
      <c r="B90" s="4" t="s">
        <v>30</v>
      </c>
      <c r="C90" s="4" t="s">
        <v>82</v>
      </c>
      <c r="D90" s="2" t="s">
        <v>72</v>
      </c>
      <c r="E90" s="1" t="s">
        <v>143</v>
      </c>
      <c r="F90" s="1" t="s">
        <v>69</v>
      </c>
    </row>
    <row r="91" spans="2:6" x14ac:dyDescent="0.25">
      <c r="B91" s="4" t="s">
        <v>31</v>
      </c>
      <c r="C91" s="4" t="s">
        <v>82</v>
      </c>
      <c r="D91" s="2" t="s">
        <v>80</v>
      </c>
      <c r="E91" s="1" t="s">
        <v>144</v>
      </c>
      <c r="F91" s="1" t="s">
        <v>48</v>
      </c>
    </row>
    <row r="92" spans="2:6" x14ac:dyDescent="0.25">
      <c r="B92" s="4" t="s">
        <v>31</v>
      </c>
      <c r="C92" s="4" t="s">
        <v>82</v>
      </c>
      <c r="D92" s="2" t="s">
        <v>83</v>
      </c>
      <c r="E92" s="1" t="s">
        <v>143</v>
      </c>
      <c r="F92" s="1" t="s">
        <v>48</v>
      </c>
    </row>
    <row r="93" spans="2:6" x14ac:dyDescent="0.25">
      <c r="B93" s="4" t="s">
        <v>31</v>
      </c>
      <c r="C93" s="4" t="s">
        <v>82</v>
      </c>
      <c r="D93" s="2" t="s">
        <v>60</v>
      </c>
      <c r="E93" s="1" t="s">
        <v>143</v>
      </c>
      <c r="F93" s="1" t="s">
        <v>48</v>
      </c>
    </row>
    <row r="94" spans="2:6" x14ac:dyDescent="0.25">
      <c r="B94" s="4" t="s">
        <v>31</v>
      </c>
      <c r="C94" s="4" t="s">
        <v>82</v>
      </c>
      <c r="D94" s="2" t="s">
        <v>51</v>
      </c>
      <c r="E94" s="1" t="s">
        <v>143</v>
      </c>
      <c r="F94" s="1" t="s">
        <v>48</v>
      </c>
    </row>
    <row r="95" spans="2:6" x14ac:dyDescent="0.25">
      <c r="B95" s="4" t="s">
        <v>31</v>
      </c>
      <c r="C95" s="4" t="s">
        <v>82</v>
      </c>
      <c r="D95" s="2" t="s">
        <v>84</v>
      </c>
      <c r="E95" s="1" t="s">
        <v>143</v>
      </c>
      <c r="F95" s="1" t="s">
        <v>48</v>
      </c>
    </row>
    <row r="96" spans="2:6" x14ac:dyDescent="0.25">
      <c r="B96" s="4" t="s">
        <v>32</v>
      </c>
      <c r="C96" s="4" t="s">
        <v>82</v>
      </c>
      <c r="D96" s="2" t="s">
        <v>54</v>
      </c>
      <c r="E96" s="1" t="s">
        <v>143</v>
      </c>
      <c r="F96" s="1" t="s">
        <v>67</v>
      </c>
    </row>
    <row r="97" spans="2:6" x14ac:dyDescent="0.25">
      <c r="B97" s="4" t="s">
        <v>32</v>
      </c>
      <c r="C97" s="4" t="s">
        <v>82</v>
      </c>
      <c r="D97" s="2" t="s">
        <v>64</v>
      </c>
      <c r="E97" s="1" t="s">
        <v>143</v>
      </c>
      <c r="F97" s="1" t="s">
        <v>67</v>
      </c>
    </row>
    <row r="98" spans="2:6" x14ac:dyDescent="0.25">
      <c r="B98" s="4" t="s">
        <v>32</v>
      </c>
      <c r="C98" s="4" t="s">
        <v>82</v>
      </c>
      <c r="D98" s="2" t="s">
        <v>56</v>
      </c>
      <c r="E98" s="1" t="s">
        <v>143</v>
      </c>
      <c r="F98" s="1" t="s">
        <v>67</v>
      </c>
    </row>
    <row r="99" spans="2:6" x14ac:dyDescent="0.25">
      <c r="B99" s="4" t="s">
        <v>33</v>
      </c>
      <c r="C99" s="4" t="s">
        <v>82</v>
      </c>
      <c r="D99" s="2" t="s">
        <v>56</v>
      </c>
      <c r="E99" s="1" t="s">
        <v>143</v>
      </c>
      <c r="F99" s="1" t="s">
        <v>67</v>
      </c>
    </row>
    <row r="100" spans="2:6" x14ac:dyDescent="0.25">
      <c r="B100" s="4" t="s">
        <v>33</v>
      </c>
      <c r="C100" s="4" t="s">
        <v>82</v>
      </c>
      <c r="D100" s="2" t="s">
        <v>85</v>
      </c>
      <c r="E100" s="1" t="s">
        <v>143</v>
      </c>
      <c r="F100" s="1" t="s">
        <v>67</v>
      </c>
    </row>
    <row r="101" spans="2:6" x14ac:dyDescent="0.25">
      <c r="B101" s="4" t="s">
        <v>33</v>
      </c>
      <c r="C101" s="4" t="s">
        <v>82</v>
      </c>
      <c r="D101" s="2" t="s">
        <v>54</v>
      </c>
      <c r="E101" s="1" t="s">
        <v>143</v>
      </c>
      <c r="F101" s="1" t="s">
        <v>67</v>
      </c>
    </row>
    <row r="102" spans="2:6" x14ac:dyDescent="0.25">
      <c r="B102" s="4" t="s">
        <v>33</v>
      </c>
      <c r="C102" s="4" t="s">
        <v>82</v>
      </c>
      <c r="D102" s="2" t="s">
        <v>76</v>
      </c>
      <c r="E102" s="1" t="s">
        <v>143</v>
      </c>
      <c r="F102" s="1" t="s">
        <v>67</v>
      </c>
    </row>
    <row r="103" spans="2:6" x14ac:dyDescent="0.25">
      <c r="B103" s="4" t="s">
        <v>35</v>
      </c>
      <c r="C103" s="4" t="s">
        <v>131</v>
      </c>
      <c r="D103" s="2" t="s">
        <v>86</v>
      </c>
      <c r="E103" s="1" t="s">
        <v>144</v>
      </c>
      <c r="F103" s="1" t="s">
        <v>48</v>
      </c>
    </row>
    <row r="104" spans="2:6" x14ac:dyDescent="0.25">
      <c r="B104" s="4" t="s">
        <v>35</v>
      </c>
      <c r="C104" s="4" t="s">
        <v>131</v>
      </c>
      <c r="D104" s="2" t="s">
        <v>87</v>
      </c>
      <c r="E104" s="1" t="s">
        <v>144</v>
      </c>
      <c r="F104" s="1" t="s">
        <v>48</v>
      </c>
    </row>
    <row r="105" spans="2:6" x14ac:dyDescent="0.25">
      <c r="B105" s="4" t="s">
        <v>35</v>
      </c>
      <c r="C105" s="4" t="s">
        <v>131</v>
      </c>
      <c r="D105" s="2" t="s">
        <v>58</v>
      </c>
      <c r="E105" s="1" t="s">
        <v>144</v>
      </c>
      <c r="F105" s="1" t="s">
        <v>48</v>
      </c>
    </row>
    <row r="106" spans="2:6" x14ac:dyDescent="0.25">
      <c r="B106" s="4" t="s">
        <v>35</v>
      </c>
      <c r="C106" s="4" t="s">
        <v>131</v>
      </c>
      <c r="D106" s="2" t="s">
        <v>88</v>
      </c>
      <c r="E106" s="1" t="s">
        <v>144</v>
      </c>
      <c r="F106" s="1" t="s">
        <v>48</v>
      </c>
    </row>
    <row r="107" spans="2:6" x14ac:dyDescent="0.25">
      <c r="B107" s="4" t="s">
        <v>35</v>
      </c>
      <c r="C107" s="4" t="s">
        <v>131</v>
      </c>
      <c r="D107" s="2" t="s">
        <v>89</v>
      </c>
      <c r="E107" s="1" t="s">
        <v>144</v>
      </c>
      <c r="F107" s="1" t="s">
        <v>48</v>
      </c>
    </row>
    <row r="108" spans="2:6" x14ac:dyDescent="0.25">
      <c r="B108" s="4" t="s">
        <v>35</v>
      </c>
      <c r="C108" s="4" t="s">
        <v>131</v>
      </c>
      <c r="D108" s="2" t="s">
        <v>77</v>
      </c>
      <c r="E108" s="1" t="s">
        <v>144</v>
      </c>
      <c r="F108" s="1" t="s">
        <v>48</v>
      </c>
    </row>
    <row r="109" spans="2:6" x14ac:dyDescent="0.25">
      <c r="B109" s="4" t="s">
        <v>35</v>
      </c>
      <c r="C109" s="4" t="s">
        <v>131</v>
      </c>
      <c r="D109" s="2" t="s">
        <v>75</v>
      </c>
      <c r="E109" s="1" t="s">
        <v>144</v>
      </c>
      <c r="F109" s="1" t="s">
        <v>48</v>
      </c>
    </row>
    <row r="110" spans="2:6" x14ac:dyDescent="0.25">
      <c r="B110" s="4" t="s">
        <v>35</v>
      </c>
      <c r="C110" s="4" t="s">
        <v>131</v>
      </c>
      <c r="D110" s="2" t="s">
        <v>70</v>
      </c>
      <c r="E110" s="1" t="s">
        <v>144</v>
      </c>
      <c r="F110" s="1" t="s">
        <v>48</v>
      </c>
    </row>
    <row r="111" spans="2:6" x14ac:dyDescent="0.25">
      <c r="B111" s="4" t="s">
        <v>35</v>
      </c>
      <c r="C111" s="4" t="s">
        <v>131</v>
      </c>
      <c r="D111" s="2" t="s">
        <v>59</v>
      </c>
      <c r="E111" s="1" t="s">
        <v>144</v>
      </c>
      <c r="F111" s="1" t="s">
        <v>48</v>
      </c>
    </row>
    <row r="112" spans="2:6" x14ac:dyDescent="0.25">
      <c r="B112" s="4" t="s">
        <v>36</v>
      </c>
      <c r="C112" s="4" t="s">
        <v>131</v>
      </c>
      <c r="D112" s="2" t="s">
        <v>90</v>
      </c>
      <c r="E112" s="1" t="s">
        <v>144</v>
      </c>
      <c r="F112" s="1" t="s">
        <v>48</v>
      </c>
    </row>
    <row r="113" spans="2:6" x14ac:dyDescent="0.25">
      <c r="B113" s="4" t="s">
        <v>36</v>
      </c>
      <c r="C113" s="4" t="s">
        <v>131</v>
      </c>
      <c r="D113" s="2" t="s">
        <v>91</v>
      </c>
      <c r="E113" s="1" t="s">
        <v>144</v>
      </c>
      <c r="F113" s="1" t="s">
        <v>48</v>
      </c>
    </row>
    <row r="114" spans="2:6" x14ac:dyDescent="0.25">
      <c r="B114" s="4" t="s">
        <v>36</v>
      </c>
      <c r="C114" s="4" t="s">
        <v>131</v>
      </c>
      <c r="D114" s="2" t="s">
        <v>92</v>
      </c>
      <c r="E114" s="1" t="s">
        <v>144</v>
      </c>
      <c r="F114" s="1" t="s">
        <v>48</v>
      </c>
    </row>
    <row r="115" spans="2:6" x14ac:dyDescent="0.25">
      <c r="B115" s="4" t="s">
        <v>36</v>
      </c>
      <c r="C115" s="4" t="s">
        <v>131</v>
      </c>
      <c r="D115" s="2" t="s">
        <v>75</v>
      </c>
      <c r="E115" s="1" t="s">
        <v>144</v>
      </c>
      <c r="F115" s="1" t="s">
        <v>48</v>
      </c>
    </row>
    <row r="116" spans="2:6" x14ac:dyDescent="0.25">
      <c r="B116" s="4" t="s">
        <v>36</v>
      </c>
      <c r="C116" s="4" t="s">
        <v>131</v>
      </c>
      <c r="D116" s="2" t="s">
        <v>80</v>
      </c>
      <c r="E116" s="1" t="s">
        <v>144</v>
      </c>
      <c r="F116" s="1" t="s">
        <v>48</v>
      </c>
    </row>
    <row r="117" spans="2:6" x14ac:dyDescent="0.25">
      <c r="B117" s="4" t="s">
        <v>36</v>
      </c>
      <c r="C117" s="4" t="s">
        <v>131</v>
      </c>
      <c r="D117" s="2" t="s">
        <v>93</v>
      </c>
      <c r="E117" s="1" t="s">
        <v>144</v>
      </c>
      <c r="F117" s="1" t="s">
        <v>48</v>
      </c>
    </row>
    <row r="118" spans="2:6" x14ac:dyDescent="0.25">
      <c r="B118" s="4" t="s">
        <v>37</v>
      </c>
      <c r="C118" s="4" t="s">
        <v>131</v>
      </c>
      <c r="D118" s="2" t="s">
        <v>56</v>
      </c>
      <c r="E118" s="1" t="s">
        <v>143</v>
      </c>
      <c r="F118" s="1" t="s">
        <v>48</v>
      </c>
    </row>
    <row r="119" spans="2:6" x14ac:dyDescent="0.25">
      <c r="B119" s="4" t="s">
        <v>37</v>
      </c>
      <c r="C119" s="4" t="s">
        <v>131</v>
      </c>
      <c r="D119" s="2" t="s">
        <v>94</v>
      </c>
      <c r="E119" s="1" t="s">
        <v>143</v>
      </c>
      <c r="F119" s="1" t="s">
        <v>48</v>
      </c>
    </row>
    <row r="120" spans="2:6" x14ac:dyDescent="0.25">
      <c r="B120" s="4" t="s">
        <v>37</v>
      </c>
      <c r="C120" s="4" t="s">
        <v>131</v>
      </c>
      <c r="D120" s="2" t="s">
        <v>95</v>
      </c>
      <c r="E120" s="1" t="s">
        <v>143</v>
      </c>
      <c r="F120" s="1" t="s">
        <v>48</v>
      </c>
    </row>
    <row r="121" spans="2:6" x14ac:dyDescent="0.25">
      <c r="B121" s="4" t="s">
        <v>37</v>
      </c>
      <c r="C121" s="4" t="s">
        <v>131</v>
      </c>
      <c r="D121" s="2" t="s">
        <v>65</v>
      </c>
      <c r="E121" s="1" t="s">
        <v>143</v>
      </c>
      <c r="F121" s="1" t="s">
        <v>48</v>
      </c>
    </row>
    <row r="122" spans="2:6" x14ac:dyDescent="0.25">
      <c r="B122" s="4" t="s">
        <v>37</v>
      </c>
      <c r="C122" s="4" t="s">
        <v>131</v>
      </c>
      <c r="D122" s="2" t="s">
        <v>96</v>
      </c>
      <c r="E122" s="1" t="s">
        <v>143</v>
      </c>
      <c r="F122" s="1" t="s">
        <v>48</v>
      </c>
    </row>
    <row r="123" spans="2:6" x14ac:dyDescent="0.25">
      <c r="B123" s="4" t="s">
        <v>38</v>
      </c>
      <c r="C123" s="4" t="s">
        <v>131</v>
      </c>
      <c r="D123" s="2" t="s">
        <v>66</v>
      </c>
      <c r="E123" s="1" t="s">
        <v>143</v>
      </c>
      <c r="F123" s="1" t="s">
        <v>67</v>
      </c>
    </row>
    <row r="124" spans="2:6" x14ac:dyDescent="0.25">
      <c r="B124" s="4" t="s">
        <v>38</v>
      </c>
      <c r="C124" s="4" t="s">
        <v>131</v>
      </c>
      <c r="D124" s="2" t="s">
        <v>97</v>
      </c>
      <c r="E124" s="1" t="s">
        <v>143</v>
      </c>
      <c r="F124" s="1" t="s">
        <v>67</v>
      </c>
    </row>
    <row r="125" spans="2:6" x14ac:dyDescent="0.25">
      <c r="B125" s="4" t="s">
        <v>38</v>
      </c>
      <c r="C125" s="4" t="s">
        <v>131</v>
      </c>
      <c r="D125" s="2" t="s">
        <v>84</v>
      </c>
      <c r="E125" s="1" t="s">
        <v>143</v>
      </c>
      <c r="F125" s="1" t="s">
        <v>67</v>
      </c>
    </row>
    <row r="126" spans="2:6" x14ac:dyDescent="0.25">
      <c r="B126" s="4" t="s">
        <v>38</v>
      </c>
      <c r="C126" s="4" t="s">
        <v>131</v>
      </c>
      <c r="D126" s="2" t="s">
        <v>56</v>
      </c>
      <c r="E126" s="1" t="s">
        <v>143</v>
      </c>
      <c r="F126" s="1" t="s">
        <v>67</v>
      </c>
    </row>
    <row r="127" spans="2:6" x14ac:dyDescent="0.25">
      <c r="B127" s="4" t="s">
        <v>38</v>
      </c>
      <c r="C127" s="4" t="s">
        <v>131</v>
      </c>
      <c r="D127" s="2" t="s">
        <v>80</v>
      </c>
      <c r="E127" s="1" t="s">
        <v>144</v>
      </c>
      <c r="F127" s="1" t="s">
        <v>67</v>
      </c>
    </row>
    <row r="128" spans="2:6" x14ac:dyDescent="0.25">
      <c r="B128" s="4" t="s">
        <v>38</v>
      </c>
      <c r="C128" s="4" t="s">
        <v>131</v>
      </c>
      <c r="D128" s="2" t="s">
        <v>98</v>
      </c>
      <c r="E128" s="1" t="s">
        <v>143</v>
      </c>
      <c r="F128" s="1" t="s">
        <v>67</v>
      </c>
    </row>
    <row r="129" spans="2:7" x14ac:dyDescent="0.25">
      <c r="B129" s="4" t="s">
        <v>40</v>
      </c>
      <c r="C129" s="4" t="s">
        <v>99</v>
      </c>
      <c r="D129" s="2" t="s">
        <v>54</v>
      </c>
      <c r="E129" s="1" t="s">
        <v>143</v>
      </c>
      <c r="F129" s="1" t="s">
        <v>48</v>
      </c>
    </row>
    <row r="130" spans="2:7" x14ac:dyDescent="0.25">
      <c r="B130" s="4" t="s">
        <v>40</v>
      </c>
      <c r="C130" s="4" t="s">
        <v>99</v>
      </c>
      <c r="D130" s="2" t="s">
        <v>55</v>
      </c>
      <c r="E130" s="1" t="s">
        <v>143</v>
      </c>
      <c r="F130" s="1" t="s">
        <v>48</v>
      </c>
    </row>
    <row r="131" spans="2:7" x14ac:dyDescent="0.25">
      <c r="B131" s="4" t="s">
        <v>40</v>
      </c>
      <c r="C131" s="4" t="s">
        <v>99</v>
      </c>
      <c r="D131" s="2" t="s">
        <v>64</v>
      </c>
      <c r="E131" s="1" t="s">
        <v>143</v>
      </c>
      <c r="F131" s="1" t="s">
        <v>48</v>
      </c>
    </row>
    <row r="132" spans="2:7" x14ac:dyDescent="0.25">
      <c r="B132" s="4" t="s">
        <v>40</v>
      </c>
      <c r="C132" s="4" t="s">
        <v>99</v>
      </c>
      <c r="D132" s="2" t="s">
        <v>148</v>
      </c>
      <c r="E132" s="1" t="s">
        <v>143</v>
      </c>
      <c r="F132" s="1" t="s">
        <v>48</v>
      </c>
    </row>
    <row r="133" spans="2:7" x14ac:dyDescent="0.25">
      <c r="B133" s="4" t="s">
        <v>41</v>
      </c>
      <c r="C133" s="4" t="s">
        <v>100</v>
      </c>
      <c r="D133" s="2" t="s">
        <v>58</v>
      </c>
      <c r="E133" s="1" t="s">
        <v>144</v>
      </c>
      <c r="F133" s="1" t="s">
        <v>69</v>
      </c>
    </row>
    <row r="134" spans="2:7" x14ac:dyDescent="0.25">
      <c r="B134" s="4" t="s">
        <v>41</v>
      </c>
      <c r="C134" s="4" t="s">
        <v>100</v>
      </c>
      <c r="D134" s="2" t="s">
        <v>101</v>
      </c>
      <c r="E134" s="1" t="s">
        <v>144</v>
      </c>
      <c r="F134" s="1" t="s">
        <v>69</v>
      </c>
    </row>
    <row r="135" spans="2:7" x14ac:dyDescent="0.25">
      <c r="B135" s="4" t="s">
        <v>42</v>
      </c>
      <c r="C135" s="4" t="s">
        <v>100</v>
      </c>
      <c r="D135" s="2" t="s">
        <v>58</v>
      </c>
      <c r="E135" s="1" t="s">
        <v>144</v>
      </c>
      <c r="F135" s="1" t="s">
        <v>48</v>
      </c>
    </row>
    <row r="136" spans="2:7" x14ac:dyDescent="0.25">
      <c r="B136" s="4" t="s">
        <v>42</v>
      </c>
      <c r="C136" s="4" t="s">
        <v>100</v>
      </c>
      <c r="D136" s="2" t="s">
        <v>59</v>
      </c>
      <c r="E136" s="1" t="s">
        <v>144</v>
      </c>
      <c r="F136" s="1" t="s">
        <v>48</v>
      </c>
    </row>
    <row r="137" spans="2:7" x14ac:dyDescent="0.25">
      <c r="B137" s="4" t="s">
        <v>43</v>
      </c>
      <c r="C137" s="4" t="s">
        <v>102</v>
      </c>
      <c r="D137" s="2" t="s">
        <v>56</v>
      </c>
      <c r="E137" s="1" t="s">
        <v>143</v>
      </c>
      <c r="F137" s="1" t="s">
        <v>67</v>
      </c>
    </row>
    <row r="138" spans="2:7" x14ac:dyDescent="0.25">
      <c r="B138" s="5" t="s">
        <v>44</v>
      </c>
      <c r="C138" s="4" t="s">
        <v>102</v>
      </c>
      <c r="D138" s="6"/>
      <c r="E138" s="6"/>
      <c r="F138" s="6" t="s">
        <v>48</v>
      </c>
    </row>
    <row r="139" spans="2:7" x14ac:dyDescent="0.25">
      <c r="E139" s="3"/>
      <c r="F139" s="3"/>
      <c r="G139" s="3"/>
    </row>
  </sheetData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8EC40FE-47FF-4A75-943F-4A4C9BABA229}">
          <x14:formula1>
            <xm:f>Lista!$D$3:$D$5</xm:f>
          </x14:formula1>
          <xm:sqref>E3:E138</xm:sqref>
        </x14:dataValidation>
        <x14:dataValidation type="list" allowBlank="1" showInputMessage="1" showErrorMessage="1" xr:uid="{D67DFFFE-F158-4AE7-92CA-60F7C7FC6027}">
          <x14:formula1>
            <xm:f>Lista!$G$3:$G$5</xm:f>
          </x14:formula1>
          <xm:sqref>F3:F138</xm:sqref>
        </x14:dataValidation>
        <x14:dataValidation type="list" allowBlank="1" showInputMessage="1" showErrorMessage="1" xr:uid="{77D83494-E982-45BD-B944-6E5BBD391027}">
          <x14:formula1>
            <xm:f>Lista!$J$3:$J$26</xm:f>
          </x14:formula1>
          <xm:sqref>C3:C138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9E958-3631-464F-8128-1B54B2C09605}">
  <sheetPr>
    <tabColor theme="4" tint="-0.249977111117893"/>
  </sheetPr>
  <dimension ref="B2:P115"/>
  <sheetViews>
    <sheetView topLeftCell="B1" zoomScale="99" zoomScaleNormal="99" workbookViewId="0">
      <selection activeCell="F9" sqref="F9"/>
    </sheetView>
  </sheetViews>
  <sheetFormatPr baseColWidth="10" defaultColWidth="11.42578125" defaultRowHeight="15" x14ac:dyDescent="0.25"/>
  <cols>
    <col min="2" max="2" width="57.42578125" bestFit="1" customWidth="1"/>
    <col min="3" max="3" width="13.140625" bestFit="1" customWidth="1"/>
    <col min="4" max="4" width="13.85546875" bestFit="1" customWidth="1"/>
    <col min="5" max="5" width="77.42578125" bestFit="1" customWidth="1"/>
    <col min="6" max="6" width="17.140625" bestFit="1" customWidth="1"/>
    <col min="7" max="7" width="8.85546875" bestFit="1" customWidth="1"/>
    <col min="8" max="8" width="10.42578125" bestFit="1" customWidth="1"/>
    <col min="9" max="9" width="14" bestFit="1" customWidth="1"/>
    <col min="10" max="10" width="18.42578125" bestFit="1" customWidth="1"/>
    <col min="11" max="11" width="14.140625" bestFit="1" customWidth="1"/>
    <col min="12" max="12" width="17.85546875" bestFit="1" customWidth="1"/>
    <col min="13" max="15" width="11.7109375" customWidth="1"/>
    <col min="16" max="16" width="15.85546875" customWidth="1"/>
  </cols>
  <sheetData>
    <row r="2" spans="2:12" ht="26.25" customHeight="1" x14ac:dyDescent="0.25">
      <c r="B2" s="7" t="s">
        <v>139</v>
      </c>
      <c r="C2" s="7" t="s">
        <v>140</v>
      </c>
      <c r="D2" s="7" t="s">
        <v>149</v>
      </c>
      <c r="E2" s="8" t="s">
        <v>46</v>
      </c>
      <c r="F2" s="9" t="s">
        <v>141</v>
      </c>
      <c r="G2" s="9" t="s">
        <v>150</v>
      </c>
      <c r="H2" s="9" t="s">
        <v>151</v>
      </c>
      <c r="I2" s="9" t="s">
        <v>152</v>
      </c>
      <c r="J2" s="9" t="s">
        <v>153</v>
      </c>
      <c r="K2" s="9" t="s">
        <v>286</v>
      </c>
      <c r="L2" s="9" t="s">
        <v>154</v>
      </c>
    </row>
    <row r="3" spans="2:12" hidden="1" x14ac:dyDescent="0.25">
      <c r="B3" s="4" t="s">
        <v>20</v>
      </c>
      <c r="C3" s="4" t="str">
        <f>IFERROR(VLOOKUP(BD_LABORATORIOS[[#This Row],[LABORATORIO]],#REF!,2,FALSE),"")</f>
        <v/>
      </c>
      <c r="D3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3" s="2" t="s">
        <v>60</v>
      </c>
      <c r="F3" s="1" t="s">
        <v>103</v>
      </c>
      <c r="G3" s="1">
        <v>2025</v>
      </c>
      <c r="H3" s="1" t="s">
        <v>110</v>
      </c>
      <c r="I3" s="1" t="s">
        <v>105</v>
      </c>
      <c r="J3" s="10">
        <v>45705</v>
      </c>
      <c r="K3" s="10" t="s">
        <v>155</v>
      </c>
      <c r="L3" s="1" t="s">
        <v>111</v>
      </c>
    </row>
    <row r="4" spans="2:12" hidden="1" x14ac:dyDescent="0.25">
      <c r="B4" s="4" t="s">
        <v>28</v>
      </c>
      <c r="C4" s="4" t="str">
        <f>IFERROR(VLOOKUP(BD_LABORATORIOS[[#This Row],[LABORATORIO]],#REF!,2,FALSE),"")</f>
        <v/>
      </c>
      <c r="D4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4" s="2" t="s">
        <v>60</v>
      </c>
      <c r="F4" s="1" t="s">
        <v>103</v>
      </c>
      <c r="G4" s="1">
        <v>2025</v>
      </c>
      <c r="H4" s="1" t="s">
        <v>110</v>
      </c>
      <c r="I4" s="1" t="s">
        <v>105</v>
      </c>
      <c r="J4" s="10">
        <v>45705</v>
      </c>
      <c r="K4" s="11" t="s">
        <v>156</v>
      </c>
      <c r="L4" s="1" t="s">
        <v>107</v>
      </c>
    </row>
    <row r="5" spans="2:12" x14ac:dyDescent="0.25">
      <c r="B5" s="4" t="s">
        <v>27</v>
      </c>
      <c r="C5" s="4" t="str">
        <f>IFERROR(VLOOKUP(BD_LABORATORIOS[[#This Row],[LABORATORIO]],#REF!,2,FALSE),"")</f>
        <v/>
      </c>
      <c r="D5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5" s="2" t="s">
        <v>58</v>
      </c>
      <c r="F5" s="1" t="s">
        <v>108</v>
      </c>
      <c r="G5" s="1">
        <v>2025</v>
      </c>
      <c r="H5" s="1" t="s">
        <v>110</v>
      </c>
      <c r="I5" s="1" t="s">
        <v>105</v>
      </c>
      <c r="J5" s="10">
        <v>45714</v>
      </c>
      <c r="K5" s="11" t="s">
        <v>157</v>
      </c>
      <c r="L5" s="1" t="s">
        <v>111</v>
      </c>
    </row>
    <row r="6" spans="2:12" x14ac:dyDescent="0.25">
      <c r="B6" s="4" t="s">
        <v>29</v>
      </c>
      <c r="C6" s="4" t="str">
        <f>IFERROR(VLOOKUP(BD_LABORATORIOS[[#This Row],[LABORATORIO]],#REF!,2,FALSE),"")</f>
        <v/>
      </c>
      <c r="D6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6" s="2" t="s">
        <v>80</v>
      </c>
      <c r="F6" s="1" t="s">
        <v>108</v>
      </c>
      <c r="G6" s="1">
        <v>2025</v>
      </c>
      <c r="H6" s="1" t="s">
        <v>110</v>
      </c>
      <c r="I6" s="1" t="s">
        <v>105</v>
      </c>
      <c r="J6" s="10">
        <v>45714</v>
      </c>
      <c r="K6" s="11" t="s">
        <v>158</v>
      </c>
      <c r="L6" s="1" t="s">
        <v>111</v>
      </c>
    </row>
    <row r="7" spans="2:12" x14ac:dyDescent="0.25">
      <c r="B7" s="4" t="s">
        <v>29</v>
      </c>
      <c r="C7" s="4" t="str">
        <f>IFERROR(VLOOKUP(BD_LABORATORIOS[[#This Row],[LABORATORIO]],#REF!,2,FALSE),"")</f>
        <v/>
      </c>
      <c r="D7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7" s="2" t="s">
        <v>58</v>
      </c>
      <c r="F7" s="1" t="s">
        <v>108</v>
      </c>
      <c r="G7" s="1">
        <v>2025</v>
      </c>
      <c r="H7" s="1" t="s">
        <v>110</v>
      </c>
      <c r="I7" s="1" t="s">
        <v>105</v>
      </c>
      <c r="J7" s="10">
        <v>45714</v>
      </c>
      <c r="K7" s="11" t="s">
        <v>159</v>
      </c>
      <c r="L7" s="1" t="s">
        <v>107</v>
      </c>
    </row>
    <row r="8" spans="2:12" x14ac:dyDescent="0.25">
      <c r="B8" s="4" t="s">
        <v>29</v>
      </c>
      <c r="C8" s="4" t="str">
        <f>IFERROR(VLOOKUP(BD_LABORATORIOS[[#This Row],[LABORATORIO]],#REF!,2,FALSE),"")</f>
        <v/>
      </c>
      <c r="D8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8" s="2" t="s">
        <v>81</v>
      </c>
      <c r="F8" s="1" t="s">
        <v>108</v>
      </c>
      <c r="G8" s="1">
        <v>2025</v>
      </c>
      <c r="H8" s="1" t="s">
        <v>110</v>
      </c>
      <c r="I8" s="1" t="s">
        <v>105</v>
      </c>
      <c r="J8" s="10">
        <v>45714</v>
      </c>
      <c r="K8" s="11" t="s">
        <v>160</v>
      </c>
      <c r="L8" s="1" t="s">
        <v>111</v>
      </c>
    </row>
    <row r="9" spans="2:12" hidden="1" x14ac:dyDescent="0.25">
      <c r="B9" s="4" t="s">
        <v>29</v>
      </c>
      <c r="C9" s="4" t="str">
        <f>IFERROR(VLOOKUP(BD_LABORATORIOS[[#This Row],[LABORATORIO]],#REF!,2,FALSE),"")</f>
        <v/>
      </c>
      <c r="D9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9" s="2" t="s">
        <v>56</v>
      </c>
      <c r="F9" s="1" t="s">
        <v>103</v>
      </c>
      <c r="G9" s="1">
        <v>2025</v>
      </c>
      <c r="H9" s="1" t="s">
        <v>110</v>
      </c>
      <c r="I9" s="1" t="s">
        <v>105</v>
      </c>
      <c r="J9" s="10">
        <v>45719</v>
      </c>
      <c r="K9" s="11" t="s">
        <v>161</v>
      </c>
      <c r="L9" s="1" t="s">
        <v>107</v>
      </c>
    </row>
    <row r="10" spans="2:12" x14ac:dyDescent="0.25">
      <c r="B10" s="4" t="s">
        <v>23</v>
      </c>
      <c r="C10" s="4" t="str">
        <f>IFERROR(VLOOKUP(BD_LABORATORIOS[[#This Row],[LABORATORIO]],#REF!,2,FALSE),"")</f>
        <v/>
      </c>
      <c r="D10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10" s="2" t="s">
        <v>79</v>
      </c>
      <c r="F10" s="1" t="s">
        <v>108</v>
      </c>
      <c r="G10" s="1">
        <v>2025</v>
      </c>
      <c r="H10" s="1" t="s">
        <v>115</v>
      </c>
      <c r="I10" s="1" t="s">
        <v>105</v>
      </c>
      <c r="J10" s="10">
        <v>45729</v>
      </c>
      <c r="K10" s="1" t="s">
        <v>162</v>
      </c>
      <c r="L10" s="1" t="s">
        <v>111</v>
      </c>
    </row>
    <row r="11" spans="2:12" x14ac:dyDescent="0.25">
      <c r="B11" s="4" t="s">
        <v>23</v>
      </c>
      <c r="C11" s="4" t="str">
        <f>IFERROR(VLOOKUP(BD_LABORATORIOS[[#This Row],[LABORATORIO]],#REF!,2,FALSE),"")</f>
        <v/>
      </c>
      <c r="D11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11" s="2" t="s">
        <v>75</v>
      </c>
      <c r="F11" s="1" t="s">
        <v>108</v>
      </c>
      <c r="G11" s="1">
        <v>2025</v>
      </c>
      <c r="H11" s="1" t="s">
        <v>115</v>
      </c>
      <c r="I11" s="1" t="s">
        <v>105</v>
      </c>
      <c r="J11" s="10">
        <v>45729</v>
      </c>
      <c r="K11" s="1" t="s">
        <v>163</v>
      </c>
      <c r="L11" s="1" t="s">
        <v>111</v>
      </c>
    </row>
    <row r="12" spans="2:12" x14ac:dyDescent="0.25">
      <c r="B12" s="4" t="s">
        <v>23</v>
      </c>
      <c r="C12" s="4" t="str">
        <f>IFERROR(VLOOKUP(BD_LABORATORIOS[[#This Row],[LABORATORIO]],#REF!,2,FALSE),"")</f>
        <v/>
      </c>
      <c r="D12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12" s="2" t="s">
        <v>75</v>
      </c>
      <c r="F12" s="1" t="s">
        <v>108</v>
      </c>
      <c r="G12" s="1">
        <v>2025</v>
      </c>
      <c r="H12" s="1" t="s">
        <v>115</v>
      </c>
      <c r="I12" s="1" t="s">
        <v>105</v>
      </c>
      <c r="J12" s="10">
        <v>45729</v>
      </c>
      <c r="K12" s="1" t="s">
        <v>164</v>
      </c>
      <c r="L12" s="1" t="s">
        <v>111</v>
      </c>
    </row>
    <row r="13" spans="2:12" x14ac:dyDescent="0.25">
      <c r="B13" s="4" t="s">
        <v>23</v>
      </c>
      <c r="C13" s="4" t="str">
        <f>IFERROR(VLOOKUP(BD_LABORATORIOS[[#This Row],[LABORATORIO]],#REF!,2,FALSE),"")</f>
        <v/>
      </c>
      <c r="D13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13" s="2" t="s">
        <v>79</v>
      </c>
      <c r="F13" s="1" t="s">
        <v>108</v>
      </c>
      <c r="G13" s="1">
        <v>2025</v>
      </c>
      <c r="H13" s="1" t="s">
        <v>115</v>
      </c>
      <c r="I13" s="1" t="s">
        <v>105</v>
      </c>
      <c r="J13" s="10">
        <v>45729</v>
      </c>
      <c r="K13" s="1" t="s">
        <v>165</v>
      </c>
      <c r="L13" s="1" t="s">
        <v>111</v>
      </c>
    </row>
    <row r="14" spans="2:12" x14ac:dyDescent="0.25">
      <c r="B14" s="4" t="s">
        <v>23</v>
      </c>
      <c r="C14" s="4" t="str">
        <f>IFERROR(VLOOKUP(BD_LABORATORIOS[[#This Row],[LABORATORIO]],#REF!,2,FALSE),"")</f>
        <v/>
      </c>
      <c r="D14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14" s="2" t="s">
        <v>79</v>
      </c>
      <c r="F14" s="1" t="s">
        <v>108</v>
      </c>
      <c r="G14" s="1">
        <v>2025</v>
      </c>
      <c r="H14" s="1" t="s">
        <v>117</v>
      </c>
      <c r="I14" s="1" t="s">
        <v>109</v>
      </c>
      <c r="J14" s="10">
        <v>45762</v>
      </c>
      <c r="K14" s="1" t="s">
        <v>166</v>
      </c>
      <c r="L14" s="1" t="s">
        <v>111</v>
      </c>
    </row>
    <row r="15" spans="2:12" x14ac:dyDescent="0.25">
      <c r="B15" s="4" t="s">
        <v>23</v>
      </c>
      <c r="C15" s="4" t="str">
        <f>IFERROR(VLOOKUP(BD_LABORATORIOS[[#This Row],[LABORATORIO]],#REF!,2,FALSE),"")</f>
        <v/>
      </c>
      <c r="D15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15" s="2" t="s">
        <v>73</v>
      </c>
      <c r="F15" s="1" t="s">
        <v>108</v>
      </c>
      <c r="G15" s="1">
        <v>2025</v>
      </c>
      <c r="H15" s="1" t="s">
        <v>117</v>
      </c>
      <c r="I15" s="1" t="s">
        <v>109</v>
      </c>
      <c r="J15" s="10">
        <v>45762</v>
      </c>
      <c r="K15" s="1" t="s">
        <v>167</v>
      </c>
      <c r="L15" s="1" t="s">
        <v>111</v>
      </c>
    </row>
    <row r="16" spans="2:12" hidden="1" x14ac:dyDescent="0.25">
      <c r="B16" s="4" t="s">
        <v>34</v>
      </c>
      <c r="C16" s="4" t="str">
        <f>IFERROR(VLOOKUP(BD_LABORATORIOS[[#This Row],[LABORATORIO]],#REF!,2,FALSE),"")</f>
        <v/>
      </c>
      <c r="D16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16" s="2" t="s">
        <v>51</v>
      </c>
      <c r="F16" s="1" t="s">
        <v>103</v>
      </c>
      <c r="G16" s="1">
        <v>2025</v>
      </c>
      <c r="H16" s="1" t="s">
        <v>115</v>
      </c>
      <c r="I16" s="1" t="s">
        <v>105</v>
      </c>
      <c r="J16" s="10">
        <v>45729</v>
      </c>
      <c r="K16" s="1" t="s">
        <v>168</v>
      </c>
      <c r="L16" s="1" t="s">
        <v>107</v>
      </c>
    </row>
    <row r="17" spans="2:12" x14ac:dyDescent="0.25">
      <c r="B17" s="4" t="s">
        <v>27</v>
      </c>
      <c r="C17" s="4" t="str">
        <f>IFERROR(VLOOKUP(BD_LABORATORIOS[[#This Row],[LABORATORIO]],#REF!,2,FALSE),"")</f>
        <v/>
      </c>
      <c r="D17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17" s="2" t="s">
        <v>58</v>
      </c>
      <c r="F17" s="1" t="s">
        <v>108</v>
      </c>
      <c r="G17" s="1">
        <v>2025</v>
      </c>
      <c r="H17" s="1" t="s">
        <v>117</v>
      </c>
      <c r="I17" s="1" t="s">
        <v>109</v>
      </c>
      <c r="J17" s="10">
        <v>45754</v>
      </c>
      <c r="K17" s="1" t="s">
        <v>169</v>
      </c>
      <c r="L17" s="1" t="s">
        <v>107</v>
      </c>
    </row>
    <row r="18" spans="2:12" hidden="1" x14ac:dyDescent="0.25">
      <c r="B18" s="4" t="s">
        <v>20</v>
      </c>
      <c r="C18" s="4" t="str">
        <f>IFERROR(VLOOKUP(BD_LABORATORIOS[[#This Row],[LABORATORIO]],#REF!,2,FALSE),"")</f>
        <v/>
      </c>
      <c r="D18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18" s="2" t="s">
        <v>60</v>
      </c>
      <c r="F18" s="1" t="s">
        <v>103</v>
      </c>
      <c r="G18" s="1">
        <v>2025</v>
      </c>
      <c r="H18" s="1" t="s">
        <v>117</v>
      </c>
      <c r="I18" s="1" t="s">
        <v>109</v>
      </c>
      <c r="J18" s="10">
        <v>45761</v>
      </c>
      <c r="K18" s="1" t="s">
        <v>170</v>
      </c>
      <c r="L18" s="1" t="s">
        <v>111</v>
      </c>
    </row>
    <row r="19" spans="2:12" hidden="1" x14ac:dyDescent="0.25">
      <c r="B19" s="4" t="s">
        <v>20</v>
      </c>
      <c r="C19" s="4" t="str">
        <f>IFERROR(VLOOKUP(BD_LABORATORIOS[[#This Row],[LABORATORIO]],#REF!,2,FALSE),"")</f>
        <v/>
      </c>
      <c r="D19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19" s="2" t="s">
        <v>51</v>
      </c>
      <c r="F19" s="1" t="s">
        <v>103</v>
      </c>
      <c r="G19" s="1">
        <v>2025</v>
      </c>
      <c r="H19" s="1" t="s">
        <v>117</v>
      </c>
      <c r="I19" s="1" t="s">
        <v>109</v>
      </c>
      <c r="J19" s="10">
        <v>45763</v>
      </c>
      <c r="K19" s="1" t="s">
        <v>171</v>
      </c>
      <c r="L19" s="1" t="s">
        <v>107</v>
      </c>
    </row>
    <row r="20" spans="2:12" hidden="1" x14ac:dyDescent="0.25">
      <c r="B20" s="4" t="s">
        <v>28</v>
      </c>
      <c r="C20" s="4" t="str">
        <f>IFERROR(VLOOKUP(BD_LABORATORIOS[[#This Row],[LABORATORIO]],#REF!,2,FALSE),"")</f>
        <v/>
      </c>
      <c r="D20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20" s="2" t="s">
        <v>60</v>
      </c>
      <c r="F20" s="1" t="s">
        <v>103</v>
      </c>
      <c r="G20" s="1">
        <v>2025</v>
      </c>
      <c r="H20" s="1" t="s">
        <v>117</v>
      </c>
      <c r="I20" s="1" t="s">
        <v>109</v>
      </c>
      <c r="J20" s="10">
        <v>45761</v>
      </c>
      <c r="K20" s="1" t="s">
        <v>172</v>
      </c>
      <c r="L20" s="1" t="s">
        <v>111</v>
      </c>
    </row>
    <row r="21" spans="2:12" hidden="1" x14ac:dyDescent="0.25">
      <c r="B21" s="4" t="s">
        <v>21</v>
      </c>
      <c r="C21" s="4" t="str">
        <f>IFERROR(VLOOKUP(BD_LABORATORIOS[[#This Row],[LABORATORIO]],#REF!,2,FALSE),"")</f>
        <v/>
      </c>
      <c r="D21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21" s="2" t="s">
        <v>56</v>
      </c>
      <c r="F21" s="1" t="s">
        <v>103</v>
      </c>
      <c r="G21" s="1">
        <v>2025</v>
      </c>
      <c r="H21" s="1" t="s">
        <v>117</v>
      </c>
      <c r="I21" s="1" t="s">
        <v>109</v>
      </c>
      <c r="J21" s="10">
        <v>45763</v>
      </c>
      <c r="K21" s="1" t="s">
        <v>173</v>
      </c>
      <c r="L21" s="1" t="s">
        <v>107</v>
      </c>
    </row>
    <row r="22" spans="2:12" hidden="1" x14ac:dyDescent="0.25">
      <c r="B22" s="4" t="s">
        <v>21</v>
      </c>
      <c r="C22" s="4" t="str">
        <f>IFERROR(VLOOKUP(BD_LABORATORIOS[[#This Row],[LABORATORIO]],#REF!,2,FALSE),"")</f>
        <v/>
      </c>
      <c r="D22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22" s="2" t="s">
        <v>54</v>
      </c>
      <c r="F22" s="1" t="s">
        <v>103</v>
      </c>
      <c r="G22" s="1">
        <v>2025</v>
      </c>
      <c r="H22" s="1" t="s">
        <v>117</v>
      </c>
      <c r="I22" s="1" t="s">
        <v>109</v>
      </c>
      <c r="J22" s="10">
        <v>45763</v>
      </c>
      <c r="K22" s="1" t="s">
        <v>174</v>
      </c>
      <c r="L22" s="1" t="s">
        <v>107</v>
      </c>
    </row>
    <row r="23" spans="2:12" hidden="1" x14ac:dyDescent="0.25">
      <c r="B23" s="4" t="s">
        <v>21</v>
      </c>
      <c r="C23" s="4" t="str">
        <f>IFERROR(VLOOKUP(BD_LABORATORIOS[[#This Row],[LABORATORIO]],#REF!,2,FALSE),"")</f>
        <v/>
      </c>
      <c r="D23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23" s="2" t="s">
        <v>51</v>
      </c>
      <c r="F23" s="1" t="s">
        <v>103</v>
      </c>
      <c r="G23" s="1">
        <v>2025</v>
      </c>
      <c r="H23" s="1" t="s">
        <v>117</v>
      </c>
      <c r="I23" s="1" t="s">
        <v>109</v>
      </c>
      <c r="J23" s="10">
        <v>45763</v>
      </c>
      <c r="K23" s="1" t="s">
        <v>175</v>
      </c>
      <c r="L23" s="1" t="s">
        <v>107</v>
      </c>
    </row>
    <row r="24" spans="2:12" hidden="1" x14ac:dyDescent="0.25">
      <c r="B24" s="4" t="s">
        <v>28</v>
      </c>
      <c r="C24" s="4" t="str">
        <f>IFERROR(VLOOKUP(BD_LABORATORIOS[[#This Row],[LABORATORIO]],#REF!,2,FALSE),"")</f>
        <v/>
      </c>
      <c r="D24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24" s="2" t="s">
        <v>60</v>
      </c>
      <c r="F24" s="1" t="s">
        <v>103</v>
      </c>
      <c r="G24" s="1">
        <v>2025</v>
      </c>
      <c r="H24" s="1" t="s">
        <v>117</v>
      </c>
      <c r="I24" s="1" t="s">
        <v>109</v>
      </c>
      <c r="J24" s="10">
        <v>45775</v>
      </c>
      <c r="K24" s="1" t="s">
        <v>176</v>
      </c>
      <c r="L24" s="1" t="s">
        <v>107</v>
      </c>
    </row>
    <row r="25" spans="2:12" hidden="1" x14ac:dyDescent="0.25">
      <c r="B25" s="4" t="s">
        <v>20</v>
      </c>
      <c r="C25" s="4" t="str">
        <f>IFERROR(VLOOKUP(BD_LABORATORIOS[[#This Row],[LABORATORIO]],#REF!,2,FALSE),"")</f>
        <v/>
      </c>
      <c r="D25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25" s="2" t="s">
        <v>60</v>
      </c>
      <c r="F25" s="1" t="s">
        <v>103</v>
      </c>
      <c r="G25" s="1">
        <v>2025</v>
      </c>
      <c r="H25" s="1" t="s">
        <v>117</v>
      </c>
      <c r="I25" s="1" t="s">
        <v>109</v>
      </c>
      <c r="J25" s="10">
        <v>45775</v>
      </c>
      <c r="K25" s="1" t="s">
        <v>177</v>
      </c>
      <c r="L25" s="1" t="s">
        <v>111</v>
      </c>
    </row>
    <row r="26" spans="2:12" x14ac:dyDescent="0.25">
      <c r="B26" s="4" t="s">
        <v>24</v>
      </c>
      <c r="C26" s="4" t="str">
        <f>IFERROR(VLOOKUP(BD_LABORATORIOS[[#This Row],[LABORATORIO]],#REF!,2,FALSE),"")</f>
        <v/>
      </c>
      <c r="D26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26" s="2" t="s">
        <v>178</v>
      </c>
      <c r="F26" s="1" t="s">
        <v>108</v>
      </c>
      <c r="G26" s="1">
        <v>2025</v>
      </c>
      <c r="H26" s="1" t="s">
        <v>119</v>
      </c>
      <c r="I26" s="1" t="s">
        <v>109</v>
      </c>
      <c r="J26" s="10">
        <v>45792</v>
      </c>
      <c r="K26" s="1" t="s">
        <v>179</v>
      </c>
      <c r="L26" s="1" t="s">
        <v>107</v>
      </c>
    </row>
    <row r="27" spans="2:12" x14ac:dyDescent="0.25">
      <c r="B27" s="4" t="s">
        <v>24</v>
      </c>
      <c r="C27" s="4" t="str">
        <f>IFERROR(VLOOKUP(BD_LABORATORIOS[[#This Row],[LABORATORIO]],#REF!,2,FALSE),"")</f>
        <v/>
      </c>
      <c r="D27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27" s="2" t="s">
        <v>79</v>
      </c>
      <c r="F27" s="1" t="s">
        <v>108</v>
      </c>
      <c r="G27" s="1">
        <v>2025</v>
      </c>
      <c r="H27" s="1" t="s">
        <v>119</v>
      </c>
      <c r="I27" s="1" t="s">
        <v>109</v>
      </c>
      <c r="J27" s="10">
        <v>45792</v>
      </c>
      <c r="K27" s="1" t="s">
        <v>180</v>
      </c>
      <c r="L27" s="1" t="s">
        <v>107</v>
      </c>
    </row>
    <row r="28" spans="2:12" x14ac:dyDescent="0.25">
      <c r="B28" s="4" t="s">
        <v>24</v>
      </c>
      <c r="C28" s="4" t="str">
        <f>IFERROR(VLOOKUP(BD_LABORATORIOS[[#This Row],[LABORATORIO]],#REF!,2,FALSE),"")</f>
        <v/>
      </c>
      <c r="D28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28" s="2" t="s">
        <v>59</v>
      </c>
      <c r="F28" s="1" t="s">
        <v>108</v>
      </c>
      <c r="G28" s="1">
        <v>2025</v>
      </c>
      <c r="H28" s="1" t="s">
        <v>119</v>
      </c>
      <c r="I28" s="1" t="s">
        <v>109</v>
      </c>
      <c r="J28" s="10">
        <v>45792</v>
      </c>
      <c r="K28" s="1" t="s">
        <v>181</v>
      </c>
      <c r="L28" s="1" t="s">
        <v>107</v>
      </c>
    </row>
    <row r="29" spans="2:12" x14ac:dyDescent="0.25">
      <c r="B29" s="4" t="s">
        <v>24</v>
      </c>
      <c r="C29" s="4" t="str">
        <f>IFERROR(VLOOKUP(BD_LABORATORIOS[[#This Row],[LABORATORIO]],#REF!,2,FALSE),"")</f>
        <v/>
      </c>
      <c r="D29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29" s="2" t="s">
        <v>75</v>
      </c>
      <c r="F29" s="1" t="s">
        <v>108</v>
      </c>
      <c r="G29" s="1">
        <v>2025</v>
      </c>
      <c r="H29" s="1" t="s">
        <v>119</v>
      </c>
      <c r="I29" s="1" t="s">
        <v>109</v>
      </c>
      <c r="J29" s="10">
        <v>45792</v>
      </c>
      <c r="K29" s="1" t="s">
        <v>182</v>
      </c>
      <c r="L29" s="1" t="s">
        <v>111</v>
      </c>
    </row>
    <row r="30" spans="2:12" x14ac:dyDescent="0.25">
      <c r="B30" s="4" t="s">
        <v>24</v>
      </c>
      <c r="C30" s="4" t="str">
        <f>IFERROR(VLOOKUP(BD_LABORATORIOS[[#This Row],[LABORATORIO]],#REF!,2,FALSE),"")</f>
        <v/>
      </c>
      <c r="D30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30" s="2" t="s">
        <v>183</v>
      </c>
      <c r="F30" s="1" t="s">
        <v>108</v>
      </c>
      <c r="G30" s="1">
        <v>2025</v>
      </c>
      <c r="H30" s="1" t="s">
        <v>119</v>
      </c>
      <c r="I30" s="1" t="s">
        <v>109</v>
      </c>
      <c r="J30" s="10">
        <v>45792</v>
      </c>
      <c r="K30" s="1" t="s">
        <v>184</v>
      </c>
      <c r="L30" s="1" t="s">
        <v>111</v>
      </c>
    </row>
    <row r="31" spans="2:12" x14ac:dyDescent="0.25">
      <c r="B31" s="4" t="s">
        <v>24</v>
      </c>
      <c r="C31" s="4" t="str">
        <f>IFERROR(VLOOKUP(BD_LABORATORIOS[[#This Row],[LABORATORIO]],#REF!,2,FALSE),"")</f>
        <v/>
      </c>
      <c r="D31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31" s="2" t="s">
        <v>77</v>
      </c>
      <c r="F31" s="1" t="s">
        <v>108</v>
      </c>
      <c r="G31" s="1">
        <v>2025</v>
      </c>
      <c r="H31" s="1" t="s">
        <v>119</v>
      </c>
      <c r="I31" s="1" t="s">
        <v>109</v>
      </c>
      <c r="J31" s="10">
        <v>45792</v>
      </c>
      <c r="K31" s="1" t="s">
        <v>185</v>
      </c>
      <c r="L31" s="1" t="s">
        <v>111</v>
      </c>
    </row>
    <row r="32" spans="2:12" x14ac:dyDescent="0.25">
      <c r="B32" s="4" t="s">
        <v>23</v>
      </c>
      <c r="C32" s="4" t="str">
        <f>IFERROR(VLOOKUP(BD_LABORATORIOS[[#This Row],[LABORATORIO]],#REF!,2,FALSE),"")</f>
        <v/>
      </c>
      <c r="D32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32" s="2" t="s">
        <v>79</v>
      </c>
      <c r="F32" s="1" t="s">
        <v>108</v>
      </c>
      <c r="G32" s="1">
        <v>2025</v>
      </c>
      <c r="H32" s="1" t="s">
        <v>119</v>
      </c>
      <c r="I32" s="1" t="s">
        <v>109</v>
      </c>
      <c r="J32" s="10">
        <v>45804</v>
      </c>
      <c r="K32" s="1" t="s">
        <v>186</v>
      </c>
      <c r="L32" s="1" t="s">
        <v>111</v>
      </c>
    </row>
    <row r="33" spans="2:12" x14ac:dyDescent="0.25">
      <c r="B33" s="4" t="s">
        <v>34</v>
      </c>
      <c r="C33" s="4" t="str">
        <f>IFERROR(VLOOKUP(BD_LABORATORIOS[[#This Row],[LABORATORIO]],#REF!,2,FALSE),"")</f>
        <v/>
      </c>
      <c r="D33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33" s="2" t="s">
        <v>51</v>
      </c>
      <c r="F33" s="1" t="s">
        <v>108</v>
      </c>
      <c r="G33" s="1">
        <v>2025</v>
      </c>
      <c r="H33" s="1" t="s">
        <v>119</v>
      </c>
      <c r="I33" s="1" t="s">
        <v>109</v>
      </c>
      <c r="J33" s="10">
        <v>45806</v>
      </c>
      <c r="K33" s="1" t="s">
        <v>187</v>
      </c>
      <c r="L33" s="1" t="s">
        <v>107</v>
      </c>
    </row>
    <row r="34" spans="2:12" x14ac:dyDescent="0.25">
      <c r="B34" s="4" t="s">
        <v>29</v>
      </c>
      <c r="C34" s="4" t="str">
        <f>IFERROR(VLOOKUP(BD_LABORATORIOS[[#This Row],[LABORATORIO]],#REF!,2,FALSE),"")</f>
        <v/>
      </c>
      <c r="D34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34" s="2" t="s">
        <v>80</v>
      </c>
      <c r="F34" s="1" t="s">
        <v>108</v>
      </c>
      <c r="G34" s="1">
        <v>2025</v>
      </c>
      <c r="H34" s="1" t="s">
        <v>121</v>
      </c>
      <c r="I34" s="1" t="s">
        <v>109</v>
      </c>
      <c r="J34" s="10">
        <v>45813</v>
      </c>
      <c r="K34" s="1" t="s">
        <v>188</v>
      </c>
      <c r="L34" s="1" t="s">
        <v>107</v>
      </c>
    </row>
    <row r="35" spans="2:12" x14ac:dyDescent="0.25">
      <c r="B35" s="4" t="s">
        <v>29</v>
      </c>
      <c r="C35" s="4" t="str">
        <f>IFERROR(VLOOKUP(BD_LABORATORIOS[[#This Row],[LABORATORIO]],#REF!,2,FALSE),"")</f>
        <v/>
      </c>
      <c r="D35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35" s="2" t="s">
        <v>81</v>
      </c>
      <c r="F35" s="1" t="s">
        <v>108</v>
      </c>
      <c r="G35" s="1">
        <v>2025</v>
      </c>
      <c r="H35" s="1" t="s">
        <v>121</v>
      </c>
      <c r="I35" s="1" t="s">
        <v>109</v>
      </c>
      <c r="J35" s="10">
        <v>45813</v>
      </c>
      <c r="K35" s="1" t="s">
        <v>189</v>
      </c>
      <c r="L35" s="1" t="s">
        <v>111</v>
      </c>
    </row>
    <row r="36" spans="2:12" x14ac:dyDescent="0.25">
      <c r="B36" s="4" t="s">
        <v>29</v>
      </c>
      <c r="C36" s="4" t="str">
        <f>IFERROR(VLOOKUP(BD_LABORATORIOS[[#This Row],[LABORATORIO]],#REF!,2,FALSE),"")</f>
        <v/>
      </c>
      <c r="D36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36" s="2" t="s">
        <v>58</v>
      </c>
      <c r="F36" s="1" t="s">
        <v>108</v>
      </c>
      <c r="G36" s="1">
        <v>2025</v>
      </c>
      <c r="H36" s="1" t="s">
        <v>121</v>
      </c>
      <c r="I36" s="1" t="s">
        <v>109</v>
      </c>
      <c r="J36" s="10">
        <v>45813</v>
      </c>
      <c r="K36" s="1" t="s">
        <v>190</v>
      </c>
      <c r="L36" s="1" t="s">
        <v>107</v>
      </c>
    </row>
    <row r="37" spans="2:12" hidden="1" x14ac:dyDescent="0.25">
      <c r="B37" s="4" t="s">
        <v>20</v>
      </c>
      <c r="C37" s="4" t="str">
        <f>IFERROR(VLOOKUP(BD_LABORATORIOS[[#This Row],[LABORATORIO]],#REF!,2,FALSE),"")</f>
        <v/>
      </c>
      <c r="D37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37" s="2" t="s">
        <v>60</v>
      </c>
      <c r="F37" s="1" t="s">
        <v>103</v>
      </c>
      <c r="G37" s="1">
        <v>2025</v>
      </c>
      <c r="H37" s="1" t="s">
        <v>121</v>
      </c>
      <c r="I37" s="1" t="s">
        <v>109</v>
      </c>
      <c r="J37" s="10" t="s">
        <v>191</v>
      </c>
      <c r="K37" s="1" t="s">
        <v>191</v>
      </c>
      <c r="L37" s="1" t="s">
        <v>191</v>
      </c>
    </row>
    <row r="38" spans="2:12" hidden="1" x14ac:dyDescent="0.25">
      <c r="B38" s="4" t="s">
        <v>20</v>
      </c>
      <c r="C38" s="4" t="str">
        <f>IFERROR(VLOOKUP(BD_LABORATORIOS[[#This Row],[LABORATORIO]],#REF!,2,FALSE),"")</f>
        <v/>
      </c>
      <c r="D38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38" s="2" t="s">
        <v>51</v>
      </c>
      <c r="F38" s="1" t="s">
        <v>103</v>
      </c>
      <c r="G38" s="1">
        <v>2025</v>
      </c>
      <c r="H38" s="1" t="s">
        <v>121</v>
      </c>
      <c r="I38" s="1" t="s">
        <v>109</v>
      </c>
      <c r="J38" s="10">
        <v>45825</v>
      </c>
      <c r="K38" s="1" t="s">
        <v>192</v>
      </c>
      <c r="L38" s="1" t="s">
        <v>107</v>
      </c>
    </row>
    <row r="39" spans="2:12" hidden="1" x14ac:dyDescent="0.25">
      <c r="B39" s="4" t="s">
        <v>20</v>
      </c>
      <c r="C39" s="4" t="str">
        <f>IFERROR(VLOOKUP(BD_LABORATORIOS[[#This Row],[LABORATORIO]],#REF!,2,FALSE),"")</f>
        <v/>
      </c>
      <c r="D39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39" s="2" t="s">
        <v>60</v>
      </c>
      <c r="F39" s="1" t="s">
        <v>103</v>
      </c>
      <c r="G39" s="1">
        <v>2025</v>
      </c>
      <c r="H39" s="1" t="s">
        <v>123</v>
      </c>
      <c r="I39" s="1" t="s">
        <v>114</v>
      </c>
      <c r="J39" s="10">
        <v>45841</v>
      </c>
      <c r="K39" s="1" t="s">
        <v>193</v>
      </c>
      <c r="L39" s="1" t="s">
        <v>107</v>
      </c>
    </row>
    <row r="40" spans="2:12" hidden="1" x14ac:dyDescent="0.25">
      <c r="B40" s="4" t="s">
        <v>28</v>
      </c>
      <c r="C40" s="4" t="str">
        <f>IFERROR(VLOOKUP(BD_LABORATORIOS[[#This Row],[LABORATORIO]],#REF!,2,FALSE),"")</f>
        <v/>
      </c>
      <c r="D40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40" s="2" t="s">
        <v>60</v>
      </c>
      <c r="F40" s="1" t="s">
        <v>103</v>
      </c>
      <c r="G40" s="1">
        <v>2025</v>
      </c>
      <c r="H40" s="1" t="s">
        <v>123</v>
      </c>
      <c r="I40" s="1" t="s">
        <v>114</v>
      </c>
      <c r="J40" s="10">
        <v>45842</v>
      </c>
      <c r="K40" s="1" t="s">
        <v>194</v>
      </c>
      <c r="L40" s="1" t="s">
        <v>107</v>
      </c>
    </row>
    <row r="41" spans="2:12" hidden="1" x14ac:dyDescent="0.25">
      <c r="B41" s="4" t="s">
        <v>21</v>
      </c>
      <c r="C41" s="4" t="str">
        <f>IFERROR(VLOOKUP(BD_LABORATORIOS[[#This Row],[LABORATORIO]],#REF!,2,FALSE),"")</f>
        <v/>
      </c>
      <c r="D41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41" s="2" t="s">
        <v>56</v>
      </c>
      <c r="F41" s="1" t="s">
        <v>103</v>
      </c>
      <c r="G41" s="1">
        <v>2025</v>
      </c>
      <c r="H41" s="1" t="s">
        <v>123</v>
      </c>
      <c r="I41" s="1" t="s">
        <v>114</v>
      </c>
      <c r="J41" s="10">
        <v>45854</v>
      </c>
      <c r="K41" s="1" t="s">
        <v>195</v>
      </c>
      <c r="L41" s="1" t="s">
        <v>107</v>
      </c>
    </row>
    <row r="42" spans="2:12" hidden="1" x14ac:dyDescent="0.25">
      <c r="B42" s="4" t="s">
        <v>21</v>
      </c>
      <c r="C42" s="4" t="str">
        <f>IFERROR(VLOOKUP(BD_LABORATORIOS[[#This Row],[LABORATORIO]],#REF!,2,FALSE),"")</f>
        <v/>
      </c>
      <c r="D42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42" s="2" t="s">
        <v>51</v>
      </c>
      <c r="F42" s="1" t="s">
        <v>103</v>
      </c>
      <c r="G42" s="1">
        <v>2025</v>
      </c>
      <c r="H42" s="1" t="s">
        <v>123</v>
      </c>
      <c r="I42" s="1" t="s">
        <v>114</v>
      </c>
      <c r="J42" s="10">
        <v>45854</v>
      </c>
      <c r="K42" s="1" t="s">
        <v>196</v>
      </c>
      <c r="L42" s="1" t="s">
        <v>107</v>
      </c>
    </row>
    <row r="43" spans="2:12" hidden="1" x14ac:dyDescent="0.25">
      <c r="B43" s="4" t="s">
        <v>21</v>
      </c>
      <c r="C43" s="4" t="str">
        <f>IFERROR(VLOOKUP(BD_LABORATORIOS[[#This Row],[LABORATORIO]],#REF!,2,FALSE),"")</f>
        <v/>
      </c>
      <c r="D43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43" s="2" t="s">
        <v>54</v>
      </c>
      <c r="F43" s="1" t="s">
        <v>103</v>
      </c>
      <c r="G43" s="1">
        <v>2025</v>
      </c>
      <c r="H43" s="1" t="s">
        <v>123</v>
      </c>
      <c r="I43" s="1" t="s">
        <v>114</v>
      </c>
      <c r="J43" s="10">
        <v>45854</v>
      </c>
      <c r="K43" s="1" t="s">
        <v>197</v>
      </c>
      <c r="L43" s="1" t="s">
        <v>107</v>
      </c>
    </row>
    <row r="44" spans="2:12" x14ac:dyDescent="0.25">
      <c r="B44" s="4" t="s">
        <v>39</v>
      </c>
      <c r="C44" s="4" t="str">
        <f>IFERROR(VLOOKUP(BD_LABORATORIOS[[#This Row],[LABORATORIO]],#REF!,2,FALSE),"")</f>
        <v/>
      </c>
      <c r="D44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44" s="2" t="s">
        <v>198</v>
      </c>
      <c r="F44" s="1" t="s">
        <v>108</v>
      </c>
      <c r="G44" s="1">
        <v>2025</v>
      </c>
      <c r="H44" s="1" t="s">
        <v>121</v>
      </c>
      <c r="I44" s="1" t="s">
        <v>109</v>
      </c>
      <c r="J44" s="10">
        <v>45838</v>
      </c>
      <c r="K44" s="1" t="s">
        <v>199</v>
      </c>
      <c r="L44" s="1" t="s">
        <v>111</v>
      </c>
    </row>
    <row r="45" spans="2:12" x14ac:dyDescent="0.25">
      <c r="B45" s="4" t="s">
        <v>39</v>
      </c>
      <c r="C45" s="4" t="str">
        <f>IFERROR(VLOOKUP(BD_LABORATORIOS[[#This Row],[LABORATORIO]],#REF!,2,FALSE),"")</f>
        <v/>
      </c>
      <c r="D45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45" s="2" t="s">
        <v>198</v>
      </c>
      <c r="F45" s="1" t="s">
        <v>108</v>
      </c>
      <c r="G45" s="1">
        <v>2025</v>
      </c>
      <c r="H45" s="1" t="s">
        <v>121</v>
      </c>
      <c r="I45" s="1" t="s">
        <v>109</v>
      </c>
      <c r="J45" s="10">
        <v>45838</v>
      </c>
      <c r="K45" s="1" t="s">
        <v>200</v>
      </c>
      <c r="L45" s="1" t="s">
        <v>111</v>
      </c>
    </row>
    <row r="46" spans="2:12" x14ac:dyDescent="0.25">
      <c r="B46" s="4" t="s">
        <v>8</v>
      </c>
      <c r="C46" s="4" t="str">
        <f>IFERROR(VLOOKUP(BD_LABORATORIOS[[#This Row],[LABORATORIO]],#REF!,2,FALSE),"")</f>
        <v/>
      </c>
      <c r="D46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46" s="2" t="s">
        <v>70</v>
      </c>
      <c r="F46" s="1" t="s">
        <v>108</v>
      </c>
      <c r="G46" s="1">
        <v>2025</v>
      </c>
      <c r="H46" s="1" t="s">
        <v>123</v>
      </c>
      <c r="I46" s="1" t="s">
        <v>114</v>
      </c>
      <c r="J46" s="10">
        <v>45848</v>
      </c>
      <c r="K46" s="1" t="s">
        <v>201</v>
      </c>
      <c r="L46" s="1" t="s">
        <v>107</v>
      </c>
    </row>
    <row r="47" spans="2:12" x14ac:dyDescent="0.25">
      <c r="B47" s="4" t="s">
        <v>16</v>
      </c>
      <c r="C47" s="4" t="str">
        <f>IFERROR(VLOOKUP(BD_LABORATORIOS[[#This Row],[LABORATORIO]],#REF!,2,FALSE),"")</f>
        <v/>
      </c>
      <c r="D47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47" s="2" t="s">
        <v>77</v>
      </c>
      <c r="F47" s="1" t="s">
        <v>108</v>
      </c>
      <c r="G47" s="1">
        <v>2025</v>
      </c>
      <c r="H47" s="1" t="s">
        <v>124</v>
      </c>
      <c r="I47" s="1" t="s">
        <v>114</v>
      </c>
      <c r="J47" s="10">
        <v>45881</v>
      </c>
      <c r="K47" s="1" t="s">
        <v>202</v>
      </c>
      <c r="L47" s="1" t="s">
        <v>107</v>
      </c>
    </row>
    <row r="48" spans="2:12" x14ac:dyDescent="0.25">
      <c r="B48" s="4" t="s">
        <v>16</v>
      </c>
      <c r="C48" s="4" t="str">
        <f>IFERROR(VLOOKUP(BD_LABORATORIOS[[#This Row],[LABORATORIO]],#REF!,2,FALSE),"")</f>
        <v/>
      </c>
      <c r="D48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48" s="2" t="s">
        <v>75</v>
      </c>
      <c r="F48" s="1" t="s">
        <v>108</v>
      </c>
      <c r="G48" s="1">
        <v>2025</v>
      </c>
      <c r="H48" s="1" t="s">
        <v>124</v>
      </c>
      <c r="I48" s="1" t="s">
        <v>114</v>
      </c>
      <c r="J48" s="10">
        <v>45881</v>
      </c>
      <c r="K48" s="1" t="s">
        <v>203</v>
      </c>
      <c r="L48" s="1" t="s">
        <v>107</v>
      </c>
    </row>
    <row r="49" spans="2:12" x14ac:dyDescent="0.25">
      <c r="B49" s="4" t="s">
        <v>16</v>
      </c>
      <c r="C49" s="4" t="str">
        <f>IFERROR(VLOOKUP(BD_LABORATORIOS[[#This Row],[LABORATORIO]],#REF!,2,FALSE),"")</f>
        <v/>
      </c>
      <c r="D49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49" s="2" t="s">
        <v>204</v>
      </c>
      <c r="F49" s="1" t="s">
        <v>108</v>
      </c>
      <c r="G49" s="1">
        <v>2025</v>
      </c>
      <c r="H49" s="1" t="s">
        <v>124</v>
      </c>
      <c r="I49" s="1" t="s">
        <v>114</v>
      </c>
      <c r="J49" s="10">
        <v>45881</v>
      </c>
      <c r="K49" s="1" t="s">
        <v>205</v>
      </c>
      <c r="L49" s="1" t="s">
        <v>107</v>
      </c>
    </row>
    <row r="50" spans="2:12" x14ac:dyDescent="0.25">
      <c r="B50" s="4" t="s">
        <v>16</v>
      </c>
      <c r="C50" s="4" t="str">
        <f>IFERROR(VLOOKUP(BD_LABORATORIOS[[#This Row],[LABORATORIO]],#REF!,2,FALSE),"")</f>
        <v/>
      </c>
      <c r="D50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50" s="2" t="s">
        <v>70</v>
      </c>
      <c r="F50" s="1" t="s">
        <v>108</v>
      </c>
      <c r="G50" s="1">
        <v>2025</v>
      </c>
      <c r="H50" s="1" t="s">
        <v>124</v>
      </c>
      <c r="I50" s="1" t="s">
        <v>114</v>
      </c>
      <c r="J50" s="10">
        <v>45881</v>
      </c>
      <c r="K50" s="1" t="s">
        <v>206</v>
      </c>
      <c r="L50" s="1" t="s">
        <v>107</v>
      </c>
    </row>
    <row r="51" spans="2:12" x14ac:dyDescent="0.25">
      <c r="B51" s="4" t="s">
        <v>16</v>
      </c>
      <c r="C51" s="4" t="str">
        <f>IFERROR(VLOOKUP(BD_LABORATORIOS[[#This Row],[LABORATORIO]],#REF!,2,FALSE),"")</f>
        <v/>
      </c>
      <c r="D51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51" s="2" t="s">
        <v>59</v>
      </c>
      <c r="F51" s="1" t="s">
        <v>108</v>
      </c>
      <c r="G51" s="1">
        <v>2025</v>
      </c>
      <c r="H51" s="1" t="s">
        <v>124</v>
      </c>
      <c r="I51" s="1" t="s">
        <v>114</v>
      </c>
      <c r="J51" s="10">
        <v>45881</v>
      </c>
      <c r="K51" s="1" t="s">
        <v>207</v>
      </c>
      <c r="L51" s="1" t="s">
        <v>107</v>
      </c>
    </row>
    <row r="52" spans="2:12" x14ac:dyDescent="0.25">
      <c r="B52" s="4" t="s">
        <v>17</v>
      </c>
      <c r="C52" s="4" t="str">
        <f>IFERROR(VLOOKUP(BD_LABORATORIOS[[#This Row],[LABORATORIO]],#REF!,2,FALSE),"")</f>
        <v/>
      </c>
      <c r="D52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52" s="2" t="s">
        <v>204</v>
      </c>
      <c r="F52" s="1" t="s">
        <v>108</v>
      </c>
      <c r="G52" s="1">
        <v>2025</v>
      </c>
      <c r="H52" s="1" t="s">
        <v>124</v>
      </c>
      <c r="I52" s="1" t="s">
        <v>114</v>
      </c>
      <c r="J52" s="10">
        <v>45881</v>
      </c>
      <c r="K52" s="1" t="s">
        <v>208</v>
      </c>
      <c r="L52" s="1" t="s">
        <v>107</v>
      </c>
    </row>
    <row r="53" spans="2:12" x14ac:dyDescent="0.25">
      <c r="B53" s="4" t="s">
        <v>17</v>
      </c>
      <c r="C53" s="4" t="str">
        <f>IFERROR(VLOOKUP(BD_LABORATORIOS[[#This Row],[LABORATORIO]],#REF!,2,FALSE),"")</f>
        <v/>
      </c>
      <c r="D53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53" s="2" t="s">
        <v>70</v>
      </c>
      <c r="F53" s="1" t="s">
        <v>108</v>
      </c>
      <c r="G53" s="1">
        <v>2025</v>
      </c>
      <c r="H53" s="1" t="s">
        <v>124</v>
      </c>
      <c r="I53" s="1" t="s">
        <v>114</v>
      </c>
      <c r="J53" s="10">
        <v>45881</v>
      </c>
      <c r="K53" s="1" t="s">
        <v>209</v>
      </c>
      <c r="L53" s="1" t="s">
        <v>107</v>
      </c>
    </row>
    <row r="54" spans="2:12" x14ac:dyDescent="0.25">
      <c r="B54" s="4" t="s">
        <v>17</v>
      </c>
      <c r="C54" s="4" t="str">
        <f>IFERROR(VLOOKUP(BD_LABORATORIOS[[#This Row],[LABORATORIO]],#REF!,2,FALSE),"")</f>
        <v/>
      </c>
      <c r="D54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54" s="2" t="s">
        <v>59</v>
      </c>
      <c r="F54" s="1" t="s">
        <v>108</v>
      </c>
      <c r="G54" s="1">
        <v>2025</v>
      </c>
      <c r="H54" s="1" t="s">
        <v>124</v>
      </c>
      <c r="I54" s="1" t="s">
        <v>114</v>
      </c>
      <c r="J54" s="10">
        <v>45881</v>
      </c>
      <c r="K54" s="1" t="s">
        <v>210</v>
      </c>
      <c r="L54" s="1" t="s">
        <v>107</v>
      </c>
    </row>
    <row r="55" spans="2:12" x14ac:dyDescent="0.25">
      <c r="B55" s="4" t="s">
        <v>17</v>
      </c>
      <c r="C55" s="4" t="str">
        <f>IFERROR(VLOOKUP(BD_LABORATORIOS[[#This Row],[LABORATORIO]],#REF!,2,FALSE),"")</f>
        <v/>
      </c>
      <c r="D55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55" s="2" t="s">
        <v>77</v>
      </c>
      <c r="F55" s="1" t="s">
        <v>108</v>
      </c>
      <c r="G55" s="1">
        <v>2025</v>
      </c>
      <c r="H55" s="1" t="s">
        <v>124</v>
      </c>
      <c r="I55" s="1" t="s">
        <v>114</v>
      </c>
      <c r="J55" s="10">
        <v>45881</v>
      </c>
      <c r="K55" s="1" t="s">
        <v>211</v>
      </c>
      <c r="L55" s="1" t="s">
        <v>107</v>
      </c>
    </row>
    <row r="56" spans="2:12" x14ac:dyDescent="0.25">
      <c r="B56" s="4" t="s">
        <v>17</v>
      </c>
      <c r="C56" s="4" t="str">
        <f>IFERROR(VLOOKUP(BD_LABORATORIOS[[#This Row],[LABORATORIO]],#REF!,2,FALSE),"")</f>
        <v/>
      </c>
      <c r="D56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56" s="2" t="s">
        <v>75</v>
      </c>
      <c r="F56" s="1" t="s">
        <v>108</v>
      </c>
      <c r="G56" s="1">
        <v>2025</v>
      </c>
      <c r="H56" s="1" t="s">
        <v>124</v>
      </c>
      <c r="I56" s="1" t="s">
        <v>114</v>
      </c>
      <c r="J56" s="10">
        <v>45881</v>
      </c>
      <c r="K56" s="1" t="s">
        <v>212</v>
      </c>
      <c r="L56" s="1" t="s">
        <v>107</v>
      </c>
    </row>
    <row r="57" spans="2:12" x14ac:dyDescent="0.25">
      <c r="B57" s="4" t="s">
        <v>27</v>
      </c>
      <c r="C57" s="4" t="str">
        <f>IFERROR(VLOOKUP(BD_LABORATORIOS[[#This Row],[LABORATORIO]],#REF!,2,FALSE),"")</f>
        <v/>
      </c>
      <c r="D57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57" s="2" t="s">
        <v>58</v>
      </c>
      <c r="F57" s="1" t="s">
        <v>108</v>
      </c>
      <c r="G57" s="1">
        <v>2025</v>
      </c>
      <c r="H57" s="1" t="s">
        <v>124</v>
      </c>
      <c r="I57" s="1" t="s">
        <v>114</v>
      </c>
      <c r="J57" s="10">
        <v>45863</v>
      </c>
      <c r="K57" s="1" t="s">
        <v>213</v>
      </c>
      <c r="L57" s="1" t="s">
        <v>111</v>
      </c>
    </row>
    <row r="58" spans="2:12" hidden="1" x14ac:dyDescent="0.25">
      <c r="B58" s="4" t="s">
        <v>29</v>
      </c>
      <c r="C58" s="4" t="str">
        <f>IFERROR(VLOOKUP(BD_LABORATORIOS[[#This Row],[LABORATORIO]],#REF!,2,FALSE),"")</f>
        <v/>
      </c>
      <c r="D58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58" s="2" t="s">
        <v>56</v>
      </c>
      <c r="F58" s="1" t="s">
        <v>103</v>
      </c>
      <c r="G58" s="1">
        <v>2025</v>
      </c>
      <c r="H58" s="1" t="s">
        <v>124</v>
      </c>
      <c r="I58" s="1" t="s">
        <v>114</v>
      </c>
      <c r="J58" s="10">
        <v>45877</v>
      </c>
      <c r="K58" s="1" t="s">
        <v>214</v>
      </c>
      <c r="L58" s="1" t="s">
        <v>107</v>
      </c>
    </row>
    <row r="59" spans="2:12" hidden="1" x14ac:dyDescent="0.25">
      <c r="B59" s="4" t="s">
        <v>29</v>
      </c>
      <c r="C59" s="4" t="str">
        <f>IFERROR(VLOOKUP(BD_LABORATORIOS[[#This Row],[LABORATORIO]],#REF!,2,FALSE),"")</f>
        <v/>
      </c>
      <c r="D59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59" s="2" t="s">
        <v>54</v>
      </c>
      <c r="F59" s="1" t="s">
        <v>103</v>
      </c>
      <c r="G59" s="1">
        <v>2025</v>
      </c>
      <c r="H59" s="1" t="s">
        <v>124</v>
      </c>
      <c r="I59" s="1" t="s">
        <v>114</v>
      </c>
      <c r="J59" s="10">
        <v>45877</v>
      </c>
      <c r="K59" s="1" t="s">
        <v>215</v>
      </c>
      <c r="L59" s="1" t="s">
        <v>107</v>
      </c>
    </row>
    <row r="60" spans="2:12" hidden="1" x14ac:dyDescent="0.25">
      <c r="B60" s="4" t="s">
        <v>29</v>
      </c>
      <c r="C60" s="4" t="str">
        <f>IFERROR(VLOOKUP(BD_LABORATORIOS[[#This Row],[LABORATORIO]],#REF!,2,FALSE),"")</f>
        <v/>
      </c>
      <c r="D60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60" s="2" t="s">
        <v>66</v>
      </c>
      <c r="F60" s="1" t="s">
        <v>103</v>
      </c>
      <c r="G60" s="1">
        <v>2025</v>
      </c>
      <c r="H60" s="1" t="s">
        <v>124</v>
      </c>
      <c r="I60" s="1" t="s">
        <v>114</v>
      </c>
      <c r="J60" s="10">
        <v>45877</v>
      </c>
      <c r="K60" s="1" t="s">
        <v>216</v>
      </c>
      <c r="L60" s="1" t="s">
        <v>107</v>
      </c>
    </row>
    <row r="61" spans="2:12" x14ac:dyDescent="0.25">
      <c r="B61" s="4" t="s">
        <v>29</v>
      </c>
      <c r="C61" s="4" t="str">
        <f>IFERROR(VLOOKUP(BD_LABORATORIOS[[#This Row],[LABORATORIO]],#REF!,2,FALSE),"")</f>
        <v/>
      </c>
      <c r="D61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61" s="2" t="s">
        <v>81</v>
      </c>
      <c r="F61" s="1" t="s">
        <v>108</v>
      </c>
      <c r="G61" s="1">
        <v>2025</v>
      </c>
      <c r="H61" s="1" t="s">
        <v>124</v>
      </c>
      <c r="I61" s="1" t="s">
        <v>114</v>
      </c>
      <c r="J61" s="10">
        <v>45890</v>
      </c>
      <c r="K61" s="1" t="s">
        <v>217</v>
      </c>
      <c r="L61" s="1" t="s">
        <v>111</v>
      </c>
    </row>
    <row r="62" spans="2:12" x14ac:dyDescent="0.25">
      <c r="B62" s="4" t="s">
        <v>29</v>
      </c>
      <c r="C62" s="4" t="str">
        <f>IFERROR(VLOOKUP(BD_LABORATORIOS[[#This Row],[LABORATORIO]],#REF!,2,FALSE),"")</f>
        <v/>
      </c>
      <c r="D62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62" s="2" t="s">
        <v>58</v>
      </c>
      <c r="F62" s="1" t="s">
        <v>108</v>
      </c>
      <c r="G62" s="1">
        <v>2025</v>
      </c>
      <c r="H62" s="1" t="s">
        <v>124</v>
      </c>
      <c r="I62" s="1" t="s">
        <v>114</v>
      </c>
      <c r="J62" s="10">
        <v>45890</v>
      </c>
      <c r="K62" s="1" t="s">
        <v>218</v>
      </c>
      <c r="L62" s="1" t="s">
        <v>111</v>
      </c>
    </row>
    <row r="63" spans="2:12" x14ac:dyDescent="0.25">
      <c r="B63" s="4" t="s">
        <v>29</v>
      </c>
      <c r="C63" s="4" t="str">
        <f>IFERROR(VLOOKUP(BD_LABORATORIOS[[#This Row],[LABORATORIO]],#REF!,2,FALSE),"")</f>
        <v/>
      </c>
      <c r="D63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63" s="2" t="s">
        <v>80</v>
      </c>
      <c r="F63" s="1" t="s">
        <v>108</v>
      </c>
      <c r="G63" s="1">
        <v>2025</v>
      </c>
      <c r="H63" s="1" t="s">
        <v>124</v>
      </c>
      <c r="I63" s="1" t="s">
        <v>114</v>
      </c>
      <c r="J63" s="10">
        <v>45890</v>
      </c>
      <c r="K63" s="1" t="s">
        <v>219</v>
      </c>
      <c r="L63" s="1" t="s">
        <v>107</v>
      </c>
    </row>
    <row r="64" spans="2:12" x14ac:dyDescent="0.25">
      <c r="B64" s="4" t="s">
        <v>24</v>
      </c>
      <c r="C64" s="4" t="str">
        <f>IFERROR(VLOOKUP(BD_LABORATORIOS[[#This Row],[LABORATORIO]],#REF!,2,FALSE),"")</f>
        <v/>
      </c>
      <c r="D64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64" s="2" t="s">
        <v>220</v>
      </c>
      <c r="F64" s="1" t="s">
        <v>108</v>
      </c>
      <c r="G64" s="1">
        <v>2025</v>
      </c>
      <c r="H64" s="1" t="s">
        <v>124</v>
      </c>
      <c r="I64" s="1" t="s">
        <v>114</v>
      </c>
      <c r="J64" s="10">
        <v>45890</v>
      </c>
      <c r="K64" s="1" t="s">
        <v>221</v>
      </c>
      <c r="L64" s="1" t="s">
        <v>111</v>
      </c>
    </row>
    <row r="65" spans="2:12" x14ac:dyDescent="0.25">
      <c r="B65" s="4" t="s">
        <v>24</v>
      </c>
      <c r="C65" s="4" t="str">
        <f>IFERROR(VLOOKUP(BD_LABORATORIOS[[#This Row],[LABORATORIO]],#REF!,2,FALSE),"")</f>
        <v/>
      </c>
      <c r="D65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65" s="2" t="s">
        <v>220</v>
      </c>
      <c r="F65" s="1" t="s">
        <v>108</v>
      </c>
      <c r="G65" s="1">
        <v>2025</v>
      </c>
      <c r="H65" s="1" t="s">
        <v>124</v>
      </c>
      <c r="I65" s="1" t="s">
        <v>114</v>
      </c>
      <c r="J65" s="10">
        <v>45890</v>
      </c>
      <c r="K65" s="1" t="s">
        <v>222</v>
      </c>
      <c r="L65" s="1" t="s">
        <v>107</v>
      </c>
    </row>
    <row r="66" spans="2:12" x14ac:dyDescent="0.25">
      <c r="B66" s="4" t="s">
        <v>24</v>
      </c>
      <c r="C66" s="4" t="str">
        <f>IFERROR(VLOOKUP(BD_LABORATORIOS[[#This Row],[LABORATORIO]],#REF!,2,FALSE),"")</f>
        <v/>
      </c>
      <c r="D66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66" s="2" t="s">
        <v>223</v>
      </c>
      <c r="F66" s="1" t="s">
        <v>108</v>
      </c>
      <c r="G66" s="1">
        <v>2025</v>
      </c>
      <c r="H66" s="1" t="s">
        <v>124</v>
      </c>
      <c r="I66" s="1" t="s">
        <v>114</v>
      </c>
      <c r="J66" s="10">
        <v>45890</v>
      </c>
      <c r="K66" s="1" t="s">
        <v>224</v>
      </c>
      <c r="L66" s="1" t="s">
        <v>107</v>
      </c>
    </row>
    <row r="67" spans="2:12" x14ac:dyDescent="0.25">
      <c r="B67" s="4" t="s">
        <v>24</v>
      </c>
      <c r="C67" s="4" t="str">
        <f>IFERROR(VLOOKUP(BD_LABORATORIOS[[#This Row],[LABORATORIO]],#REF!,2,FALSE),"")</f>
        <v/>
      </c>
      <c r="D67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67" s="2" t="s">
        <v>223</v>
      </c>
      <c r="F67" s="1" t="s">
        <v>108</v>
      </c>
      <c r="G67" s="1">
        <v>2025</v>
      </c>
      <c r="H67" s="1" t="s">
        <v>124</v>
      </c>
      <c r="I67" s="1" t="s">
        <v>114</v>
      </c>
      <c r="J67" s="10">
        <v>45890</v>
      </c>
      <c r="K67" s="1" t="s">
        <v>225</v>
      </c>
      <c r="L67" s="1" t="s">
        <v>107</v>
      </c>
    </row>
    <row r="68" spans="2:12" x14ac:dyDescent="0.25">
      <c r="B68" s="4" t="s">
        <v>24</v>
      </c>
      <c r="C68" s="4" t="str">
        <f>IFERROR(VLOOKUP(BD_LABORATORIOS[[#This Row],[LABORATORIO]],#REF!,2,FALSE),"")</f>
        <v/>
      </c>
      <c r="D68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68" s="2" t="s">
        <v>226</v>
      </c>
      <c r="F68" s="1" t="s">
        <v>108</v>
      </c>
      <c r="G68" s="1">
        <v>2025</v>
      </c>
      <c r="H68" s="1" t="s">
        <v>124</v>
      </c>
      <c r="I68" s="1" t="s">
        <v>114</v>
      </c>
      <c r="J68" s="10">
        <v>45890</v>
      </c>
      <c r="K68" s="1" t="s">
        <v>227</v>
      </c>
      <c r="L68" s="1" t="s">
        <v>111</v>
      </c>
    </row>
    <row r="69" spans="2:12" x14ac:dyDescent="0.25">
      <c r="B69" s="4" t="s">
        <v>24</v>
      </c>
      <c r="C69" s="4" t="str">
        <f>IFERROR(VLOOKUP(BD_LABORATORIOS[[#This Row],[LABORATORIO]],#REF!,2,FALSE),"")</f>
        <v/>
      </c>
      <c r="D69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69" s="2" t="s">
        <v>228</v>
      </c>
      <c r="F69" s="1" t="s">
        <v>108</v>
      </c>
      <c r="G69" s="1">
        <v>2025</v>
      </c>
      <c r="H69" s="1" t="s">
        <v>124</v>
      </c>
      <c r="I69" s="1" t="s">
        <v>114</v>
      </c>
      <c r="J69" s="10">
        <v>45890</v>
      </c>
      <c r="K69" s="1" t="s">
        <v>229</v>
      </c>
      <c r="L69" s="1" t="s">
        <v>107</v>
      </c>
    </row>
    <row r="70" spans="2:12" hidden="1" x14ac:dyDescent="0.25">
      <c r="B70" s="4" t="s">
        <v>31</v>
      </c>
      <c r="C70" s="4" t="str">
        <f>IFERROR(VLOOKUP(BD_LABORATORIOS[[#This Row],[LABORATORIO]],#REF!,2,FALSE),"")</f>
        <v/>
      </c>
      <c r="D70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70" s="2" t="s">
        <v>60</v>
      </c>
      <c r="F70" s="1" t="s">
        <v>103</v>
      </c>
      <c r="G70" s="1">
        <v>2025</v>
      </c>
      <c r="H70" s="1" t="s">
        <v>124</v>
      </c>
      <c r="I70" s="1" t="s">
        <v>114</v>
      </c>
      <c r="J70" s="10">
        <v>45890</v>
      </c>
      <c r="K70" s="1" t="s">
        <v>230</v>
      </c>
      <c r="L70" s="1" t="s">
        <v>111</v>
      </c>
    </row>
    <row r="71" spans="2:12" x14ac:dyDescent="0.25">
      <c r="B71" s="4" t="s">
        <v>23</v>
      </c>
      <c r="C71" s="4" t="str">
        <f>IFERROR(VLOOKUP(BD_LABORATORIOS[[#This Row],[LABORATORIO]],#REF!,2,FALSE),"")</f>
        <v/>
      </c>
      <c r="D71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71" s="2" t="s">
        <v>231</v>
      </c>
      <c r="F71" s="1" t="s">
        <v>108</v>
      </c>
      <c r="G71" s="1">
        <v>2025</v>
      </c>
      <c r="H71" s="1" t="s">
        <v>126</v>
      </c>
      <c r="I71" s="1" t="s">
        <v>114</v>
      </c>
      <c r="J71" s="10">
        <v>45910</v>
      </c>
      <c r="K71" s="1" t="s">
        <v>232</v>
      </c>
      <c r="L71" s="1" t="s">
        <v>111</v>
      </c>
    </row>
    <row r="72" spans="2:12" x14ac:dyDescent="0.25">
      <c r="B72" s="4" t="s">
        <v>23</v>
      </c>
      <c r="C72" s="4" t="str">
        <f>IFERROR(VLOOKUP(BD_LABORATORIOS[[#This Row],[LABORATORIO]],#REF!,2,FALSE),"")</f>
        <v/>
      </c>
      <c r="D72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72" s="2" t="s">
        <v>233</v>
      </c>
      <c r="F72" s="1" t="s">
        <v>108</v>
      </c>
      <c r="G72" s="1">
        <v>2025</v>
      </c>
      <c r="H72" s="1" t="s">
        <v>126</v>
      </c>
      <c r="I72" s="1" t="s">
        <v>114</v>
      </c>
      <c r="J72" s="10">
        <v>45910</v>
      </c>
      <c r="K72" s="1" t="s">
        <v>234</v>
      </c>
      <c r="L72" s="1" t="s">
        <v>111</v>
      </c>
    </row>
    <row r="73" spans="2:12" hidden="1" x14ac:dyDescent="0.25">
      <c r="B73" s="4" t="s">
        <v>19</v>
      </c>
      <c r="C73" s="4" t="str">
        <f>IFERROR(VLOOKUP(BD_LABORATORIOS[[#This Row],[LABORATORIO]],#REF!,2,FALSE),"")</f>
        <v/>
      </c>
      <c r="D73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73" s="2" t="s">
        <v>235</v>
      </c>
      <c r="F73" s="1" t="s">
        <v>103</v>
      </c>
      <c r="G73" s="1">
        <v>2025</v>
      </c>
      <c r="H73" s="1" t="s">
        <v>126</v>
      </c>
      <c r="I73" s="1" t="s">
        <v>114</v>
      </c>
      <c r="J73" s="10">
        <v>45910</v>
      </c>
      <c r="K73" s="1" t="s">
        <v>236</v>
      </c>
      <c r="L73" s="1" t="s">
        <v>107</v>
      </c>
    </row>
    <row r="74" spans="2:12" x14ac:dyDescent="0.25">
      <c r="B74" s="4" t="s">
        <v>19</v>
      </c>
      <c r="C74" s="4" t="str">
        <f>IFERROR(VLOOKUP(BD_LABORATORIOS[[#This Row],[LABORATORIO]],#REF!,2,FALSE),"")</f>
        <v/>
      </c>
      <c r="D74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74" s="2" t="s">
        <v>86</v>
      </c>
      <c r="F74" s="1" t="s">
        <v>108</v>
      </c>
      <c r="G74" s="1">
        <v>2025</v>
      </c>
      <c r="H74" s="1" t="s">
        <v>126</v>
      </c>
      <c r="I74" s="1" t="s">
        <v>114</v>
      </c>
      <c r="J74" s="10">
        <v>45917</v>
      </c>
      <c r="K74" s="1" t="s">
        <v>237</v>
      </c>
      <c r="L74" s="1" t="s">
        <v>107</v>
      </c>
    </row>
    <row r="75" spans="2:12" x14ac:dyDescent="0.25">
      <c r="B75" s="4" t="s">
        <v>19</v>
      </c>
      <c r="C75" s="4" t="str">
        <f>IFERROR(VLOOKUP(BD_LABORATORIOS[[#This Row],[LABORATORIO]],#REF!,2,FALSE),"")</f>
        <v/>
      </c>
      <c r="D75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75" s="2" t="s">
        <v>204</v>
      </c>
      <c r="F75" s="1" t="s">
        <v>108</v>
      </c>
      <c r="G75" s="1">
        <v>2025</v>
      </c>
      <c r="H75" s="1" t="s">
        <v>127</v>
      </c>
      <c r="I75" s="1" t="s">
        <v>114</v>
      </c>
      <c r="J75" s="10">
        <v>45945</v>
      </c>
      <c r="K75" s="1" t="s">
        <v>238</v>
      </c>
      <c r="L75" s="1" t="s">
        <v>107</v>
      </c>
    </row>
    <row r="76" spans="2:12" x14ac:dyDescent="0.25">
      <c r="B76" s="4" t="s">
        <v>19</v>
      </c>
      <c r="C76" s="4" t="str">
        <f>IFERROR(VLOOKUP(BD_LABORATORIOS[[#This Row],[LABORATORIO]],#REF!,2,FALSE),"")</f>
        <v/>
      </c>
      <c r="D76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76" s="2" t="s">
        <v>86</v>
      </c>
      <c r="F76" s="1" t="s">
        <v>108</v>
      </c>
      <c r="G76" s="1">
        <v>2025</v>
      </c>
      <c r="H76" s="1" t="s">
        <v>126</v>
      </c>
      <c r="I76" s="1" t="s">
        <v>114</v>
      </c>
      <c r="J76" s="10">
        <v>45917</v>
      </c>
      <c r="K76" s="1" t="s">
        <v>239</v>
      </c>
      <c r="L76" s="1" t="s">
        <v>107</v>
      </c>
    </row>
    <row r="77" spans="2:12" x14ac:dyDescent="0.25">
      <c r="B77" s="4" t="s">
        <v>24</v>
      </c>
      <c r="C77" s="4" t="str">
        <f>IFERROR(VLOOKUP(BD_LABORATORIOS[[#This Row],[LABORATORIO]],#REF!,2,FALSE),"")</f>
        <v/>
      </c>
      <c r="D77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77" s="2" t="s">
        <v>226</v>
      </c>
      <c r="F77" s="1" t="s">
        <v>108</v>
      </c>
      <c r="G77" s="1">
        <v>2025</v>
      </c>
      <c r="H77" s="1" t="s">
        <v>126</v>
      </c>
      <c r="I77" s="1" t="s">
        <v>114</v>
      </c>
      <c r="J77" s="10">
        <v>45924</v>
      </c>
      <c r="K77" s="1" t="s">
        <v>240</v>
      </c>
      <c r="L77" s="1" t="s">
        <v>107</v>
      </c>
    </row>
    <row r="78" spans="2:12" x14ac:dyDescent="0.25">
      <c r="B78" s="4" t="s">
        <v>24</v>
      </c>
      <c r="C78" s="4" t="str">
        <f>IFERROR(VLOOKUP(BD_LABORATORIOS[[#This Row],[LABORATORIO]],#REF!,2,FALSE),"")</f>
        <v/>
      </c>
      <c r="D78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78" s="2" t="s">
        <v>220</v>
      </c>
      <c r="F78" s="1" t="s">
        <v>108</v>
      </c>
      <c r="G78" s="1">
        <v>2025</v>
      </c>
      <c r="H78" s="1" t="s">
        <v>126</v>
      </c>
      <c r="I78" s="1" t="s">
        <v>114</v>
      </c>
      <c r="J78" s="10">
        <v>45924</v>
      </c>
      <c r="K78" s="1" t="s">
        <v>241</v>
      </c>
      <c r="L78" s="1" t="s">
        <v>107</v>
      </c>
    </row>
    <row r="79" spans="2:12" hidden="1" x14ac:dyDescent="0.25">
      <c r="B79" s="4" t="s">
        <v>31</v>
      </c>
      <c r="C79" s="4" t="str">
        <f>IFERROR(VLOOKUP(BD_LABORATORIOS[[#This Row],[LABORATORIO]],#REF!,2,FALSE),"")</f>
        <v/>
      </c>
      <c r="D79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79" s="2" t="s">
        <v>60</v>
      </c>
      <c r="F79" s="1" t="s">
        <v>103</v>
      </c>
      <c r="G79" s="1">
        <v>2025</v>
      </c>
      <c r="H79" s="1" t="s">
        <v>127</v>
      </c>
      <c r="I79" s="1" t="s">
        <v>116</v>
      </c>
      <c r="J79" s="10">
        <v>45937</v>
      </c>
      <c r="K79" s="1" t="s">
        <v>242</v>
      </c>
      <c r="L79" s="1" t="s">
        <v>111</v>
      </c>
    </row>
    <row r="80" spans="2:12" x14ac:dyDescent="0.25">
      <c r="B80" s="4" t="s">
        <v>27</v>
      </c>
      <c r="C80" s="4" t="str">
        <f>IFERROR(VLOOKUP(BD_LABORATORIOS[[#This Row],[LABORATORIO]],#REF!,2,FALSE),"")</f>
        <v/>
      </c>
      <c r="D80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80" s="2" t="s">
        <v>58</v>
      </c>
      <c r="F80" s="1" t="s">
        <v>108</v>
      </c>
      <c r="G80" s="1">
        <v>2025</v>
      </c>
      <c r="H80" s="1" t="s">
        <v>127</v>
      </c>
      <c r="I80" s="1" t="s">
        <v>116</v>
      </c>
      <c r="J80" s="10">
        <v>45940</v>
      </c>
      <c r="K80" s="1" t="s">
        <v>243</v>
      </c>
      <c r="L80" s="1" t="s">
        <v>107</v>
      </c>
    </row>
    <row r="81" spans="2:12" x14ac:dyDescent="0.25">
      <c r="B81" s="4" t="s">
        <v>45</v>
      </c>
      <c r="C81" s="4" t="str">
        <f>IFERROR(VLOOKUP(BD_LABORATORIOS[[#This Row],[LABORATORIO]],#REF!,2,FALSE),"")</f>
        <v/>
      </c>
      <c r="D81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81" s="2" t="s">
        <v>58</v>
      </c>
      <c r="F81" s="1" t="s">
        <v>108</v>
      </c>
      <c r="G81" s="1">
        <v>2025</v>
      </c>
      <c r="H81" s="1" t="s">
        <v>127</v>
      </c>
      <c r="I81" s="1" t="s">
        <v>116</v>
      </c>
      <c r="J81" s="10">
        <v>45940</v>
      </c>
      <c r="K81" s="1" t="s">
        <v>244</v>
      </c>
      <c r="L81" s="1" t="s">
        <v>107</v>
      </c>
    </row>
    <row r="82" spans="2:12" x14ac:dyDescent="0.25">
      <c r="B82" s="4" t="s">
        <v>45</v>
      </c>
      <c r="C82" s="4" t="str">
        <f>IFERROR(VLOOKUP(BD_LABORATORIOS[[#This Row],[LABORATORIO]],#REF!,2,FALSE),"")</f>
        <v/>
      </c>
      <c r="D82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82" s="2" t="s">
        <v>59</v>
      </c>
      <c r="F82" s="1" t="s">
        <v>108</v>
      </c>
      <c r="G82" s="1">
        <v>2025</v>
      </c>
      <c r="H82" s="1" t="s">
        <v>127</v>
      </c>
      <c r="I82" s="1" t="s">
        <v>116</v>
      </c>
      <c r="J82" s="10">
        <v>45940</v>
      </c>
      <c r="K82" s="1" t="s">
        <v>245</v>
      </c>
      <c r="L82" s="1" t="s">
        <v>107</v>
      </c>
    </row>
    <row r="83" spans="2:12" hidden="1" x14ac:dyDescent="0.25">
      <c r="B83" s="4" t="s">
        <v>28</v>
      </c>
      <c r="C83" s="4" t="str">
        <f>IFERROR(VLOOKUP(BD_LABORATORIOS[[#This Row],[LABORATORIO]],#REF!,2,FALSE),"")</f>
        <v/>
      </c>
      <c r="D83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83" s="2" t="s">
        <v>60</v>
      </c>
      <c r="F83" s="1" t="s">
        <v>103</v>
      </c>
      <c r="G83" s="1">
        <v>2025</v>
      </c>
      <c r="H83" s="1" t="s">
        <v>127</v>
      </c>
      <c r="I83" s="1" t="s">
        <v>116</v>
      </c>
      <c r="J83" s="10">
        <v>45939</v>
      </c>
      <c r="K83" s="1" t="s">
        <v>246</v>
      </c>
      <c r="L83" s="1" t="s">
        <v>107</v>
      </c>
    </row>
    <row r="84" spans="2:12" hidden="1" x14ac:dyDescent="0.25">
      <c r="B84" s="4" t="s">
        <v>20</v>
      </c>
      <c r="C84" s="4" t="str">
        <f>IFERROR(VLOOKUP(BD_LABORATORIOS[[#This Row],[LABORATORIO]],#REF!,2,FALSE),"")</f>
        <v/>
      </c>
      <c r="D84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84" s="2" t="s">
        <v>60</v>
      </c>
      <c r="F84" s="1" t="s">
        <v>103</v>
      </c>
      <c r="G84" s="1">
        <v>2025</v>
      </c>
      <c r="H84" s="1" t="s">
        <v>127</v>
      </c>
      <c r="I84" s="1" t="s">
        <v>116</v>
      </c>
      <c r="J84" s="10">
        <v>45939</v>
      </c>
      <c r="K84" s="1" t="s">
        <v>247</v>
      </c>
      <c r="L84" s="1" t="s">
        <v>107</v>
      </c>
    </row>
    <row r="85" spans="2:12" hidden="1" x14ac:dyDescent="0.25">
      <c r="B85" s="4" t="s">
        <v>20</v>
      </c>
      <c r="C85" s="4" t="str">
        <f>IFERROR(VLOOKUP(BD_LABORATORIOS[[#This Row],[LABORATORIO]],#REF!,2,FALSE),"")</f>
        <v/>
      </c>
      <c r="D85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85" s="2" t="s">
        <v>51</v>
      </c>
      <c r="F85" s="1" t="s">
        <v>103</v>
      </c>
      <c r="G85" s="1">
        <v>2025</v>
      </c>
      <c r="H85" s="1" t="s">
        <v>127</v>
      </c>
      <c r="I85" s="1" t="s">
        <v>116</v>
      </c>
      <c r="J85" s="10">
        <v>45945</v>
      </c>
      <c r="K85" s="1" t="s">
        <v>248</v>
      </c>
      <c r="L85" s="1" t="s">
        <v>107</v>
      </c>
    </row>
    <row r="86" spans="2:12" hidden="1" x14ac:dyDescent="0.25">
      <c r="B86" s="4" t="s">
        <v>21</v>
      </c>
      <c r="C86" s="4" t="str">
        <f>IFERROR(VLOOKUP(BD_LABORATORIOS[[#This Row],[LABORATORIO]],#REF!,2,FALSE),"")</f>
        <v/>
      </c>
      <c r="D86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86" s="2" t="s">
        <v>51</v>
      </c>
      <c r="F86" s="1" t="s">
        <v>103</v>
      </c>
      <c r="G86" s="1">
        <v>2025</v>
      </c>
      <c r="H86" s="1" t="s">
        <v>129</v>
      </c>
      <c r="I86" s="1" t="s">
        <v>116</v>
      </c>
      <c r="J86" s="10">
        <v>45965</v>
      </c>
      <c r="K86" s="1" t="s">
        <v>249</v>
      </c>
      <c r="L86" s="1" t="s">
        <v>107</v>
      </c>
    </row>
    <row r="87" spans="2:12" hidden="1" x14ac:dyDescent="0.25">
      <c r="B87" s="4" t="s">
        <v>21</v>
      </c>
      <c r="C87" s="4" t="str">
        <f>IFERROR(VLOOKUP(BD_LABORATORIOS[[#This Row],[LABORATORIO]],#REF!,2,FALSE),"")</f>
        <v/>
      </c>
      <c r="D87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87" s="2" t="s">
        <v>54</v>
      </c>
      <c r="F87" s="1" t="s">
        <v>103</v>
      </c>
      <c r="G87" s="1">
        <v>2025</v>
      </c>
      <c r="H87" s="1" t="s">
        <v>129</v>
      </c>
      <c r="I87" s="1" t="s">
        <v>116</v>
      </c>
      <c r="J87" s="10">
        <v>45965</v>
      </c>
      <c r="K87" s="1" t="s">
        <v>250</v>
      </c>
      <c r="L87" s="1" t="s">
        <v>107</v>
      </c>
    </row>
    <row r="88" spans="2:12" hidden="1" x14ac:dyDescent="0.25">
      <c r="B88" s="4" t="s">
        <v>21</v>
      </c>
      <c r="C88" s="4" t="str">
        <f>IFERROR(VLOOKUP(BD_LABORATORIOS[[#This Row],[LABORATORIO]],#REF!,2,FALSE),"")</f>
        <v/>
      </c>
      <c r="D88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88" s="2" t="s">
        <v>56</v>
      </c>
      <c r="F88" s="1" t="s">
        <v>103</v>
      </c>
      <c r="G88" s="1">
        <v>2025</v>
      </c>
      <c r="H88" s="1" t="s">
        <v>129</v>
      </c>
      <c r="I88" s="1" t="s">
        <v>116</v>
      </c>
      <c r="J88" s="10">
        <v>45965</v>
      </c>
      <c r="K88" s="1" t="s">
        <v>251</v>
      </c>
      <c r="L88" s="1" t="s">
        <v>107</v>
      </c>
    </row>
    <row r="89" spans="2:12" hidden="1" x14ac:dyDescent="0.25">
      <c r="B89" s="4" t="s">
        <v>23</v>
      </c>
      <c r="C89" s="4" t="str">
        <f>IFERROR(VLOOKUP(BD_LABORATORIOS[[#This Row],[LABORATORIO]],#REF!,2,FALSE),"")</f>
        <v/>
      </c>
      <c r="D89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89" s="2" t="s">
        <v>56</v>
      </c>
      <c r="F89" s="1" t="s">
        <v>103</v>
      </c>
      <c r="G89" s="1">
        <v>2025</v>
      </c>
      <c r="H89" s="1" t="s">
        <v>129</v>
      </c>
      <c r="I89" s="1" t="s">
        <v>116</v>
      </c>
      <c r="J89" s="10">
        <v>45965</v>
      </c>
      <c r="K89" s="1" t="s">
        <v>252</v>
      </c>
      <c r="L89" s="1" t="s">
        <v>107</v>
      </c>
    </row>
    <row r="90" spans="2:12" x14ac:dyDescent="0.25">
      <c r="B90" s="4" t="s">
        <v>23</v>
      </c>
      <c r="C90" s="4" t="str">
        <f>IFERROR(VLOOKUP(BD_LABORATORIOS[[#This Row],[LABORATORIO]],#REF!,2,FALSE),"")</f>
        <v/>
      </c>
      <c r="D90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90" s="2" t="s">
        <v>59</v>
      </c>
      <c r="F90" s="1" t="s">
        <v>108</v>
      </c>
      <c r="G90" s="1">
        <v>2025</v>
      </c>
      <c r="H90" s="1" t="s">
        <v>127</v>
      </c>
      <c r="I90" s="1" t="s">
        <v>116</v>
      </c>
      <c r="J90" s="10">
        <v>45950</v>
      </c>
      <c r="K90" s="1" t="s">
        <v>253</v>
      </c>
      <c r="L90" s="1" t="s">
        <v>111</v>
      </c>
    </row>
    <row r="91" spans="2:12" hidden="1" x14ac:dyDescent="0.25">
      <c r="B91" s="4" t="s">
        <v>22</v>
      </c>
      <c r="C91" s="4" t="str">
        <f>IFERROR(VLOOKUP(BD_LABORATORIOS[[#This Row],[LABORATORIO]],#REF!,2,FALSE),"")</f>
        <v/>
      </c>
      <c r="D91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91" s="2" t="s">
        <v>51</v>
      </c>
      <c r="F91" s="1" t="s">
        <v>103</v>
      </c>
      <c r="G91" s="1">
        <v>2025</v>
      </c>
      <c r="H91" s="1" t="s">
        <v>129</v>
      </c>
      <c r="I91" s="1" t="s">
        <v>116</v>
      </c>
      <c r="J91" s="10">
        <v>45973</v>
      </c>
      <c r="K91" s="1" t="s">
        <v>254</v>
      </c>
      <c r="L91" s="1" t="s">
        <v>111</v>
      </c>
    </row>
    <row r="92" spans="2:12" hidden="1" x14ac:dyDescent="0.25">
      <c r="B92" s="4" t="s">
        <v>22</v>
      </c>
      <c r="C92" s="4" t="str">
        <f>IFERROR(VLOOKUP(BD_LABORATORIOS[[#This Row],[LABORATORIO]],#REF!,2,FALSE),"")</f>
        <v/>
      </c>
      <c r="D92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92" s="2" t="s">
        <v>56</v>
      </c>
      <c r="F92" s="1" t="s">
        <v>103</v>
      </c>
      <c r="G92" s="1">
        <v>2025</v>
      </c>
      <c r="H92" s="1" t="s">
        <v>129</v>
      </c>
      <c r="I92" s="1" t="s">
        <v>116</v>
      </c>
      <c r="J92" s="10">
        <v>45973</v>
      </c>
      <c r="K92" s="1" t="s">
        <v>255</v>
      </c>
      <c r="L92" s="1" t="s">
        <v>107</v>
      </c>
    </row>
    <row r="93" spans="2:12" x14ac:dyDescent="0.25">
      <c r="B93" s="4" t="s">
        <v>22</v>
      </c>
      <c r="C93" s="4" t="str">
        <f>IFERROR(VLOOKUP(BD_LABORATORIOS[[#This Row],[LABORATORIO]],#REF!,2,FALSE),"")</f>
        <v/>
      </c>
      <c r="D93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93" s="2" t="s">
        <v>80</v>
      </c>
      <c r="F93" s="1" t="s">
        <v>108</v>
      </c>
      <c r="G93" s="1">
        <v>2025</v>
      </c>
      <c r="H93" s="1" t="s">
        <v>127</v>
      </c>
      <c r="I93" s="1" t="s">
        <v>116</v>
      </c>
      <c r="J93" s="10">
        <v>45961</v>
      </c>
      <c r="K93" s="1" t="s">
        <v>256</v>
      </c>
      <c r="L93" s="1" t="s">
        <v>111</v>
      </c>
    </row>
    <row r="94" spans="2:12" x14ac:dyDescent="0.25">
      <c r="B94" s="4" t="s">
        <v>18</v>
      </c>
      <c r="C94" s="4" t="str">
        <f>IFERROR(VLOOKUP(BD_LABORATORIOS[[#This Row],[LABORATORIO]],#REF!,2,FALSE),"")</f>
        <v/>
      </c>
      <c r="D94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94" s="2" t="s">
        <v>257</v>
      </c>
      <c r="F94" s="1" t="s">
        <v>108</v>
      </c>
      <c r="G94" s="1">
        <v>2025</v>
      </c>
      <c r="H94" s="1" t="s">
        <v>129</v>
      </c>
      <c r="I94" s="1" t="s">
        <v>116</v>
      </c>
      <c r="J94" s="10">
        <v>45975</v>
      </c>
      <c r="K94" s="1" t="s">
        <v>258</v>
      </c>
      <c r="L94" s="1" t="s">
        <v>107</v>
      </c>
    </row>
    <row r="95" spans="2:12" x14ac:dyDescent="0.25">
      <c r="B95" s="4" t="s">
        <v>18</v>
      </c>
      <c r="C95" s="4" t="str">
        <f>IFERROR(VLOOKUP(BD_LABORATORIOS[[#This Row],[LABORATORIO]],#REF!,2,FALSE),"")</f>
        <v/>
      </c>
      <c r="D95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95" s="2" t="s">
        <v>257</v>
      </c>
      <c r="F95" s="1" t="s">
        <v>108</v>
      </c>
      <c r="G95" s="1">
        <v>2025</v>
      </c>
      <c r="H95" s="1" t="s">
        <v>129</v>
      </c>
      <c r="I95" s="1" t="s">
        <v>116</v>
      </c>
      <c r="J95" s="10">
        <v>45975</v>
      </c>
      <c r="K95" s="1" t="s">
        <v>259</v>
      </c>
      <c r="L95" s="1" t="s">
        <v>107</v>
      </c>
    </row>
    <row r="96" spans="2:12" x14ac:dyDescent="0.25">
      <c r="B96" s="4" t="s">
        <v>24</v>
      </c>
      <c r="C96" s="4" t="str">
        <f>IFERROR(VLOOKUP(BD_LABORATORIOS[[#This Row],[LABORATORIO]],#REF!,2,FALSE),"")</f>
        <v/>
      </c>
      <c r="D96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96" s="2" t="s">
        <v>220</v>
      </c>
      <c r="F96" s="1" t="s">
        <v>108</v>
      </c>
      <c r="G96" s="1">
        <v>2025</v>
      </c>
      <c r="H96" s="1" t="s">
        <v>129</v>
      </c>
      <c r="I96" s="1" t="s">
        <v>116</v>
      </c>
      <c r="J96" s="10">
        <v>45985</v>
      </c>
      <c r="K96" s="1" t="s">
        <v>260</v>
      </c>
      <c r="L96" s="1" t="s">
        <v>107</v>
      </c>
    </row>
    <row r="97" spans="2:12" x14ac:dyDescent="0.25">
      <c r="B97" s="4" t="s">
        <v>24</v>
      </c>
      <c r="C97" s="4" t="str">
        <f>IFERROR(VLOOKUP(BD_LABORATORIOS[[#This Row],[LABORATORIO]],#REF!,2,FALSE),"")</f>
        <v/>
      </c>
      <c r="D97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97" s="2" t="s">
        <v>261</v>
      </c>
      <c r="F97" s="1" t="s">
        <v>108</v>
      </c>
      <c r="G97" s="1">
        <v>2025</v>
      </c>
      <c r="H97" s="1" t="s">
        <v>129</v>
      </c>
      <c r="I97" s="1" t="s">
        <v>116</v>
      </c>
      <c r="J97" s="10">
        <v>45985</v>
      </c>
      <c r="K97" s="1" t="s">
        <v>262</v>
      </c>
      <c r="L97" s="1" t="s">
        <v>107</v>
      </c>
    </row>
    <row r="98" spans="2:12" x14ac:dyDescent="0.25">
      <c r="B98" s="4" t="s">
        <v>24</v>
      </c>
      <c r="C98" s="4" t="str">
        <f>IFERROR(VLOOKUP(BD_LABORATORIOS[[#This Row],[LABORATORIO]],#REF!,2,FALSE),"")</f>
        <v/>
      </c>
      <c r="D98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98" s="2" t="s">
        <v>261</v>
      </c>
      <c r="F98" s="1" t="s">
        <v>108</v>
      </c>
      <c r="G98" s="1">
        <v>2025</v>
      </c>
      <c r="H98" s="1" t="s">
        <v>129</v>
      </c>
      <c r="I98" s="1" t="s">
        <v>116</v>
      </c>
      <c r="J98" s="10">
        <v>45985</v>
      </c>
      <c r="K98" s="1" t="s">
        <v>263</v>
      </c>
      <c r="L98" s="1" t="s">
        <v>107</v>
      </c>
    </row>
    <row r="99" spans="2:12" x14ac:dyDescent="0.25">
      <c r="B99" s="4" t="s">
        <v>24</v>
      </c>
      <c r="C99" s="4" t="str">
        <f>IFERROR(VLOOKUP(BD_LABORATORIOS[[#This Row],[LABORATORIO]],#REF!,2,FALSE),"")</f>
        <v/>
      </c>
      <c r="D99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99" s="2" t="s">
        <v>264</v>
      </c>
      <c r="F99" s="1" t="s">
        <v>108</v>
      </c>
      <c r="G99" s="1">
        <v>2025</v>
      </c>
      <c r="H99" s="1" t="s">
        <v>129</v>
      </c>
      <c r="I99" s="1" t="s">
        <v>116</v>
      </c>
      <c r="J99" s="10">
        <v>45985</v>
      </c>
      <c r="K99" s="1" t="s">
        <v>265</v>
      </c>
      <c r="L99" s="1" t="s">
        <v>107</v>
      </c>
    </row>
    <row r="100" spans="2:12" x14ac:dyDescent="0.25">
      <c r="B100" s="4" t="s">
        <v>24</v>
      </c>
      <c r="C100" s="4" t="str">
        <f>IFERROR(VLOOKUP(BD_LABORATORIOS[[#This Row],[LABORATORIO]],#REF!,2,FALSE),"")</f>
        <v/>
      </c>
      <c r="D100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100" s="2" t="s">
        <v>266</v>
      </c>
      <c r="F100" s="1" t="s">
        <v>108</v>
      </c>
      <c r="G100" s="1">
        <v>2025</v>
      </c>
      <c r="H100" s="1" t="s">
        <v>129</v>
      </c>
      <c r="I100" s="1" t="s">
        <v>116</v>
      </c>
      <c r="J100" s="10">
        <v>45985</v>
      </c>
      <c r="K100" s="1" t="s">
        <v>267</v>
      </c>
      <c r="L100" s="1" t="s">
        <v>107</v>
      </c>
    </row>
    <row r="101" spans="2:12" x14ac:dyDescent="0.25">
      <c r="B101" s="4" t="s">
        <v>24</v>
      </c>
      <c r="C101" s="4" t="str">
        <f>IFERROR(VLOOKUP(BD_LABORATORIOS[[#This Row],[LABORATORIO]],#REF!,2,FALSE),"")</f>
        <v/>
      </c>
      <c r="D101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101" s="2" t="s">
        <v>226</v>
      </c>
      <c r="F101" s="1" t="s">
        <v>108</v>
      </c>
      <c r="G101" s="1">
        <v>2025</v>
      </c>
      <c r="H101" s="1" t="s">
        <v>129</v>
      </c>
      <c r="I101" s="1" t="s">
        <v>116</v>
      </c>
      <c r="J101" s="10">
        <v>45985</v>
      </c>
      <c r="K101" s="1" t="s">
        <v>268</v>
      </c>
      <c r="L101" s="1" t="s">
        <v>107</v>
      </c>
    </row>
    <row r="102" spans="2:12" x14ac:dyDescent="0.25">
      <c r="B102" s="4" t="s">
        <v>24</v>
      </c>
      <c r="C102" s="4" t="str">
        <f>IFERROR(VLOOKUP(BD_LABORATORIOS[[#This Row],[LABORATORIO]],#REF!,2,FALSE),"")</f>
        <v/>
      </c>
      <c r="D102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102" s="2" t="s">
        <v>269</v>
      </c>
      <c r="F102" s="1" t="s">
        <v>108</v>
      </c>
      <c r="G102" s="1">
        <v>2025</v>
      </c>
      <c r="H102" s="1" t="s">
        <v>129</v>
      </c>
      <c r="I102" s="1" t="s">
        <v>116</v>
      </c>
      <c r="J102" s="10">
        <v>45985</v>
      </c>
      <c r="K102" s="1" t="s">
        <v>270</v>
      </c>
      <c r="L102" s="1" t="s">
        <v>107</v>
      </c>
    </row>
    <row r="103" spans="2:12" hidden="1" x14ac:dyDescent="0.25">
      <c r="B103" s="4" t="s">
        <v>31</v>
      </c>
      <c r="C103" s="4" t="str">
        <f>IFERROR(VLOOKUP(BD_LABORATORIOS[[#This Row],[LABORATORIO]],#REF!,2,FALSE),"")</f>
        <v/>
      </c>
      <c r="D103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103" s="2" t="s">
        <v>60</v>
      </c>
      <c r="F103" s="1" t="s">
        <v>103</v>
      </c>
      <c r="G103" s="1">
        <v>2025</v>
      </c>
      <c r="H103" s="1" t="s">
        <v>129</v>
      </c>
      <c r="I103" s="1" t="s">
        <v>116</v>
      </c>
      <c r="J103" s="10">
        <v>45977</v>
      </c>
      <c r="K103" s="1" t="s">
        <v>271</v>
      </c>
      <c r="L103" s="1" t="s">
        <v>111</v>
      </c>
    </row>
    <row r="104" spans="2:12" hidden="1" x14ac:dyDescent="0.25">
      <c r="B104" s="4" t="s">
        <v>25</v>
      </c>
      <c r="C104" s="4" t="str">
        <f>IFERROR(VLOOKUP(BD_LABORATORIOS[[#This Row],[LABORATORIO]],#REF!,2,FALSE),"")</f>
        <v/>
      </c>
      <c r="D104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104" s="2" t="s">
        <v>60</v>
      </c>
      <c r="F104" s="1" t="s">
        <v>103</v>
      </c>
      <c r="G104" s="1">
        <v>2025</v>
      </c>
      <c r="H104" s="1" t="s">
        <v>130</v>
      </c>
      <c r="I104" s="1" t="s">
        <v>116</v>
      </c>
      <c r="J104" s="10">
        <v>46013</v>
      </c>
      <c r="K104" s="1" t="s">
        <v>272</v>
      </c>
      <c r="L104" s="1" t="s">
        <v>107</v>
      </c>
    </row>
    <row r="105" spans="2:12" hidden="1" x14ac:dyDescent="0.25">
      <c r="B105" s="4" t="s">
        <v>28</v>
      </c>
      <c r="C105" s="4" t="str">
        <f>IFERROR(VLOOKUP(BD_LABORATORIOS[[#This Row],[LABORATORIO]],#REF!,2,FALSE),"")</f>
        <v/>
      </c>
      <c r="D105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105" s="2" t="s">
        <v>60</v>
      </c>
      <c r="F105" s="1" t="s">
        <v>103</v>
      </c>
      <c r="G105" s="1">
        <v>2026</v>
      </c>
      <c r="H105" s="1" t="s">
        <v>130</v>
      </c>
      <c r="I105" s="1" t="s">
        <v>116</v>
      </c>
      <c r="J105" s="10">
        <v>46009</v>
      </c>
      <c r="K105" s="1" t="s">
        <v>273</v>
      </c>
      <c r="L105" s="1" t="s">
        <v>107</v>
      </c>
    </row>
    <row r="106" spans="2:12" hidden="1" x14ac:dyDescent="0.25">
      <c r="B106" s="4" t="s">
        <v>20</v>
      </c>
      <c r="C106" s="4" t="str">
        <f>IFERROR(VLOOKUP(BD_LABORATORIOS[[#This Row],[LABORATORIO]],#REF!,2,FALSE),"")</f>
        <v/>
      </c>
      <c r="D106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106" s="2" t="s">
        <v>60</v>
      </c>
      <c r="F106" s="1" t="s">
        <v>103</v>
      </c>
      <c r="G106" s="1">
        <v>2026</v>
      </c>
      <c r="H106" s="1" t="s">
        <v>130</v>
      </c>
      <c r="I106" s="1" t="s">
        <v>116</v>
      </c>
      <c r="J106" s="10">
        <v>46020</v>
      </c>
      <c r="K106" s="1" t="s">
        <v>274</v>
      </c>
      <c r="L106" s="1" t="s">
        <v>111</v>
      </c>
    </row>
    <row r="107" spans="2:12" hidden="1" x14ac:dyDescent="0.25">
      <c r="B107" s="4" t="s">
        <v>20</v>
      </c>
      <c r="C107" s="4" t="str">
        <f>IFERROR(VLOOKUP(BD_LABORATORIOS[[#This Row],[LABORATORIO]],#REF!,2,FALSE),"")</f>
        <v/>
      </c>
      <c r="D107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107" s="2" t="s">
        <v>51</v>
      </c>
      <c r="F107" s="1" t="s">
        <v>103</v>
      </c>
      <c r="G107" s="1">
        <v>2026</v>
      </c>
      <c r="H107" s="1" t="s">
        <v>130</v>
      </c>
      <c r="I107" s="1" t="s">
        <v>116</v>
      </c>
      <c r="J107" s="10">
        <v>46020</v>
      </c>
      <c r="K107" s="1" t="s">
        <v>275</v>
      </c>
      <c r="L107" s="1" t="s">
        <v>111</v>
      </c>
    </row>
    <row r="108" spans="2:12" hidden="1" x14ac:dyDescent="0.25">
      <c r="B108" s="4" t="s">
        <v>20</v>
      </c>
      <c r="C108" s="4" t="str">
        <f>IFERROR(VLOOKUP(BD_LABORATORIOS[[#This Row],[LABORATORIO]],#REF!,2,FALSE),"")</f>
        <v/>
      </c>
      <c r="D108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108" s="2" t="s">
        <v>56</v>
      </c>
      <c r="F108" s="1" t="s">
        <v>103</v>
      </c>
      <c r="G108" s="1">
        <v>2026</v>
      </c>
      <c r="H108" s="1" t="s">
        <v>130</v>
      </c>
      <c r="I108" s="1" t="s">
        <v>116</v>
      </c>
      <c r="J108" s="10">
        <v>46020</v>
      </c>
      <c r="K108" s="1" t="s">
        <v>276</v>
      </c>
      <c r="L108" s="1" t="s">
        <v>107</v>
      </c>
    </row>
    <row r="109" spans="2:12" x14ac:dyDescent="0.25">
      <c r="B109" s="4" t="s">
        <v>23</v>
      </c>
      <c r="C109" s="4" t="str">
        <f>IFERROR(VLOOKUP(BD_LABORATORIOS[[#This Row],[LABORATORIO]],#REF!,2,FALSE),"")</f>
        <v/>
      </c>
      <c r="D109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109" s="2" t="s">
        <v>79</v>
      </c>
      <c r="F109" s="1" t="s">
        <v>108</v>
      </c>
      <c r="G109" s="1">
        <v>2026</v>
      </c>
      <c r="H109" s="1" t="s">
        <v>106</v>
      </c>
      <c r="I109" s="1" t="s">
        <v>105</v>
      </c>
      <c r="J109" s="10">
        <v>46031</v>
      </c>
      <c r="K109" s="1" t="s">
        <v>277</v>
      </c>
      <c r="L109" s="1" t="s">
        <v>111</v>
      </c>
    </row>
    <row r="110" spans="2:12" x14ac:dyDescent="0.25">
      <c r="B110" s="4" t="s">
        <v>23</v>
      </c>
      <c r="C110" s="4" t="str">
        <f>IFERROR(VLOOKUP(BD_LABORATORIOS[[#This Row],[LABORATORIO]],#REF!,2,FALSE),"")</f>
        <v/>
      </c>
      <c r="D110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110" s="2" t="s">
        <v>278</v>
      </c>
      <c r="F110" s="1" t="s">
        <v>108</v>
      </c>
      <c r="G110" s="1">
        <v>2026</v>
      </c>
      <c r="H110" s="1" t="s">
        <v>106</v>
      </c>
      <c r="I110" s="1" t="s">
        <v>105</v>
      </c>
      <c r="J110" s="10" t="s">
        <v>191</v>
      </c>
      <c r="K110" s="1" t="s">
        <v>191</v>
      </c>
      <c r="L110" s="1" t="s">
        <v>191</v>
      </c>
    </row>
    <row r="111" spans="2:12" x14ac:dyDescent="0.25">
      <c r="B111" s="4" t="s">
        <v>27</v>
      </c>
      <c r="C111" s="4" t="str">
        <f>IFERROR(VLOOKUP(BD_LABORATORIOS[[#This Row],[LABORATORIO]],#REF!,2,FALSE),"")</f>
        <v/>
      </c>
      <c r="D111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111" s="2" t="s">
        <v>279</v>
      </c>
      <c r="F111" s="1" t="s">
        <v>108</v>
      </c>
      <c r="G111" s="1">
        <v>2026</v>
      </c>
      <c r="H111" s="1" t="s">
        <v>106</v>
      </c>
      <c r="I111" s="1" t="s">
        <v>105</v>
      </c>
      <c r="J111" s="10">
        <v>46031</v>
      </c>
      <c r="K111" s="1" t="s">
        <v>280</v>
      </c>
      <c r="L111" s="1" t="s">
        <v>107</v>
      </c>
    </row>
    <row r="112" spans="2:12" hidden="1" x14ac:dyDescent="0.25">
      <c r="B112" s="4" t="s">
        <v>21</v>
      </c>
      <c r="C112" s="4" t="str">
        <f>IFERROR(VLOOKUP(BD_LABORATORIOS[[#This Row],[LABORATORIO]],#REF!,2,FALSE),"")</f>
        <v/>
      </c>
      <c r="D112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112" s="2" t="s">
        <v>56</v>
      </c>
      <c r="F112" s="1" t="s">
        <v>103</v>
      </c>
      <c r="G112" s="1">
        <v>2026</v>
      </c>
      <c r="H112" s="1" t="s">
        <v>106</v>
      </c>
      <c r="I112" s="1" t="s">
        <v>105</v>
      </c>
      <c r="J112" s="10">
        <v>46028</v>
      </c>
      <c r="K112" s="1" t="s">
        <v>281</v>
      </c>
      <c r="L112" s="1" t="s">
        <v>107</v>
      </c>
    </row>
    <row r="113" spans="2:16" hidden="1" x14ac:dyDescent="0.25">
      <c r="B113" s="4" t="s">
        <v>21</v>
      </c>
      <c r="C113" s="4" t="str">
        <f>IFERROR(VLOOKUP(BD_LABORATORIOS[[#This Row],[LABORATORIO]],#REF!,2,FALSE),"")</f>
        <v/>
      </c>
      <c r="D113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113" s="2" t="s">
        <v>51</v>
      </c>
      <c r="F113" s="1" t="s">
        <v>103</v>
      </c>
      <c r="G113" s="1">
        <v>2026</v>
      </c>
      <c r="H113" s="1" t="s">
        <v>106</v>
      </c>
      <c r="I113" s="1" t="s">
        <v>105</v>
      </c>
      <c r="J113" s="10">
        <v>46028</v>
      </c>
      <c r="K113" s="1" t="s">
        <v>282</v>
      </c>
      <c r="L113" s="1" t="s">
        <v>107</v>
      </c>
    </row>
    <row r="114" spans="2:16" hidden="1" x14ac:dyDescent="0.25">
      <c r="B114" s="4" t="s">
        <v>21</v>
      </c>
      <c r="C114" s="4" t="str">
        <f>IFERROR(VLOOKUP(BD_LABORATORIOS[[#This Row],[LABORATORIO]],#REF!,2,FALSE),"")</f>
        <v/>
      </c>
      <c r="D114" s="4" t="str">
        <f>IFERROR(IF(VLOOKUP(BD_LABORATORIOS[[#This Row],[LABORATORIO]],#REF!,12,FALSE)="VIGENTE","VIGENTE",IF(VLOOKUP(BD_LABORATORIOS[[#This Row],[LABORATORIO]],#REF!,12,FALSE)="NO VIGENTE","NO VIGENTE", "SIN CONVENIO")),"")</f>
        <v/>
      </c>
      <c r="E114" s="2" t="s">
        <v>54</v>
      </c>
      <c r="F114" s="1" t="s">
        <v>103</v>
      </c>
      <c r="G114" s="1">
        <v>2026</v>
      </c>
      <c r="H114" s="1" t="s">
        <v>106</v>
      </c>
      <c r="I114" s="1" t="s">
        <v>105</v>
      </c>
      <c r="J114" s="10">
        <v>46028</v>
      </c>
      <c r="K114" s="1" t="s">
        <v>283</v>
      </c>
      <c r="L114" s="1" t="s">
        <v>107</v>
      </c>
    </row>
    <row r="115" spans="2:16" x14ac:dyDescent="0.25">
      <c r="H115" s="3"/>
      <c r="K115" s="3"/>
      <c r="M115" s="3"/>
      <c r="N115" s="3"/>
      <c r="O115" s="3"/>
      <c r="P115" s="3"/>
    </row>
  </sheetData>
  <dataValidations count="1">
    <dataValidation type="list" allowBlank="1" showInputMessage="1" showErrorMessage="1" sqref="B3:B114" xr:uid="{83153D93-1D1C-4525-B71C-66CC333E86BF}">
      <formula1>#REF!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E4A34E98-38AC-4CFF-A45C-BF30FE9241EB}">
          <x14:formula1>
            <xm:f>Lista!$R$3:$R$4</xm:f>
          </x14:formula1>
          <xm:sqref>L3:L36 L38:L109 L111:L114</xm:sqref>
        </x14:dataValidation>
        <x14:dataValidation type="list" allowBlank="1" showInputMessage="1" showErrorMessage="1" xr:uid="{33D11EDE-12B2-484D-9956-15B61AD72771}">
          <x14:formula1>
            <xm:f>Lista!$P$3:$P$14</xm:f>
          </x14:formula1>
          <xm:sqref>H3:H114</xm:sqref>
        </x14:dataValidation>
        <x14:dataValidation type="list" allowBlank="1" showInputMessage="1" showErrorMessage="1" xr:uid="{FA5D908F-1767-4BA3-8F82-0CA97065CA5A}">
          <x14:formula1>
            <xm:f>Lista!$N$3:$N$6</xm:f>
          </x14:formula1>
          <xm:sqref>I3:I114</xm:sqref>
        </x14:dataValidation>
        <x14:dataValidation type="list" allowBlank="1" showInputMessage="1" showErrorMessage="1" xr:uid="{42E0F5A0-4F3F-4E5D-A619-886F7EF7FD04}">
          <x14:formula1>
            <xm:f>Lista!$D$3:$D$5</xm:f>
          </x14:formula1>
          <xm:sqref>F3:F114</xm:sqref>
        </x14:dataValidation>
        <x14:dataValidation type="list" allowBlank="1" showInputMessage="1" showErrorMessage="1" xr:uid="{8F6201AD-2B0B-4F09-A1B7-F9449483153D}">
          <x14:formula1>
            <xm:f>Lista!$L$3:$L$8</xm:f>
          </x14:formula1>
          <xm:sqref>G3:H114</xm:sqref>
        </x14:dataValidation>
        <x14:dataValidation type="list" allowBlank="1" showInputMessage="1" showErrorMessage="1" xr:uid="{0A94971A-7878-40A2-8509-B15AD475F434}">
          <x14:formula1>
            <xm:f>Lista!$G$3:$G$5</xm:f>
          </x14:formula1>
          <xm:sqref>H3:H114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EF86A-D294-4C14-A83F-13151FD90974}">
  <sheetPr>
    <tabColor theme="4" tint="-0.499984740745262"/>
  </sheetPr>
  <dimension ref="A1:W48"/>
  <sheetViews>
    <sheetView workbookViewId="0">
      <selection activeCell="C3" sqref="C3"/>
    </sheetView>
  </sheetViews>
  <sheetFormatPr baseColWidth="10" defaultRowHeight="15" x14ac:dyDescent="0.25"/>
  <cols>
    <col min="1" max="2" width="3.7109375" customWidth="1"/>
    <col min="3" max="3" width="17.5703125" bestFit="1" customWidth="1"/>
    <col min="4" max="4" width="14.5703125" bestFit="1" customWidth="1"/>
    <col min="5" max="5" width="10.42578125" bestFit="1" customWidth="1"/>
    <col min="6" max="6" width="13.42578125" bestFit="1" customWidth="1"/>
    <col min="7" max="7" width="11.28515625" bestFit="1" customWidth="1"/>
    <col min="8" max="8" width="13" bestFit="1" customWidth="1"/>
    <col min="9" max="9" width="25" bestFit="1" customWidth="1"/>
    <col min="10" max="10" width="22.42578125" bestFit="1" customWidth="1"/>
    <col min="11" max="12" width="12.5703125" bestFit="1" customWidth="1"/>
    <col min="13" max="13" width="11.28515625" bestFit="1" customWidth="1"/>
    <col min="14" max="14" width="21.5703125" bestFit="1" customWidth="1"/>
    <col min="15" max="15" width="19" bestFit="1" customWidth="1"/>
    <col min="16" max="16" width="22.42578125" bestFit="1" customWidth="1"/>
    <col min="17" max="18" width="12.5703125" bestFit="1" customWidth="1"/>
    <col min="19" max="19" width="11.28515625" bestFit="1" customWidth="1"/>
    <col min="21" max="21" width="14" bestFit="1" customWidth="1"/>
    <col min="22" max="22" width="22.42578125" bestFit="1" customWidth="1"/>
    <col min="23" max="24" width="12.5703125" bestFit="1" customWidth="1"/>
  </cols>
  <sheetData>
    <row r="1" spans="1:23" x14ac:dyDescent="0.25">
      <c r="O1" s="12" t="s">
        <v>289</v>
      </c>
      <c r="P1" s="12" t="s">
        <v>287</v>
      </c>
      <c r="V1" s="12" t="s">
        <v>287</v>
      </c>
    </row>
    <row r="2" spans="1:23" x14ac:dyDescent="0.25">
      <c r="A2" s="19"/>
      <c r="I2" s="12" t="s">
        <v>140</v>
      </c>
      <c r="J2" t="s">
        <v>294</v>
      </c>
      <c r="O2" s="12" t="s">
        <v>288</v>
      </c>
      <c r="P2" t="s">
        <v>111</v>
      </c>
      <c r="Q2" t="s">
        <v>285</v>
      </c>
      <c r="V2" t="s">
        <v>103</v>
      </c>
      <c r="W2" t="s">
        <v>285</v>
      </c>
    </row>
    <row r="3" spans="1:23" x14ac:dyDescent="0.25">
      <c r="A3" s="15"/>
      <c r="C3" s="12" t="s">
        <v>288</v>
      </c>
      <c r="D3" t="s">
        <v>284</v>
      </c>
      <c r="I3" s="12" t="s">
        <v>139</v>
      </c>
      <c r="J3" t="s">
        <v>31</v>
      </c>
      <c r="O3" s="17" t="s">
        <v>114</v>
      </c>
      <c r="P3" s="22">
        <v>1</v>
      </c>
      <c r="Q3" s="22">
        <v>1</v>
      </c>
      <c r="U3" t="s">
        <v>292</v>
      </c>
      <c r="V3" s="22">
        <v>3</v>
      </c>
      <c r="W3" s="22">
        <v>3</v>
      </c>
    </row>
    <row r="4" spans="1:23" x14ac:dyDescent="0.25">
      <c r="A4" s="16"/>
      <c r="C4" s="17" t="s">
        <v>295</v>
      </c>
      <c r="D4" s="14">
        <v>3</v>
      </c>
      <c r="I4" s="12" t="s">
        <v>150</v>
      </c>
      <c r="J4" s="17">
        <v>2025</v>
      </c>
      <c r="O4" s="17" t="s">
        <v>116</v>
      </c>
      <c r="P4" s="22">
        <v>2</v>
      </c>
      <c r="Q4" s="22">
        <v>2</v>
      </c>
    </row>
    <row r="5" spans="1:23" x14ac:dyDescent="0.25">
      <c r="C5" s="17" t="s">
        <v>285</v>
      </c>
      <c r="D5" s="14">
        <v>3</v>
      </c>
      <c r="O5" s="17" t="s">
        <v>285</v>
      </c>
      <c r="P5" s="22">
        <v>3</v>
      </c>
      <c r="Q5" s="22">
        <v>3</v>
      </c>
    </row>
    <row r="6" spans="1:23" x14ac:dyDescent="0.25">
      <c r="I6" s="12" t="s">
        <v>290</v>
      </c>
      <c r="J6" s="12" t="s">
        <v>287</v>
      </c>
    </row>
    <row r="7" spans="1:23" x14ac:dyDescent="0.25">
      <c r="I7" s="12" t="s">
        <v>288</v>
      </c>
      <c r="J7" t="s">
        <v>111</v>
      </c>
      <c r="K7" t="s">
        <v>285</v>
      </c>
      <c r="U7" s="17" t="s">
        <v>103</v>
      </c>
      <c r="V7" t="s">
        <v>108</v>
      </c>
    </row>
    <row r="8" spans="1:23" x14ac:dyDescent="0.25">
      <c r="I8" s="17" t="s">
        <v>60</v>
      </c>
      <c r="J8" s="22">
        <v>3</v>
      </c>
      <c r="K8" s="22">
        <v>3</v>
      </c>
      <c r="U8" s="20">
        <f>IFERROR(GETPIVOTDATA("ACB",$U$1,"Tipo","MACROORGANISMO")/GETPIVOTDATA("ACB",$U$1),0)</f>
        <v>1</v>
      </c>
      <c r="V8" s="20">
        <f>IFERROR(GETPIVOTDATA("ACB",$U$1,"Tipo","MICROORGANISMO")/GETPIVOTDATA("ACB",$U$1),0)</f>
        <v>0</v>
      </c>
    </row>
    <row r="9" spans="1:23" x14ac:dyDescent="0.25">
      <c r="I9" s="18" t="s">
        <v>114</v>
      </c>
      <c r="J9" s="22">
        <v>1</v>
      </c>
      <c r="K9" s="22">
        <v>1</v>
      </c>
      <c r="U9" s="21">
        <f>1-U8</f>
        <v>0</v>
      </c>
      <c r="V9" s="21">
        <f>1-V8</f>
        <v>1</v>
      </c>
    </row>
    <row r="10" spans="1:23" x14ac:dyDescent="0.25">
      <c r="I10" s="18" t="s">
        <v>116</v>
      </c>
      <c r="J10" s="22">
        <v>2</v>
      </c>
      <c r="K10" s="22">
        <v>2</v>
      </c>
    </row>
    <row r="11" spans="1:23" x14ac:dyDescent="0.25">
      <c r="I11" s="17" t="s">
        <v>285</v>
      </c>
      <c r="J11" s="22">
        <v>3</v>
      </c>
      <c r="K11" s="22">
        <v>3</v>
      </c>
    </row>
    <row r="12" spans="1:23" x14ac:dyDescent="0.25">
      <c r="U12" s="17"/>
    </row>
    <row r="13" spans="1:23" x14ac:dyDescent="0.25">
      <c r="C13" s="17" t="s">
        <v>293</v>
      </c>
      <c r="D13">
        <f>GETPIVOTDATA("AÑO",$C$3)</f>
        <v>3</v>
      </c>
    </row>
    <row r="25" spans="2:4" x14ac:dyDescent="0.25">
      <c r="B25" t="s">
        <v>291</v>
      </c>
      <c r="C25" t="s">
        <v>104</v>
      </c>
    </row>
    <row r="26" spans="2:4" x14ac:dyDescent="0.25">
      <c r="B26" t="s">
        <v>291</v>
      </c>
      <c r="C26" t="s">
        <v>47</v>
      </c>
    </row>
    <row r="27" spans="2:4" x14ac:dyDescent="0.25">
      <c r="B27" t="s">
        <v>291</v>
      </c>
      <c r="C27" t="s">
        <v>113</v>
      </c>
    </row>
    <row r="28" spans="2:4" x14ac:dyDescent="0.25">
      <c r="B28" t="s">
        <v>291</v>
      </c>
      <c r="C28" t="s">
        <v>50</v>
      </c>
      <c r="D28" t="str">
        <f>IFERROR(GETPIVOTDATA("AÑO",$C$3,"REGIONES","Arequipa"),"")</f>
        <v/>
      </c>
    </row>
    <row r="29" spans="2:4" x14ac:dyDescent="0.25">
      <c r="B29" t="s">
        <v>291</v>
      </c>
      <c r="C29" t="s">
        <v>118</v>
      </c>
    </row>
    <row r="30" spans="2:4" x14ac:dyDescent="0.25">
      <c r="B30" t="s">
        <v>291</v>
      </c>
      <c r="C30" t="s">
        <v>120</v>
      </c>
    </row>
    <row r="31" spans="2:4" x14ac:dyDescent="0.25">
      <c r="B31" t="s">
        <v>291</v>
      </c>
      <c r="C31" t="s">
        <v>122</v>
      </c>
    </row>
    <row r="32" spans="2:4" x14ac:dyDescent="0.25">
      <c r="B32" t="s">
        <v>291</v>
      </c>
      <c r="C32" t="s">
        <v>62</v>
      </c>
    </row>
    <row r="33" spans="2:4" x14ac:dyDescent="0.25">
      <c r="B33" t="s">
        <v>291</v>
      </c>
      <c r="C33" t="s">
        <v>125</v>
      </c>
    </row>
    <row r="34" spans="2:4" x14ac:dyDescent="0.25">
      <c r="B34" t="s">
        <v>291</v>
      </c>
      <c r="C34" t="s">
        <v>63</v>
      </c>
      <c r="D34" t="str">
        <f>IFERROR(GETPIVOTDATA("AÑO",$C$3,"REGIONES","Ica"),"")</f>
        <v/>
      </c>
    </row>
    <row r="35" spans="2:4" x14ac:dyDescent="0.25">
      <c r="B35" t="s">
        <v>291</v>
      </c>
      <c r="C35" t="s">
        <v>128</v>
      </c>
    </row>
    <row r="36" spans="2:4" x14ac:dyDescent="0.25">
      <c r="B36" t="s">
        <v>291</v>
      </c>
      <c r="C36" t="s">
        <v>68</v>
      </c>
      <c r="D36" t="str">
        <f>IFERROR(GETPIVOTDATA("AÑO",$C$3,"REGIONES","La Libertad")," ")</f>
        <v xml:space="preserve"> </v>
      </c>
    </row>
    <row r="37" spans="2:4" x14ac:dyDescent="0.25">
      <c r="B37" t="s">
        <v>291</v>
      </c>
      <c r="C37" t="s">
        <v>82</v>
      </c>
      <c r="D37">
        <f>IFERROR(GETPIVOTDATA("AÑO",$C$3,"REGIONES","Lambayeque"),"")</f>
        <v>3</v>
      </c>
    </row>
    <row r="38" spans="2:4" x14ac:dyDescent="0.25">
      <c r="B38" t="s">
        <v>291</v>
      </c>
      <c r="C38" t="s">
        <v>131</v>
      </c>
      <c r="D38" t="str">
        <f>IFERROR(GETPIVOTDATA("AÑO",$C$3,"REGIONES","Lima")," ")</f>
        <v xml:space="preserve"> </v>
      </c>
    </row>
    <row r="39" spans="2:4" x14ac:dyDescent="0.25">
      <c r="B39" t="s">
        <v>291</v>
      </c>
      <c r="C39" t="s">
        <v>132</v>
      </c>
    </row>
    <row r="40" spans="2:4" x14ac:dyDescent="0.25">
      <c r="B40" t="s">
        <v>291</v>
      </c>
      <c r="C40" t="s">
        <v>133</v>
      </c>
    </row>
    <row r="41" spans="2:4" x14ac:dyDescent="0.25">
      <c r="B41" t="s">
        <v>291</v>
      </c>
      <c r="C41" t="s">
        <v>99</v>
      </c>
    </row>
    <row r="42" spans="2:4" x14ac:dyDescent="0.25">
      <c r="B42" t="s">
        <v>291</v>
      </c>
      <c r="C42" t="s">
        <v>134</v>
      </c>
    </row>
    <row r="43" spans="2:4" x14ac:dyDescent="0.25">
      <c r="B43" t="s">
        <v>291</v>
      </c>
      <c r="C43" t="s">
        <v>135</v>
      </c>
    </row>
    <row r="44" spans="2:4" x14ac:dyDescent="0.25">
      <c r="B44" t="s">
        <v>291</v>
      </c>
      <c r="C44" t="s">
        <v>136</v>
      </c>
    </row>
    <row r="45" spans="2:4" x14ac:dyDescent="0.25">
      <c r="B45" t="s">
        <v>291</v>
      </c>
      <c r="C45" t="s">
        <v>100</v>
      </c>
    </row>
    <row r="46" spans="2:4" x14ac:dyDescent="0.25">
      <c r="B46" t="s">
        <v>291</v>
      </c>
      <c r="C46" t="s">
        <v>102</v>
      </c>
      <c r="D46" t="str">
        <f>IFERROR(GETPIVOTDATA("AÑO",$C$3,"REGIONES","Tacna"),"")</f>
        <v/>
      </c>
    </row>
    <row r="47" spans="2:4" x14ac:dyDescent="0.25">
      <c r="B47" t="s">
        <v>291</v>
      </c>
      <c r="C47" t="s">
        <v>137</v>
      </c>
    </row>
    <row r="48" spans="2:4" x14ac:dyDescent="0.25">
      <c r="B48" t="s">
        <v>291</v>
      </c>
      <c r="C48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258AE-0E7D-4368-9926-927D3EB0F27B}">
  <sheetPr>
    <tabColor theme="4" tint="-0.499984740745262"/>
  </sheetPr>
  <dimension ref="A1:N24"/>
  <sheetViews>
    <sheetView tabSelected="1" zoomScale="150" zoomScaleNormal="150" workbookViewId="0">
      <selection activeCell="O14" sqref="O14"/>
    </sheetView>
  </sheetViews>
  <sheetFormatPr baseColWidth="10" defaultRowHeight="15" x14ac:dyDescent="0.25"/>
  <cols>
    <col min="1" max="1" width="2.7109375" customWidth="1"/>
    <col min="2" max="12" width="10.7109375" customWidth="1"/>
    <col min="13" max="13" width="2.7109375" customWidth="1"/>
  </cols>
  <sheetData>
    <row r="1" spans="1:14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4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4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4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4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1:14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4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1:14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1:14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1:14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1:14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70DF02F91679B44BFF3D42A43B4A85C" ma:contentTypeVersion="12" ma:contentTypeDescription="Crear nuevo documento." ma:contentTypeScope="" ma:versionID="4a6ea2b38c65f5c4095544ae94bd2703">
  <xsd:schema xmlns:xsd="http://www.w3.org/2001/XMLSchema" xmlns:xs="http://www.w3.org/2001/XMLSchema" xmlns:p="http://schemas.microsoft.com/office/2006/metadata/properties" xmlns:ns3="2fe9b2f4-a4df-4880-b631-7cffec1b8c9c" targetNamespace="http://schemas.microsoft.com/office/2006/metadata/properties" ma:root="true" ma:fieldsID="a0e844c5d2eb0e21501e41d5f087b06e" ns3:_="">
    <xsd:import namespace="2fe9b2f4-a4df-4880-b631-7cffec1b8c9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e9b2f4-a4df-4880-b631-7cffec1b8c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fe9b2f4-a4df-4880-b631-7cffec1b8c9c" xsi:nil="true"/>
  </documentManagement>
</p:properties>
</file>

<file path=customXml/itemProps1.xml><?xml version="1.0" encoding="utf-8"?>
<ds:datastoreItem xmlns:ds="http://schemas.openxmlformats.org/officeDocument/2006/customXml" ds:itemID="{FA324453-0789-4691-9AA9-99EF314ABE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e9b2f4-a4df-4880-b631-7cffec1b8c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5B611A-9BEB-4D7C-98FB-2914266ED0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57A88A-CFF1-49A7-8FCB-1B9BB5262E3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2fe9b2f4-a4df-4880-b631-7cffec1b8c9c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Lista</vt:lpstr>
      <vt:lpstr>LAB_ACB</vt:lpstr>
      <vt:lpstr>CONTROL DE CALIDAD</vt:lpstr>
      <vt:lpstr>ANALISIS</vt:lpstr>
      <vt:lpstr>DASHBOARD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GUSTAVO ADOLFO CANO GALLEGOS</dc:creator>
  <cp:keywords/>
  <dc:description/>
  <cp:lastModifiedBy>EDWIN JUSTINIANO AYSANOA</cp:lastModifiedBy>
  <cp:revision/>
  <dcterms:created xsi:type="dcterms:W3CDTF">2025-12-03T14:53:40Z</dcterms:created>
  <dcterms:modified xsi:type="dcterms:W3CDTF">2026-02-18T22:18:24Z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0x010100670DF02F91679B44BFF3D42A43B4A85C</vt:lpwstr>
  </property>
</Properties>
</file>