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0.136.12\presupue\2025\AUSTERIDAD Y RACIONALIDAD EN EL GASTO 2025\"/>
    </mc:Choice>
  </mc:AlternateContent>
  <bookViews>
    <workbookView xWindow="0" yWindow="0" windowWidth="21210" windowHeight="8730"/>
  </bookViews>
  <sheets>
    <sheet name="IV TRIM 2025" sheetId="7" r:id="rId1"/>
  </sheets>
  <calcPr calcId="152511"/>
</workbook>
</file>

<file path=xl/calcChain.xml><?xml version="1.0" encoding="utf-8"?>
<calcChain xmlns="http://schemas.openxmlformats.org/spreadsheetml/2006/main">
  <c r="O24" i="7" l="1"/>
  <c r="N24" i="7"/>
  <c r="M24" i="7"/>
  <c r="L24" i="7"/>
  <c r="K24" i="7"/>
  <c r="J24" i="7"/>
  <c r="I24" i="7"/>
  <c r="H24" i="7"/>
  <c r="G24" i="7"/>
  <c r="F24" i="7"/>
  <c r="E24" i="7"/>
  <c r="D24" i="7"/>
  <c r="C24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P22" i="7"/>
  <c r="R22" i="7" s="1"/>
  <c r="P21" i="7"/>
  <c r="Q21" i="7" s="1"/>
  <c r="P20" i="7"/>
  <c r="R20" i="7" s="1"/>
  <c r="P19" i="7"/>
  <c r="Q19" i="7" s="1"/>
  <c r="P18" i="7"/>
  <c r="A6" i="7"/>
  <c r="Q22" i="7" l="1"/>
  <c r="R21" i="7"/>
  <c r="Q20" i="7"/>
  <c r="R19" i="7"/>
  <c r="P23" i="7"/>
  <c r="Q23" i="7" s="1"/>
  <c r="Q24" i="7" s="1"/>
  <c r="R18" i="7"/>
  <c r="R23" i="7" s="1"/>
  <c r="R24" i="7" s="1"/>
  <c r="Q18" i="7"/>
  <c r="P24" i="7" l="1"/>
</calcChain>
</file>

<file path=xl/sharedStrings.xml><?xml version="1.0" encoding="utf-8"?>
<sst xmlns="http://schemas.openxmlformats.org/spreadsheetml/2006/main" count="46" uniqueCount="46">
  <si>
    <t>Transparencia de la Gestión y Acceso a la Información Pública</t>
  </si>
  <si>
    <t>Texto Unico Ordenado de la Ley N° 27806 - Ley de Transparencia y Acceso a la Información Pública (D.S. N° 043-2003-PCM)</t>
  </si>
  <si>
    <t>Sector</t>
  </si>
  <si>
    <t>: 06 Justicia</t>
  </si>
  <si>
    <t>Pliego</t>
  </si>
  <si>
    <t>: 067 Superintendencia Nacional de los Registros Públicos</t>
  </si>
  <si>
    <t>Unid. Eje.</t>
  </si>
  <si>
    <t>Fte. Fto.</t>
  </si>
  <si>
    <t>PIM</t>
  </si>
  <si>
    <t>TOTAL</t>
  </si>
  <si>
    <t>AVANCE</t>
  </si>
  <si>
    <t>SALDO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</si>
  <si>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</si>
  <si>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</si>
  <si>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</si>
  <si>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</si>
  <si>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</si>
  <si>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</si>
  <si>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</si>
  <si>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</si>
  <si>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</si>
  <si>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</si>
  <si>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</si>
  <si>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</si>
  <si>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%</t>
  </si>
  <si>
    <t>PPTO.</t>
  </si>
  <si>
    <t>Personal y Obligaciones Sociales</t>
  </si>
  <si>
    <t>Org. Des.</t>
  </si>
  <si>
    <t>Pensiones y Prestaciones Sociales</t>
  </si>
  <si>
    <t xml:space="preserve">Bienes y Servicios </t>
  </si>
  <si>
    <t>Otros Gastos</t>
  </si>
  <si>
    <t>Adquisicion de Activos No Financieros</t>
  </si>
  <si>
    <t>Calle Arica  N° 731 Tacna - Perú</t>
  </si>
  <si>
    <t>Central Telefonica: (052) 246581</t>
  </si>
  <si>
    <t>Resultados de la Aplicación de las Disposiciones de Disciplina, Racionalidad y Austeridad (Ley N° 30114)</t>
  </si>
  <si>
    <t>Ejecución Trimestral del Presupuesto de Egresos a Nivel Específica</t>
  </si>
  <si>
    <t>DESCRIPCIÓN GASTOS</t>
  </si>
  <si>
    <t>EJECUCIÓN MENSUAL</t>
  </si>
  <si>
    <t xml:space="preserve">                      TOTAL EJECUTORA</t>
  </si>
  <si>
    <t>FUENTE: SIAF - Módulo de Proceso Presupuestario</t>
  </si>
  <si>
    <t>(En Soles)</t>
  </si>
  <si>
    <t>: 00 Recursos Ordinarios</t>
  </si>
  <si>
    <t>PARCIAL FUENTE 1</t>
  </si>
  <si>
    <t xml:space="preserve">: Zona Registral N° XIII </t>
  </si>
  <si>
    <t xml:space="preserve">: 014-977: ZONA REGISTRAL XIII </t>
  </si>
  <si>
    <t>IV TRIMESTRE 2025 (DE ENERO A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</si>
</sst>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 ;[Red]\-#,##0.00\ "/>
  </numFmts>
  <fonts count="3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name val="Tahoma"/>
      <family val="2"/>
    </font>
    <font>
      <sz val="9"/>
      <color theme="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164" fontId="3" fillId="0" borderId="10" xfId="0" applyNumberFormat="1" applyFont="1" applyBorder="1" applyAlignment="1">
      <alignment horizontal="left" indent="2"/>
    </xf>
    <xf numFmtId="0" fontId="3" fillId="0" borderId="11" xfId="0" applyFont="1" applyBorder="1"/>
    <xf numFmtId="3" fontId="3" fillId="0" borderId="12" xfId="0" applyNumberFormat="1" applyFont="1" applyBorder="1"/>
    <xf numFmtId="0" fontId="3" fillId="0" borderId="0" xfId="0" applyFont="1" applyAlignment="1"/>
    <xf numFmtId="0" fontId="6" fillId="0" borderId="0" xfId="0" applyFont="1" applyAlignment="1"/>
    <xf numFmtId="0" fontId="6" fillId="0" borderId="13" xfId="0" applyFont="1" applyBorder="1" applyAlignment="1"/>
    <xf numFmtId="0" fontId="6" fillId="0" borderId="0" xfId="0" applyFont="1" applyBorder="1" applyAlignment="1"/>
    <xf numFmtId="9" fontId="6" fillId="0" borderId="0" xfId="34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10" fillId="0" borderId="0" xfId="0" applyFont="1"/>
    <xf numFmtId="0" fontId="4" fillId="0" borderId="0" xfId="0" applyFont="1"/>
    <xf numFmtId="0" fontId="5" fillId="24" borderId="14" xfId="0" applyFont="1" applyFill="1" applyBorder="1" applyAlignment="1">
      <alignment horizontal="center"/>
    </xf>
    <xf numFmtId="0" fontId="5" fillId="24" borderId="15" xfId="0" applyFont="1" applyFill="1" applyBorder="1" applyAlignment="1">
      <alignment horizontal="center"/>
    </xf>
    <xf numFmtId="0" fontId="5" fillId="24" borderId="16" xfId="0" applyFont="1" applyFill="1" applyBorder="1" applyAlignment="1">
      <alignment horizontal="center"/>
    </xf>
    <xf numFmtId="0" fontId="5" fillId="24" borderId="17" xfId="0" applyFont="1" applyFill="1" applyBorder="1" applyAlignment="1">
      <alignment horizontal="center"/>
    </xf>
    <xf numFmtId="0" fontId="5" fillId="24" borderId="18" xfId="0" applyFont="1" applyFill="1" applyBorder="1" applyAlignment="1">
      <alignment horizontal="center" vertical="top"/>
    </xf>
    <xf numFmtId="0" fontId="5" fillId="24" borderId="19" xfId="0" applyFont="1" applyFill="1" applyBorder="1" applyAlignment="1">
      <alignment horizontal="center" vertical="top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6" fillId="0" borderId="12" xfId="0" applyNumberFormat="1" applyFont="1" applyBorder="1"/>
    <xf numFmtId="165" fontId="3" fillId="0" borderId="12" xfId="0" applyNumberFormat="1" applyFont="1" applyBorder="1"/>
    <xf numFmtId="165" fontId="6" fillId="0" borderId="12" xfId="0" applyNumberFormat="1" applyFont="1" applyBorder="1"/>
    <xf numFmtId="165" fontId="6" fillId="0" borderId="12" xfId="34" applyNumberFormat="1" applyFont="1" applyBorder="1"/>
    <xf numFmtId="4" fontId="6" fillId="26" borderId="24" xfId="0" applyNumberFormat="1" applyFont="1" applyFill="1" applyBorder="1" applyAlignment="1">
      <alignment vertical="center"/>
    </xf>
    <xf numFmtId="0" fontId="28" fillId="0" borderId="0" xfId="0" applyFont="1"/>
    <xf numFmtId="9" fontId="6" fillId="0" borderId="12" xfId="34" applyFont="1" applyBorder="1"/>
    <xf numFmtId="9" fontId="6" fillId="26" borderId="24" xfId="34" applyFont="1" applyFill="1" applyBorder="1" applyAlignment="1">
      <alignment vertical="center"/>
    </xf>
    <xf numFmtId="3" fontId="6" fillId="0" borderId="12" xfId="0" applyNumberFormat="1" applyFont="1" applyBorder="1"/>
    <xf numFmtId="165" fontId="3" fillId="25" borderId="12" xfId="0" applyNumberFormat="1" applyFont="1" applyFill="1" applyBorder="1"/>
    <xf numFmtId="4" fontId="3" fillId="0" borderId="12" xfId="0" applyNumberFormat="1" applyFont="1" applyBorder="1"/>
    <xf numFmtId="165" fontId="29" fillId="25" borderId="12" xfId="0" applyNumberFormat="1" applyFont="1" applyFill="1" applyBorder="1"/>
    <xf numFmtId="4" fontId="6" fillId="26" borderId="25" xfId="0" applyNumberFormat="1" applyFont="1" applyFill="1" applyBorder="1" applyAlignment="1">
      <alignment vertical="center"/>
    </xf>
    <xf numFmtId="0" fontId="6" fillId="26" borderId="26" xfId="0" applyFont="1" applyFill="1" applyBorder="1" applyAlignment="1">
      <alignment horizontal="left" vertical="center"/>
    </xf>
    <xf numFmtId="0" fontId="6" fillId="26" borderId="25" xfId="0" applyFont="1" applyFill="1" applyBorder="1" applyAlignment="1">
      <alignment horizontal="left" vertical="center"/>
    </xf>
    <xf numFmtId="164" fontId="3" fillId="0" borderId="12" xfId="0" applyNumberFormat="1" applyFont="1" applyBorder="1" applyAlignment="1">
      <alignment horizontal="left" indent="2"/>
    </xf>
    <xf numFmtId="165" fontId="30" fillId="25" borderId="12" xfId="0" applyNumberFormat="1" applyFont="1" applyFill="1" applyBorder="1"/>
    <xf numFmtId="0" fontId="4" fillId="0" borderId="0" xfId="0" applyFont="1" applyFill="1" applyAlignment="1"/>
    <xf numFmtId="0" fontId="3" fillId="0" borderId="12" xfId="0" applyFont="1" applyFill="1" applyBorder="1"/>
    <xf numFmtId="0" fontId="0" fillId="0" borderId="0" xfId="0" applyFill="1"/>
    <xf numFmtId="0" fontId="4" fillId="0" borderId="0" xfId="0" applyFont="1" applyAlignme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5" fillId="24" borderId="20" xfId="0" applyNumberFormat="1" applyFont="1" applyFill="1" applyBorder="1" applyAlignment="1">
      <alignment horizontal="center" vertical="center"/>
    </xf>
    <xf numFmtId="2" fontId="5" fillId="24" borderId="21" xfId="0" applyNumberFormat="1" applyFont="1" applyFill="1" applyBorder="1" applyAlignment="1">
      <alignment horizontal="center" vertical="center"/>
    </xf>
    <xf numFmtId="2" fontId="5" fillId="24" borderId="22" xfId="0" applyNumberFormat="1" applyFont="1" applyFill="1" applyBorder="1" applyAlignment="1">
      <alignment horizontal="center" vertical="center"/>
    </xf>
    <xf numFmtId="2" fontId="5" fillId="24" borderId="23" xfId="0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zoomScale="106" zoomScaleNormal="106" workbookViewId="0">
      <selection activeCell="H10" sqref="H10"/>
    </sheetView>
  </sheetViews>
  <sheetFormatPr baseColWidth="10" defaultRowHeight="12.75" x14ac:dyDescent="0.2"/>
  <cols>
    <col min="1" max="1" width="8.5703125" customWidth="1"/>
    <col min="2" max="2" width="35" customWidth="1"/>
    <col min="3" max="3" width="17.140625" customWidth="1"/>
    <col min="4" max="4" width="16.7109375" customWidth="1"/>
    <col min="5" max="5" width="14.42578125" customWidth="1"/>
    <col min="6" max="6" width="14" customWidth="1"/>
    <col min="7" max="7" width="13.85546875" customWidth="1"/>
    <col min="8" max="8" width="13.5703125" customWidth="1"/>
    <col min="9" max="9" width="14.140625" customWidth="1"/>
    <col min="10" max="10" width="15.7109375" customWidth="1"/>
    <col min="11" max="11" width="16.140625" customWidth="1"/>
    <col min="12" max="12" width="14.7109375" customWidth="1"/>
    <col min="13" max="13" width="18" customWidth="1"/>
    <col min="14" max="14" width="14.7109375" customWidth="1"/>
    <col min="15" max="15" width="14" customWidth="1"/>
    <col min="16" max="16" width="17.140625" customWidth="1"/>
    <col min="17" max="17" width="9.7109375" customWidth="1"/>
    <col min="18" max="18" width="13.5703125" customWidth="1"/>
  </cols>
  <sheetData>
    <row r="1" spans="1:18" s="15" customFormat="1" ht="19.5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s="3" customFormat="1" ht="12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8" s="3" customFormat="1" ht="12.75" customHeight="1" thickBot="1" x14ac:dyDescent="0.25">
      <c r="A3" s="10" t="s">
        <v>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8" s="3" customFormat="1" ht="12" x14ac:dyDescent="0.2">
      <c r="A4" s="12" t="s">
        <v>35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16" customFormat="1" x14ac:dyDescent="0.2">
      <c r="A6" s="48" t="str">
        <f>UPPER(A4)</f>
        <v>EJECUCIÓN TRIMESTRAL DEL PRESUPUESTO DE EGRESOS A NIVEL ESPECÍFICA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8" s="16" customFormat="1" x14ac:dyDescent="0.2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8" s="16" customFormat="1" x14ac:dyDescent="0.2">
      <c r="A8" s="49" t="s">
        <v>40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8" s="3" customFormat="1" ht="12" x14ac:dyDescent="0.2">
      <c r="A9" s="25" t="s">
        <v>2</v>
      </c>
      <c r="B9" s="17" t="s">
        <v>3</v>
      </c>
      <c r="C9" s="2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8" s="3" customFormat="1" ht="12" x14ac:dyDescent="0.2">
      <c r="A10" s="25" t="s">
        <v>4</v>
      </c>
      <c r="B10" s="47" t="s">
        <v>5</v>
      </c>
      <c r="C10" s="47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</row>
    <row r="11" spans="1:18" s="3" customFormat="1" ht="12" x14ac:dyDescent="0.2">
      <c r="A11" s="25" t="s">
        <v>6</v>
      </c>
      <c r="B11" s="44" t="s">
        <v>44</v>
      </c>
      <c r="C11" s="2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8" s="3" customFormat="1" ht="12" x14ac:dyDescent="0.2">
      <c r="A12" s="25" t="s">
        <v>27</v>
      </c>
      <c r="B12" s="44" t="s">
        <v>43</v>
      </c>
      <c r="C12" s="2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s="3" customFormat="1" ht="12" x14ac:dyDescent="0.2">
      <c r="A13" s="25" t="s">
        <v>7</v>
      </c>
      <c r="B13" s="24" t="s">
        <v>41</v>
      </c>
      <c r="C13" s="17"/>
    </row>
    <row r="14" spans="1:18" s="3" customFormat="1" ht="11.45" customHeight="1" x14ac:dyDescent="0.2"/>
    <row r="15" spans="1:18" s="3" customFormat="1" ht="11.45" customHeight="1" x14ac:dyDescent="0.2">
      <c r="A15" s="51" t="s">
        <v>36</v>
      </c>
      <c r="B15" s="52"/>
      <c r="C15" s="18" t="s">
        <v>8</v>
      </c>
      <c r="D15" s="19"/>
      <c r="E15" s="20"/>
      <c r="F15" s="20"/>
      <c r="G15" s="20"/>
      <c r="H15" s="20"/>
      <c r="I15" s="20"/>
      <c r="J15" s="20" t="s">
        <v>37</v>
      </c>
      <c r="K15" s="20"/>
      <c r="L15" s="20"/>
      <c r="M15" s="20"/>
      <c r="N15" s="20"/>
      <c r="O15" s="21"/>
      <c r="P15" s="18" t="s">
        <v>9</v>
      </c>
      <c r="Q15" s="18" t="s">
        <v>10</v>
      </c>
      <c r="R15" s="18" t="s">
        <v>11</v>
      </c>
    </row>
    <row r="16" spans="1:18" s="4" customFormat="1" ht="11.45" customHeight="1" x14ac:dyDescent="0.2">
      <c r="A16" s="53"/>
      <c r="B16" s="54"/>
      <c r="C16" s="22">
        <v>2025</v>
      </c>
      <c r="D16" s="23" t="s">
        <v>12</v>
      </c>
      <c r="E16" s="23" t="s">
        <v>13</v>
      </c>
      <c r="F16" s="23" t="s">
        <v>14</v>
      </c>
      <c r="G16" s="23" t="s">
        <v>15</v>
      </c>
      <c r="H16" s="23" t="s">
        <v>16</v>
      </c>
      <c r="I16" s="23" t="s">
        <v>17</v>
      </c>
      <c r="J16" s="23" t="s">
        <v>18</v>
      </c>
      <c r="K16" s="23" t="s">
        <v>19</v>
      </c>
      <c r="L16" s="23" t="s">
        <v>20</v>
      </c>
      <c r="M16" s="23" t="s">
        <v>21</v>
      </c>
      <c r="N16" s="23" t="s">
        <v>22</v>
      </c>
      <c r="O16" s="23" t="s">
        <v>23</v>
      </c>
      <c r="P16" s="22">
        <v>2025</v>
      </c>
      <c r="Q16" s="22" t="s">
        <v>24</v>
      </c>
      <c r="R16" s="22" t="s">
        <v>25</v>
      </c>
    </row>
    <row r="17" spans="1:18" s="3" customFormat="1" ht="12" x14ac:dyDescent="0.2"/>
    <row r="18" spans="1:18" s="3" customFormat="1" ht="12.6" customHeight="1" x14ac:dyDescent="0.2">
      <c r="A18" s="5">
        <v>2.1</v>
      </c>
      <c r="B18" s="6" t="s">
        <v>26</v>
      </c>
      <c r="C18" s="7">
        <v>17770323</v>
      </c>
      <c r="D18" s="37">
        <v>2427397.39</v>
      </c>
      <c r="E18" s="37">
        <v>1150476.1499999999</v>
      </c>
      <c r="F18" s="38">
        <v>1094465.3400000001</v>
      </c>
      <c r="G18" s="37">
        <v>1178171.9099999999</v>
      </c>
      <c r="H18" s="28">
        <v>1514813.18</v>
      </c>
      <c r="I18" s="37">
        <v>1482672.46</v>
      </c>
      <c r="J18" s="28">
        <v>1843486.88</v>
      </c>
      <c r="K18" s="28">
        <v>1291827.79</v>
      </c>
      <c r="L18" s="28">
        <v>1165688.77</v>
      </c>
      <c r="M18" s="28">
        <v>1118030</v>
      </c>
      <c r="N18" s="37">
        <v>1483839.42</v>
      </c>
      <c r="O18" s="28">
        <v>1874339.82</v>
      </c>
      <c r="P18" s="29">
        <f>SUM(D18:O18)</f>
        <v>17625209.109999996</v>
      </c>
      <c r="Q18" s="33">
        <f t="shared" ref="Q18:Q23" si="0">IF(C18&gt;0,P18/C18,"")</f>
        <v>0.99183391939471199</v>
      </c>
      <c r="R18" s="30">
        <f>C18-P18</f>
        <v>145113.89000000432</v>
      </c>
    </row>
    <row r="19" spans="1:18" s="3" customFormat="1" ht="12.6" customHeight="1" x14ac:dyDescent="0.2">
      <c r="A19" s="5">
        <v>2.2000000000000002</v>
      </c>
      <c r="B19" s="6" t="s">
        <v>28</v>
      </c>
      <c r="C19" s="7">
        <v>867928</v>
      </c>
      <c r="D19" s="37">
        <v>132057.98000000001</v>
      </c>
      <c r="E19" s="37">
        <v>64176.57</v>
      </c>
      <c r="F19" s="37">
        <v>72116.710000000006</v>
      </c>
      <c r="G19" s="28">
        <v>71343.600000000006</v>
      </c>
      <c r="H19" s="28">
        <v>73768.11</v>
      </c>
      <c r="I19" s="28">
        <v>77138.91</v>
      </c>
      <c r="J19" s="28">
        <v>77873.679999999993</v>
      </c>
      <c r="K19" s="28">
        <v>77313.7</v>
      </c>
      <c r="L19" s="37">
        <v>74620.59</v>
      </c>
      <c r="M19" s="28">
        <v>73332.58</v>
      </c>
      <c r="N19" s="37">
        <v>72393.279999999999</v>
      </c>
      <c r="O19" s="28"/>
      <c r="P19" s="29">
        <f>SUM(D19:O19)</f>
        <v>866135.71</v>
      </c>
      <c r="Q19" s="33">
        <f t="shared" si="0"/>
        <v>0.99793497847747736</v>
      </c>
      <c r="R19" s="30">
        <f>C19-P19</f>
        <v>1792.2900000000373</v>
      </c>
    </row>
    <row r="20" spans="1:18" s="3" customFormat="1" ht="12.6" customHeight="1" x14ac:dyDescent="0.2">
      <c r="A20" s="5">
        <v>2.2999999999999998</v>
      </c>
      <c r="B20" s="6" t="s">
        <v>29</v>
      </c>
      <c r="C20" s="7">
        <v>5343635</v>
      </c>
      <c r="D20" s="37">
        <v>468433.32</v>
      </c>
      <c r="E20" s="38">
        <v>347739.59</v>
      </c>
      <c r="F20" s="38">
        <v>651491.06000000006</v>
      </c>
      <c r="G20" s="28">
        <v>364493.02</v>
      </c>
      <c r="H20" s="28">
        <v>523575.52</v>
      </c>
      <c r="I20" s="28">
        <v>461478.93</v>
      </c>
      <c r="J20" s="28">
        <v>461289.82</v>
      </c>
      <c r="K20" s="28">
        <v>467853.07</v>
      </c>
      <c r="L20" s="37">
        <v>419059.48</v>
      </c>
      <c r="M20" s="28">
        <v>455869.5</v>
      </c>
      <c r="N20" s="28">
        <v>245816.13</v>
      </c>
      <c r="O20" s="28">
        <v>474823.28</v>
      </c>
      <c r="P20" s="29">
        <f>SUM(D20:O20)</f>
        <v>5341922.7200000007</v>
      </c>
      <c r="Q20" s="33">
        <f t="shared" si="0"/>
        <v>0.99967956643745326</v>
      </c>
      <c r="R20" s="30">
        <f>C20-P20</f>
        <v>1712.2799999993294</v>
      </c>
    </row>
    <row r="21" spans="1:18" s="3" customFormat="1" ht="12.6" customHeight="1" x14ac:dyDescent="0.2">
      <c r="A21" s="5">
        <v>2.5</v>
      </c>
      <c r="B21" s="6" t="s">
        <v>30</v>
      </c>
      <c r="C21" s="7">
        <v>48091</v>
      </c>
      <c r="D21" s="36">
        <v>0</v>
      </c>
      <c r="E21" s="38">
        <v>5035.2</v>
      </c>
      <c r="F21" s="43">
        <v>-563</v>
      </c>
      <c r="G21" s="28">
        <v>6649.58</v>
      </c>
      <c r="H21" s="28">
        <v>573.5</v>
      </c>
      <c r="I21" s="28">
        <v>869.49</v>
      </c>
      <c r="J21" s="28">
        <v>6039.81</v>
      </c>
      <c r="K21" s="28">
        <v>5350</v>
      </c>
      <c r="L21" s="28"/>
      <c r="M21" s="28">
        <v>1498.7</v>
      </c>
      <c r="N21" s="28"/>
      <c r="O21" s="28"/>
      <c r="P21" s="29">
        <f>SUM(D21:O21)</f>
        <v>25453.279999999999</v>
      </c>
      <c r="Q21" s="33">
        <f t="shared" si="0"/>
        <v>0.52927325279158255</v>
      </c>
      <c r="R21" s="30">
        <f>C21-P21</f>
        <v>22637.72</v>
      </c>
    </row>
    <row r="22" spans="1:18" s="3" customFormat="1" ht="12.6" customHeight="1" x14ac:dyDescent="0.2">
      <c r="A22" s="5">
        <v>2.6</v>
      </c>
      <c r="B22" s="6" t="s">
        <v>31</v>
      </c>
      <c r="C22" s="7">
        <v>274308</v>
      </c>
      <c r="D22" s="28">
        <v>0</v>
      </c>
      <c r="E22" s="28">
        <v>0</v>
      </c>
      <c r="F22" s="28"/>
      <c r="G22" s="28"/>
      <c r="H22" s="37"/>
      <c r="I22" s="28"/>
      <c r="J22" s="28"/>
      <c r="K22" s="28"/>
      <c r="L22" s="28"/>
      <c r="M22" s="28">
        <v>46325.36</v>
      </c>
      <c r="N22" s="28">
        <v>189427.41</v>
      </c>
      <c r="O22" s="28">
        <v>38549.18</v>
      </c>
      <c r="P22" s="29">
        <f>SUM(D22:O22)</f>
        <v>274301.95</v>
      </c>
      <c r="Q22" s="33">
        <f t="shared" si="0"/>
        <v>0.99997794450034272</v>
      </c>
      <c r="R22" s="30">
        <f>C22-P22</f>
        <v>6.0499999999883585</v>
      </c>
    </row>
    <row r="23" spans="1:18" s="3" customFormat="1" thickBot="1" x14ac:dyDescent="0.25">
      <c r="A23" s="42"/>
      <c r="B23" s="45" t="s">
        <v>42</v>
      </c>
      <c r="C23" s="7">
        <f>SUM(C18:C22)</f>
        <v>24304285</v>
      </c>
      <c r="D23" s="7">
        <f>SUM(D18:D22)</f>
        <v>3027888.69</v>
      </c>
      <c r="E23" s="7">
        <f>SUM(E18:E22)</f>
        <v>1567427.51</v>
      </c>
      <c r="F23" s="7">
        <f>SUM(F18:F22)</f>
        <v>1817510.11</v>
      </c>
      <c r="G23" s="37">
        <f t="shared" ref="G23:L23" si="1">SUM(G18:G22)</f>
        <v>1620658.11</v>
      </c>
      <c r="H23" s="7">
        <f t="shared" si="1"/>
        <v>2112730.31</v>
      </c>
      <c r="I23" s="7">
        <f t="shared" si="1"/>
        <v>2022159.7899999998</v>
      </c>
      <c r="J23" s="7">
        <f t="shared" si="1"/>
        <v>2388690.19</v>
      </c>
      <c r="K23" s="7">
        <f t="shared" si="1"/>
        <v>1842344.56</v>
      </c>
      <c r="L23" s="7">
        <f t="shared" si="1"/>
        <v>1659368.84</v>
      </c>
      <c r="M23" s="7">
        <f>SUM(M18:M22)</f>
        <v>1695056.1400000001</v>
      </c>
      <c r="N23" s="7">
        <f>SUM(N18:N22)</f>
        <v>1991476.24</v>
      </c>
      <c r="O23" s="7">
        <f>SUM(O18:O22)</f>
        <v>2387712.2800000003</v>
      </c>
      <c r="P23" s="35">
        <f>SUM(P18:P22)</f>
        <v>24133022.77</v>
      </c>
      <c r="Q23" s="33">
        <f t="shared" si="0"/>
        <v>0.99295341418190253</v>
      </c>
      <c r="R23" s="27">
        <f>SUM(R18:R22)</f>
        <v>171262.23000000368</v>
      </c>
    </row>
    <row r="24" spans="1:18" ht="21.75" customHeight="1" thickBot="1" x14ac:dyDescent="0.25">
      <c r="A24" s="40" t="s">
        <v>38</v>
      </c>
      <c r="B24" s="41"/>
      <c r="C24" s="39">
        <f>SUM(C18:C22)</f>
        <v>24304285</v>
      </c>
      <c r="D24" s="39">
        <f t="shared" ref="D24:O24" si="2">SUM(D18:D22)</f>
        <v>3027888.69</v>
      </c>
      <c r="E24" s="39">
        <f t="shared" si="2"/>
        <v>1567427.51</v>
      </c>
      <c r="F24" s="39">
        <f t="shared" si="2"/>
        <v>1817510.11</v>
      </c>
      <c r="G24" s="39">
        <f t="shared" si="2"/>
        <v>1620658.11</v>
      </c>
      <c r="H24" s="39">
        <f t="shared" si="2"/>
        <v>2112730.31</v>
      </c>
      <c r="I24" s="39">
        <f t="shared" si="2"/>
        <v>2022159.7899999998</v>
      </c>
      <c r="J24" s="39">
        <f t="shared" si="2"/>
        <v>2388690.19</v>
      </c>
      <c r="K24" s="39">
        <f t="shared" si="2"/>
        <v>1842344.56</v>
      </c>
      <c r="L24" s="39">
        <f>SUM(L18:L22)</f>
        <v>1659368.84</v>
      </c>
      <c r="M24" s="31">
        <f>SUM(M18:M22)</f>
        <v>1695056.1400000001</v>
      </c>
      <c r="N24" s="31">
        <f t="shared" si="2"/>
        <v>1991476.24</v>
      </c>
      <c r="O24" s="31">
        <f t="shared" si="2"/>
        <v>2387712.2800000003</v>
      </c>
      <c r="P24" s="31">
        <f>+P23</f>
        <v>24133022.77</v>
      </c>
      <c r="Q24" s="34">
        <f>+Q23</f>
        <v>0.99295341418190253</v>
      </c>
      <c r="R24" s="31">
        <f>+R23</f>
        <v>171262.23000000368</v>
      </c>
    </row>
    <row r="25" spans="1:18" ht="12.6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7" customFormat="1" ht="12.6" customHeight="1" x14ac:dyDescent="0.2">
      <c r="A26" s="32" t="s">
        <v>39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s="17" customFormat="1" ht="12.6" customHeight="1" x14ac:dyDescent="0.2">
      <c r="A27" s="3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s="17" customFormat="1" ht="11.25" x14ac:dyDescent="0.2">
      <c r="A28" s="47" t="s">
        <v>32</v>
      </c>
      <c r="B28" s="47"/>
    </row>
    <row r="29" spans="1:18" s="17" customFormat="1" ht="11.25" x14ac:dyDescent="0.2">
      <c r="A29" s="47" t="s">
        <v>33</v>
      </c>
      <c r="B29" s="47"/>
    </row>
    <row r="33" spans="3:5" x14ac:dyDescent="0.2">
      <c r="C33" s="46"/>
      <c r="D33" s="46"/>
      <c r="E33" s="46"/>
    </row>
  </sheetData>
  <mergeCells count="7">
    <mergeCell ref="A29:B29"/>
    <mergeCell ref="A6:Q6"/>
    <mergeCell ref="A7:Q7"/>
    <mergeCell ref="A8:Q8"/>
    <mergeCell ref="B10:C10"/>
    <mergeCell ref="A15:B16"/>
    <mergeCell ref="A28:B28"/>
  </mergeCells>
  <printOptions horizontalCentered="1"/>
  <pageMargins left="0.75" right="0.75" top="1.1811023622047245" bottom="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 2025</vt:lpstr>
    </vt:vector>
  </TitlesOfParts>
  <Company>SUNARP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SUNARP</dc:creator>
  <cp:lastModifiedBy>Sarai Jakeline sjpch. Pongo Chura</cp:lastModifiedBy>
  <cp:lastPrinted>2019-05-02T20:57:09Z</cp:lastPrinted>
  <dcterms:created xsi:type="dcterms:W3CDTF">2007-05-15T16:17:55Z</dcterms:created>
  <dcterms:modified xsi:type="dcterms:W3CDTF">2026-02-23T20:03:09Z</dcterms:modified>
</cp:coreProperties>
</file>